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\\sicilia.hioa.no\elinkh\ELIN\Masterstudiet\masteroppgaver 15v\"/>
    </mc:Choice>
  </mc:AlternateContent>
  <bookViews>
    <workbookView xWindow="0" yWindow="0" windowWidth="20490" windowHeight="7755" tabRatio="500" firstSheet="4" activeTab="8"/>
  </bookViews>
  <sheets>
    <sheet name="Kull- og kraftselskaper" sheetId="1" r:id="rId1"/>
    <sheet name="Olje- og gasselskaper" sheetId="2" r:id="rId2"/>
    <sheet name="Analyse olje- og gasselskaper" sheetId="3" r:id="rId3"/>
    <sheet name="Kriterium 1" sheetId="5" r:id="rId4"/>
    <sheet name="Kriterium 2" sheetId="6" r:id="rId5"/>
    <sheet name="Kriterium 3" sheetId="7" r:id="rId6"/>
    <sheet name="Kriterium 4" sheetId="8" r:id="rId7"/>
    <sheet name="Kriterium 5" sheetId="10" r:id="rId8"/>
    <sheet name="Kriterium 6" sheetId="9" r:id="rId9"/>
  </sheets>
  <externalReferences>
    <externalReference r:id="rId10"/>
    <externalReference r:id="rId11"/>
    <externalReference r:id="rId12"/>
    <externalReference r:id="rId13"/>
    <externalReference r:id="rId14"/>
  </externalReferenc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H136" i="3" l="1"/>
  <c r="BG149" i="3"/>
  <c r="BH145" i="3"/>
  <c r="BH146" i="3"/>
  <c r="EG135" i="9"/>
  <c r="EK155" i="9"/>
  <c r="EL151" i="9"/>
  <c r="EL152" i="9"/>
  <c r="DA135" i="10"/>
  <c r="DE156" i="10"/>
  <c r="DF152" i="10"/>
  <c r="DF153" i="10"/>
  <c r="AM3" i="10"/>
  <c r="AW3" i="10"/>
  <c r="AX3" i="10"/>
  <c r="AY3" i="10"/>
  <c r="BG3" i="10"/>
  <c r="BH3" i="10"/>
  <c r="BV3" i="10"/>
  <c r="BW3" i="10"/>
  <c r="CV3" i="10"/>
  <c r="CX3" i="10"/>
  <c r="CZ3" i="10"/>
  <c r="AM4" i="10"/>
  <c r="AW4" i="10"/>
  <c r="AX4" i="10"/>
  <c r="AY4" i="10"/>
  <c r="BG4" i="10"/>
  <c r="BH4" i="10"/>
  <c r="BV4" i="10"/>
  <c r="BW4" i="10"/>
  <c r="CV4" i="10"/>
  <c r="CX4" i="10"/>
  <c r="CZ4" i="10"/>
  <c r="AM5" i="10"/>
  <c r="AW5" i="10"/>
  <c r="AX5" i="10"/>
  <c r="AY5" i="10"/>
  <c r="BG5" i="10"/>
  <c r="BH5" i="10"/>
  <c r="BV5" i="10"/>
  <c r="BW5" i="10"/>
  <c r="CV5" i="10"/>
  <c r="CX5" i="10"/>
  <c r="CZ5" i="10"/>
  <c r="AM6" i="10"/>
  <c r="AW6" i="10"/>
  <c r="AX6" i="10"/>
  <c r="AY6" i="10"/>
  <c r="BG6" i="10"/>
  <c r="BH6" i="10"/>
  <c r="BV6" i="10"/>
  <c r="BW6" i="10"/>
  <c r="CV6" i="10"/>
  <c r="CX6" i="10"/>
  <c r="CZ6" i="10"/>
  <c r="AM7" i="10"/>
  <c r="AW7" i="10"/>
  <c r="AX7" i="10"/>
  <c r="AY7" i="10"/>
  <c r="BG7" i="10"/>
  <c r="BH7" i="10"/>
  <c r="BV7" i="10"/>
  <c r="BW7" i="10"/>
  <c r="CV7" i="10"/>
  <c r="CX7" i="10"/>
  <c r="CZ7" i="10"/>
  <c r="AM8" i="10"/>
  <c r="AW8" i="10"/>
  <c r="AX8" i="10"/>
  <c r="AY8" i="10"/>
  <c r="BG8" i="10"/>
  <c r="BH8" i="10"/>
  <c r="BV8" i="10"/>
  <c r="BW8" i="10"/>
  <c r="CV8" i="10"/>
  <c r="CX8" i="10"/>
  <c r="CZ8" i="10"/>
  <c r="AM9" i="10"/>
  <c r="AW9" i="10"/>
  <c r="AX9" i="10"/>
  <c r="AY9" i="10"/>
  <c r="BG9" i="10"/>
  <c r="BH9" i="10"/>
  <c r="BV9" i="10"/>
  <c r="BW9" i="10"/>
  <c r="CV9" i="10"/>
  <c r="CX9" i="10"/>
  <c r="CZ9" i="10"/>
  <c r="AM10" i="10"/>
  <c r="AW10" i="10"/>
  <c r="AX10" i="10"/>
  <c r="AY10" i="10"/>
  <c r="BG10" i="10"/>
  <c r="BH10" i="10"/>
  <c r="BV10" i="10"/>
  <c r="BW10" i="10"/>
  <c r="CV10" i="10"/>
  <c r="CX10" i="10"/>
  <c r="CZ10" i="10"/>
  <c r="AM11" i="10"/>
  <c r="AW11" i="10"/>
  <c r="AX11" i="10"/>
  <c r="AY11" i="10"/>
  <c r="BG11" i="10"/>
  <c r="BH11" i="10"/>
  <c r="BV11" i="10"/>
  <c r="BW11" i="10"/>
  <c r="CV11" i="10"/>
  <c r="CX11" i="10"/>
  <c r="CZ11" i="10"/>
  <c r="AM12" i="10"/>
  <c r="AW12" i="10"/>
  <c r="AX12" i="10"/>
  <c r="AY12" i="10"/>
  <c r="BG12" i="10"/>
  <c r="BH12" i="10"/>
  <c r="BV12" i="10"/>
  <c r="BW12" i="10"/>
  <c r="CV12" i="10"/>
  <c r="CX12" i="10"/>
  <c r="CZ12" i="10"/>
  <c r="AM13" i="10"/>
  <c r="AW13" i="10"/>
  <c r="AX13" i="10"/>
  <c r="AY13" i="10"/>
  <c r="BG13" i="10"/>
  <c r="BH13" i="10"/>
  <c r="BV13" i="10"/>
  <c r="BW13" i="10"/>
  <c r="CV13" i="10"/>
  <c r="CX13" i="10"/>
  <c r="CZ13" i="10"/>
  <c r="AM14" i="10"/>
  <c r="AW14" i="10"/>
  <c r="AX14" i="10"/>
  <c r="AY14" i="10"/>
  <c r="BG14" i="10"/>
  <c r="BH14" i="10"/>
  <c r="BV14" i="10"/>
  <c r="BW14" i="10"/>
  <c r="CV14" i="10"/>
  <c r="CX14" i="10"/>
  <c r="CZ14" i="10"/>
  <c r="AM15" i="10"/>
  <c r="AW15" i="10"/>
  <c r="AX15" i="10"/>
  <c r="AY15" i="10"/>
  <c r="BG15" i="10"/>
  <c r="BH15" i="10"/>
  <c r="BV15" i="10"/>
  <c r="BW15" i="10"/>
  <c r="CV15" i="10"/>
  <c r="CX15" i="10"/>
  <c r="CZ15" i="10"/>
  <c r="AM16" i="10"/>
  <c r="AW16" i="10"/>
  <c r="AX16" i="10"/>
  <c r="AY16" i="10"/>
  <c r="BG16" i="10"/>
  <c r="BH16" i="10"/>
  <c r="BV16" i="10"/>
  <c r="BW16" i="10"/>
  <c r="CV16" i="10"/>
  <c r="CX16" i="10"/>
  <c r="CZ16" i="10"/>
  <c r="AM17" i="10"/>
  <c r="AW17" i="10"/>
  <c r="AX17" i="10"/>
  <c r="AY17" i="10"/>
  <c r="BG17" i="10"/>
  <c r="BH17" i="10"/>
  <c r="BV17" i="10"/>
  <c r="BW17" i="10"/>
  <c r="CV17" i="10"/>
  <c r="CX17" i="10"/>
  <c r="CZ17" i="10"/>
  <c r="AM18" i="10"/>
  <c r="AW18" i="10"/>
  <c r="AX18" i="10"/>
  <c r="AY18" i="10"/>
  <c r="BG18" i="10"/>
  <c r="BH18" i="10"/>
  <c r="BV18" i="10"/>
  <c r="BW18" i="10"/>
  <c r="CV18" i="10"/>
  <c r="CX18" i="10"/>
  <c r="CZ18" i="10"/>
  <c r="AM19" i="10"/>
  <c r="AW19" i="10"/>
  <c r="AX19" i="10"/>
  <c r="AY19" i="10"/>
  <c r="BG19" i="10"/>
  <c r="BH19" i="10"/>
  <c r="BV19" i="10"/>
  <c r="BW19" i="10"/>
  <c r="CV19" i="10"/>
  <c r="CX19" i="10"/>
  <c r="CZ19" i="10"/>
  <c r="AM20" i="10"/>
  <c r="AW20" i="10"/>
  <c r="AX20" i="10"/>
  <c r="AY20" i="10"/>
  <c r="BG20" i="10"/>
  <c r="BH20" i="10"/>
  <c r="BV20" i="10"/>
  <c r="BW20" i="10"/>
  <c r="CV20" i="10"/>
  <c r="CX20" i="10"/>
  <c r="CZ20" i="10"/>
  <c r="AM21" i="10"/>
  <c r="AW21" i="10"/>
  <c r="AX21" i="10"/>
  <c r="AY21" i="10"/>
  <c r="BG21" i="10"/>
  <c r="BH21" i="10"/>
  <c r="BV21" i="10"/>
  <c r="BW21" i="10"/>
  <c r="CV21" i="10"/>
  <c r="CX21" i="10"/>
  <c r="CZ21" i="10"/>
  <c r="AM22" i="10"/>
  <c r="AW22" i="10"/>
  <c r="AX22" i="10"/>
  <c r="AY22" i="10"/>
  <c r="BG22" i="10"/>
  <c r="BH22" i="10"/>
  <c r="BV22" i="10"/>
  <c r="BW22" i="10"/>
  <c r="CV22" i="10"/>
  <c r="CX22" i="10"/>
  <c r="CZ22" i="10"/>
  <c r="AM23" i="10"/>
  <c r="AW23" i="10"/>
  <c r="AX23" i="10"/>
  <c r="AY23" i="10"/>
  <c r="BG23" i="10"/>
  <c r="BH23" i="10"/>
  <c r="BV23" i="10"/>
  <c r="BW23" i="10"/>
  <c r="CV23" i="10"/>
  <c r="CX23" i="10"/>
  <c r="CZ23" i="10"/>
  <c r="AM24" i="10"/>
  <c r="AW24" i="10"/>
  <c r="AX24" i="10"/>
  <c r="AY24" i="10"/>
  <c r="BG24" i="10"/>
  <c r="BH24" i="10"/>
  <c r="BV24" i="10"/>
  <c r="BW24" i="10"/>
  <c r="CV24" i="10"/>
  <c r="CX24" i="10"/>
  <c r="CZ24" i="10"/>
  <c r="AM25" i="10"/>
  <c r="AW25" i="10"/>
  <c r="AX25" i="10"/>
  <c r="AY25" i="10"/>
  <c r="BG25" i="10"/>
  <c r="BH25" i="10"/>
  <c r="BV25" i="10"/>
  <c r="BW25" i="10"/>
  <c r="CV25" i="10"/>
  <c r="CX25" i="10"/>
  <c r="CZ25" i="10"/>
  <c r="AM26" i="10"/>
  <c r="AW26" i="10"/>
  <c r="AX26" i="10"/>
  <c r="AY26" i="10"/>
  <c r="BG26" i="10"/>
  <c r="BH26" i="10"/>
  <c r="BV26" i="10"/>
  <c r="BW26" i="10"/>
  <c r="CV26" i="10"/>
  <c r="CX26" i="10"/>
  <c r="CZ26" i="10"/>
  <c r="AM27" i="10"/>
  <c r="AW27" i="10"/>
  <c r="AX27" i="10"/>
  <c r="AY27" i="10"/>
  <c r="BG27" i="10"/>
  <c r="BH27" i="10"/>
  <c r="BV27" i="10"/>
  <c r="BW27" i="10"/>
  <c r="CV27" i="10"/>
  <c r="CX27" i="10"/>
  <c r="CZ27" i="10"/>
  <c r="AM28" i="10"/>
  <c r="AW28" i="10"/>
  <c r="AX28" i="10"/>
  <c r="AY28" i="10"/>
  <c r="BG28" i="10"/>
  <c r="BH28" i="10"/>
  <c r="BV28" i="10"/>
  <c r="BW28" i="10"/>
  <c r="CV28" i="10"/>
  <c r="CX28" i="10"/>
  <c r="CZ28" i="10"/>
  <c r="AM29" i="10"/>
  <c r="AW29" i="10"/>
  <c r="AX29" i="10"/>
  <c r="AY29" i="10"/>
  <c r="BG29" i="10"/>
  <c r="BH29" i="10"/>
  <c r="BV29" i="10"/>
  <c r="BW29" i="10"/>
  <c r="CV29" i="10"/>
  <c r="CX29" i="10"/>
  <c r="CZ29" i="10"/>
  <c r="AM30" i="10"/>
  <c r="AW30" i="10"/>
  <c r="AX30" i="10"/>
  <c r="AY30" i="10"/>
  <c r="BG30" i="10"/>
  <c r="BH30" i="10"/>
  <c r="BV30" i="10"/>
  <c r="BW30" i="10"/>
  <c r="CV30" i="10"/>
  <c r="CX30" i="10"/>
  <c r="CZ30" i="10"/>
  <c r="AM31" i="10"/>
  <c r="AW31" i="10"/>
  <c r="AX31" i="10"/>
  <c r="AY31" i="10"/>
  <c r="BG31" i="10"/>
  <c r="BH31" i="10"/>
  <c r="BV31" i="10"/>
  <c r="BW31" i="10"/>
  <c r="CV31" i="10"/>
  <c r="CX31" i="10"/>
  <c r="CZ31" i="10"/>
  <c r="AM32" i="10"/>
  <c r="AW32" i="10"/>
  <c r="AX32" i="10"/>
  <c r="AY32" i="10"/>
  <c r="BG32" i="10"/>
  <c r="BH32" i="10"/>
  <c r="BV32" i="10"/>
  <c r="BW32" i="10"/>
  <c r="CV32" i="10"/>
  <c r="CX32" i="10"/>
  <c r="CZ32" i="10"/>
  <c r="AM33" i="10"/>
  <c r="AW33" i="10"/>
  <c r="AX33" i="10"/>
  <c r="AY33" i="10"/>
  <c r="BG33" i="10"/>
  <c r="BH33" i="10"/>
  <c r="BV33" i="10"/>
  <c r="BW33" i="10"/>
  <c r="CV33" i="10"/>
  <c r="CX33" i="10"/>
  <c r="CZ33" i="10"/>
  <c r="AM34" i="10"/>
  <c r="AW34" i="10"/>
  <c r="AX34" i="10"/>
  <c r="AY34" i="10"/>
  <c r="BG34" i="10"/>
  <c r="BH34" i="10"/>
  <c r="BV34" i="10"/>
  <c r="BW34" i="10"/>
  <c r="CV34" i="10"/>
  <c r="CX34" i="10"/>
  <c r="CZ34" i="10"/>
  <c r="AM35" i="10"/>
  <c r="AW35" i="10"/>
  <c r="AX35" i="10"/>
  <c r="AY35" i="10"/>
  <c r="BG35" i="10"/>
  <c r="BH35" i="10"/>
  <c r="BV35" i="10"/>
  <c r="BW35" i="10"/>
  <c r="CV35" i="10"/>
  <c r="CX35" i="10"/>
  <c r="CZ35" i="10"/>
  <c r="AM36" i="10"/>
  <c r="AW36" i="10"/>
  <c r="AX36" i="10"/>
  <c r="AY36" i="10"/>
  <c r="BG36" i="10"/>
  <c r="BH36" i="10"/>
  <c r="BV36" i="10"/>
  <c r="BW36" i="10"/>
  <c r="CV36" i="10"/>
  <c r="CX36" i="10"/>
  <c r="CZ36" i="10"/>
  <c r="AM37" i="10"/>
  <c r="AW37" i="10"/>
  <c r="AX37" i="10"/>
  <c r="AY37" i="10"/>
  <c r="BG37" i="10"/>
  <c r="BH37" i="10"/>
  <c r="BV37" i="10"/>
  <c r="BW37" i="10"/>
  <c r="CV37" i="10"/>
  <c r="CX37" i="10"/>
  <c r="CZ37" i="10"/>
  <c r="AM38" i="10"/>
  <c r="AW38" i="10"/>
  <c r="AX38" i="10"/>
  <c r="AY38" i="10"/>
  <c r="BG38" i="10"/>
  <c r="BH38" i="10"/>
  <c r="BV38" i="10"/>
  <c r="BW38" i="10"/>
  <c r="CV38" i="10"/>
  <c r="CX38" i="10"/>
  <c r="CZ38" i="10"/>
  <c r="AM39" i="10"/>
  <c r="AW39" i="10"/>
  <c r="AX39" i="10"/>
  <c r="AY39" i="10"/>
  <c r="BG39" i="10"/>
  <c r="BH39" i="10"/>
  <c r="BV39" i="10"/>
  <c r="BW39" i="10"/>
  <c r="CV39" i="10"/>
  <c r="CX39" i="10"/>
  <c r="CZ39" i="10"/>
  <c r="AL40" i="10"/>
  <c r="AM40" i="10"/>
  <c r="AW40" i="10"/>
  <c r="AX40" i="10"/>
  <c r="AY40" i="10"/>
  <c r="BG40" i="10"/>
  <c r="BH40" i="10"/>
  <c r="BV40" i="10"/>
  <c r="BW40" i="10"/>
  <c r="CV40" i="10"/>
  <c r="CX40" i="10"/>
  <c r="CZ40" i="10"/>
  <c r="AL41" i="10"/>
  <c r="AM41" i="10"/>
  <c r="AW41" i="10"/>
  <c r="AX41" i="10"/>
  <c r="AY41" i="10"/>
  <c r="BG41" i="10"/>
  <c r="BH41" i="10"/>
  <c r="BV41" i="10"/>
  <c r="BW41" i="10"/>
  <c r="CV41" i="10"/>
  <c r="CX41" i="10"/>
  <c r="CZ41" i="10"/>
  <c r="AL42" i="10"/>
  <c r="AM42" i="10"/>
  <c r="AW42" i="10"/>
  <c r="AX42" i="10"/>
  <c r="AY42" i="10"/>
  <c r="BG42" i="10"/>
  <c r="BH42" i="10"/>
  <c r="BV42" i="10"/>
  <c r="BW42" i="10"/>
  <c r="CV42" i="10"/>
  <c r="CX42" i="10"/>
  <c r="CZ42" i="10"/>
  <c r="AL43" i="10"/>
  <c r="AM43" i="10"/>
  <c r="AW43" i="10"/>
  <c r="AX43" i="10"/>
  <c r="AY43" i="10"/>
  <c r="BG43" i="10"/>
  <c r="BH43" i="10"/>
  <c r="BV43" i="10"/>
  <c r="BW43" i="10"/>
  <c r="CV43" i="10"/>
  <c r="CX43" i="10"/>
  <c r="CZ43" i="10"/>
  <c r="AL44" i="10"/>
  <c r="AM44" i="10"/>
  <c r="AW44" i="10"/>
  <c r="AX44" i="10"/>
  <c r="AY44" i="10"/>
  <c r="BG44" i="10"/>
  <c r="BH44" i="10"/>
  <c r="BV44" i="10"/>
  <c r="BW44" i="10"/>
  <c r="CV44" i="10"/>
  <c r="CX44" i="10"/>
  <c r="CZ44" i="10"/>
  <c r="AL45" i="10"/>
  <c r="AM45" i="10"/>
  <c r="AW45" i="10"/>
  <c r="AX45" i="10"/>
  <c r="AY45" i="10"/>
  <c r="BG45" i="10"/>
  <c r="BH45" i="10"/>
  <c r="BV45" i="10"/>
  <c r="BW45" i="10"/>
  <c r="CV45" i="10"/>
  <c r="CX45" i="10"/>
  <c r="CZ45" i="10"/>
  <c r="AL46" i="10"/>
  <c r="AM46" i="10"/>
  <c r="AW46" i="10"/>
  <c r="AX46" i="10"/>
  <c r="AY46" i="10"/>
  <c r="BG46" i="10"/>
  <c r="BH46" i="10"/>
  <c r="BV46" i="10"/>
  <c r="BW46" i="10"/>
  <c r="CV46" i="10"/>
  <c r="CX46" i="10"/>
  <c r="CZ46" i="10"/>
  <c r="AL47" i="10"/>
  <c r="AM47" i="10"/>
  <c r="AW47" i="10"/>
  <c r="AX47" i="10"/>
  <c r="AY47" i="10"/>
  <c r="BG47" i="10"/>
  <c r="BH47" i="10"/>
  <c r="BV47" i="10"/>
  <c r="BW47" i="10"/>
  <c r="CV47" i="10"/>
  <c r="CX47" i="10"/>
  <c r="CZ47" i="10"/>
  <c r="AL48" i="10"/>
  <c r="AM48" i="10"/>
  <c r="AW48" i="10"/>
  <c r="AX48" i="10"/>
  <c r="AY48" i="10"/>
  <c r="BG48" i="10"/>
  <c r="BH48" i="10"/>
  <c r="BV48" i="10"/>
  <c r="BW48" i="10"/>
  <c r="CV48" i="10"/>
  <c r="CX48" i="10"/>
  <c r="CZ48" i="10"/>
  <c r="AL49" i="10"/>
  <c r="AM49" i="10"/>
  <c r="AW49" i="10"/>
  <c r="AX49" i="10"/>
  <c r="AY49" i="10"/>
  <c r="BG49" i="10"/>
  <c r="BH49" i="10"/>
  <c r="BV49" i="10"/>
  <c r="BW49" i="10"/>
  <c r="CV49" i="10"/>
  <c r="CX49" i="10"/>
  <c r="CZ49" i="10"/>
  <c r="AL50" i="10"/>
  <c r="AM50" i="10"/>
  <c r="AW50" i="10"/>
  <c r="AX50" i="10"/>
  <c r="AY50" i="10"/>
  <c r="BG50" i="10"/>
  <c r="BH50" i="10"/>
  <c r="BV50" i="10"/>
  <c r="BW50" i="10"/>
  <c r="CV50" i="10"/>
  <c r="CX50" i="10"/>
  <c r="CZ50" i="10"/>
  <c r="AM51" i="10"/>
  <c r="AW51" i="10"/>
  <c r="AX51" i="10"/>
  <c r="AY51" i="10"/>
  <c r="BG51" i="10"/>
  <c r="BH51" i="10"/>
  <c r="BV51" i="10"/>
  <c r="BW51" i="10"/>
  <c r="CV51" i="10"/>
  <c r="CX51" i="10"/>
  <c r="CZ51" i="10"/>
  <c r="AL52" i="10"/>
  <c r="AM52" i="10"/>
  <c r="AW52" i="10"/>
  <c r="AX52" i="10"/>
  <c r="AY52" i="10"/>
  <c r="BG52" i="10"/>
  <c r="BH52" i="10"/>
  <c r="BV52" i="10"/>
  <c r="BW52" i="10"/>
  <c r="CV52" i="10"/>
  <c r="CX52" i="10"/>
  <c r="CZ52" i="10"/>
  <c r="AL53" i="10"/>
  <c r="AM53" i="10"/>
  <c r="AW53" i="10"/>
  <c r="AX53" i="10"/>
  <c r="AY53" i="10"/>
  <c r="BG53" i="10"/>
  <c r="BH53" i="10"/>
  <c r="BV53" i="10"/>
  <c r="BW53" i="10"/>
  <c r="CV53" i="10"/>
  <c r="CX53" i="10"/>
  <c r="CZ53" i="10"/>
  <c r="AL54" i="10"/>
  <c r="AM54" i="10"/>
  <c r="AW54" i="10"/>
  <c r="AX54" i="10"/>
  <c r="AY54" i="10"/>
  <c r="BG54" i="10"/>
  <c r="BH54" i="10"/>
  <c r="BV54" i="10"/>
  <c r="BW54" i="10"/>
  <c r="CV54" i="10"/>
  <c r="CX54" i="10"/>
  <c r="CZ54" i="10"/>
  <c r="AL55" i="10"/>
  <c r="AM55" i="10"/>
  <c r="AW55" i="10"/>
  <c r="AX55" i="10"/>
  <c r="AY55" i="10"/>
  <c r="BG55" i="10"/>
  <c r="BH55" i="10"/>
  <c r="BV55" i="10"/>
  <c r="BW55" i="10"/>
  <c r="CV55" i="10"/>
  <c r="CX55" i="10"/>
  <c r="CZ55" i="10"/>
  <c r="AL56" i="10"/>
  <c r="AM56" i="10"/>
  <c r="AW56" i="10"/>
  <c r="AX56" i="10"/>
  <c r="AY56" i="10"/>
  <c r="BG56" i="10"/>
  <c r="BH56" i="10"/>
  <c r="BV56" i="10"/>
  <c r="BW56" i="10"/>
  <c r="CV56" i="10"/>
  <c r="CX56" i="10"/>
  <c r="CZ56" i="10"/>
  <c r="AL57" i="10"/>
  <c r="AM57" i="10"/>
  <c r="AW57" i="10"/>
  <c r="AX57" i="10"/>
  <c r="AY57" i="10"/>
  <c r="BG57" i="10"/>
  <c r="BH57" i="10"/>
  <c r="BV57" i="10"/>
  <c r="BW57" i="10"/>
  <c r="CV57" i="10"/>
  <c r="CX57" i="10"/>
  <c r="CZ57" i="10"/>
  <c r="AL58" i="10"/>
  <c r="AM58" i="10"/>
  <c r="AW58" i="10"/>
  <c r="AX58" i="10"/>
  <c r="AY58" i="10"/>
  <c r="BG58" i="10"/>
  <c r="BH58" i="10"/>
  <c r="BV58" i="10"/>
  <c r="BW58" i="10"/>
  <c r="CV58" i="10"/>
  <c r="CX58" i="10"/>
  <c r="CZ58" i="10"/>
  <c r="AL59" i="10"/>
  <c r="AM59" i="10"/>
  <c r="AW59" i="10"/>
  <c r="AX59" i="10"/>
  <c r="AY59" i="10"/>
  <c r="BG59" i="10"/>
  <c r="BH59" i="10"/>
  <c r="BV59" i="10"/>
  <c r="BW59" i="10"/>
  <c r="CV59" i="10"/>
  <c r="CX59" i="10"/>
  <c r="CZ59" i="10"/>
  <c r="AL60" i="10"/>
  <c r="AM60" i="10"/>
  <c r="AW60" i="10"/>
  <c r="AX60" i="10"/>
  <c r="AY60" i="10"/>
  <c r="BG60" i="10"/>
  <c r="BH60" i="10"/>
  <c r="BV60" i="10"/>
  <c r="BW60" i="10"/>
  <c r="CV60" i="10"/>
  <c r="CX60" i="10"/>
  <c r="CZ60" i="10"/>
  <c r="AL61" i="10"/>
  <c r="AM61" i="10"/>
  <c r="AW61" i="10"/>
  <c r="AX61" i="10"/>
  <c r="AY61" i="10"/>
  <c r="BG61" i="10"/>
  <c r="BH61" i="10"/>
  <c r="BV61" i="10"/>
  <c r="BW61" i="10"/>
  <c r="CV61" i="10"/>
  <c r="CX61" i="10"/>
  <c r="CZ61" i="10"/>
  <c r="AL62" i="10"/>
  <c r="AM62" i="10"/>
  <c r="AW62" i="10"/>
  <c r="AX62" i="10"/>
  <c r="AY62" i="10"/>
  <c r="BG62" i="10"/>
  <c r="BH62" i="10"/>
  <c r="BV62" i="10"/>
  <c r="BW62" i="10"/>
  <c r="CV62" i="10"/>
  <c r="CX62" i="10"/>
  <c r="CZ62" i="10"/>
  <c r="AM63" i="10"/>
  <c r="AW63" i="10"/>
  <c r="AX63" i="10"/>
  <c r="AY63" i="10"/>
  <c r="BG63" i="10"/>
  <c r="BH63" i="10"/>
  <c r="BW63" i="10"/>
  <c r="CV63" i="10"/>
  <c r="CX63" i="10"/>
  <c r="CZ63" i="10"/>
  <c r="AL64" i="10"/>
  <c r="AM64" i="10"/>
  <c r="AW64" i="10"/>
  <c r="AX64" i="10"/>
  <c r="AY64" i="10"/>
  <c r="BG64" i="10"/>
  <c r="BH64" i="10"/>
  <c r="BV64" i="10"/>
  <c r="BW64" i="10"/>
  <c r="CV64" i="10"/>
  <c r="CX64" i="10"/>
  <c r="CZ64" i="10"/>
  <c r="AL65" i="10"/>
  <c r="AM65" i="10"/>
  <c r="AW65" i="10"/>
  <c r="AX65" i="10"/>
  <c r="AY65" i="10"/>
  <c r="BG65" i="10"/>
  <c r="BH65" i="10"/>
  <c r="BV65" i="10"/>
  <c r="BW65" i="10"/>
  <c r="CV65" i="10"/>
  <c r="CX65" i="10"/>
  <c r="CZ65" i="10"/>
  <c r="AL66" i="10"/>
  <c r="AM66" i="10"/>
  <c r="AW66" i="10"/>
  <c r="AX66" i="10"/>
  <c r="AY66" i="10"/>
  <c r="BG66" i="10"/>
  <c r="BH66" i="10"/>
  <c r="BV66" i="10"/>
  <c r="BW66" i="10"/>
  <c r="CV66" i="10"/>
  <c r="CX66" i="10"/>
  <c r="CZ66" i="10"/>
  <c r="AL67" i="10"/>
  <c r="AM67" i="10"/>
  <c r="AW67" i="10"/>
  <c r="AX67" i="10"/>
  <c r="AY67" i="10"/>
  <c r="BG67" i="10"/>
  <c r="BH67" i="10"/>
  <c r="BV67" i="10"/>
  <c r="BW67" i="10"/>
  <c r="CV67" i="10"/>
  <c r="CX67" i="10"/>
  <c r="CZ67" i="10"/>
  <c r="AL68" i="10"/>
  <c r="AM68" i="10"/>
  <c r="AW68" i="10"/>
  <c r="AX68" i="10"/>
  <c r="AY68" i="10"/>
  <c r="BG68" i="10"/>
  <c r="BH68" i="10"/>
  <c r="BV68" i="10"/>
  <c r="BW68" i="10"/>
  <c r="CV68" i="10"/>
  <c r="CX68" i="10"/>
  <c r="CZ68" i="10"/>
  <c r="AL69" i="10"/>
  <c r="AM69" i="10"/>
  <c r="AW69" i="10"/>
  <c r="AX69" i="10"/>
  <c r="AY69" i="10"/>
  <c r="BG69" i="10"/>
  <c r="BH69" i="10"/>
  <c r="BV69" i="10"/>
  <c r="BW69" i="10"/>
  <c r="CV69" i="10"/>
  <c r="CX69" i="10"/>
  <c r="CZ69" i="10"/>
  <c r="AL70" i="10"/>
  <c r="AM70" i="10"/>
  <c r="AW70" i="10"/>
  <c r="AX70" i="10"/>
  <c r="AY70" i="10"/>
  <c r="BG70" i="10"/>
  <c r="BH70" i="10"/>
  <c r="BV70" i="10"/>
  <c r="BW70" i="10"/>
  <c r="CV70" i="10"/>
  <c r="CX70" i="10"/>
  <c r="CZ70" i="10"/>
  <c r="AL71" i="10"/>
  <c r="AM71" i="10"/>
  <c r="AW71" i="10"/>
  <c r="AX71" i="10"/>
  <c r="AY71" i="10"/>
  <c r="BG71" i="10"/>
  <c r="BH71" i="10"/>
  <c r="BV71" i="10"/>
  <c r="BW71" i="10"/>
  <c r="CV71" i="10"/>
  <c r="CX71" i="10"/>
  <c r="CZ71" i="10"/>
  <c r="AL72" i="10"/>
  <c r="AM72" i="10"/>
  <c r="AW72" i="10"/>
  <c r="AX72" i="10"/>
  <c r="AY72" i="10"/>
  <c r="BG72" i="10"/>
  <c r="BH72" i="10"/>
  <c r="BV72" i="10"/>
  <c r="BW72" i="10"/>
  <c r="CV72" i="10"/>
  <c r="CX72" i="10"/>
  <c r="CZ72" i="10"/>
  <c r="AL73" i="10"/>
  <c r="AM73" i="10"/>
  <c r="AW73" i="10"/>
  <c r="AX73" i="10"/>
  <c r="AY73" i="10"/>
  <c r="BG73" i="10"/>
  <c r="BH73" i="10"/>
  <c r="BV73" i="10"/>
  <c r="BW73" i="10"/>
  <c r="CV73" i="10"/>
  <c r="CX73" i="10"/>
  <c r="CZ73" i="10"/>
  <c r="AL74" i="10"/>
  <c r="AM74" i="10"/>
  <c r="AW74" i="10"/>
  <c r="AX74" i="10"/>
  <c r="AY74" i="10"/>
  <c r="BG74" i="10"/>
  <c r="BH74" i="10"/>
  <c r="BV74" i="10"/>
  <c r="BW74" i="10"/>
  <c r="CV74" i="10"/>
  <c r="CX74" i="10"/>
  <c r="CZ74" i="10"/>
  <c r="AM75" i="10"/>
  <c r="AW75" i="10"/>
  <c r="AY75" i="10"/>
  <c r="BG75" i="10"/>
  <c r="BH75" i="10"/>
  <c r="BW75" i="10"/>
  <c r="CV75" i="10"/>
  <c r="CX75" i="10"/>
  <c r="CZ75" i="10"/>
  <c r="AL76" i="10"/>
  <c r="AM76" i="10"/>
  <c r="AW76" i="10"/>
  <c r="AX76" i="10"/>
  <c r="AY76" i="10"/>
  <c r="BG76" i="10"/>
  <c r="BH76" i="10"/>
  <c r="BV76" i="10"/>
  <c r="BW76" i="10"/>
  <c r="CV76" i="10"/>
  <c r="CX76" i="10"/>
  <c r="CZ76" i="10"/>
  <c r="AL77" i="10"/>
  <c r="AM77" i="10"/>
  <c r="AW77" i="10"/>
  <c r="AX77" i="10"/>
  <c r="AY77" i="10"/>
  <c r="BG77" i="10"/>
  <c r="BH77" i="10"/>
  <c r="BV77" i="10"/>
  <c r="BW77" i="10"/>
  <c r="CV77" i="10"/>
  <c r="CX77" i="10"/>
  <c r="CZ77" i="10"/>
  <c r="AL78" i="10"/>
  <c r="AM78" i="10"/>
  <c r="AW78" i="10"/>
  <c r="AX78" i="10"/>
  <c r="AY78" i="10"/>
  <c r="BG78" i="10"/>
  <c r="BH78" i="10"/>
  <c r="BV78" i="10"/>
  <c r="BW78" i="10"/>
  <c r="CV78" i="10"/>
  <c r="CX78" i="10"/>
  <c r="CZ78" i="10"/>
  <c r="AL79" i="10"/>
  <c r="AM79" i="10"/>
  <c r="AW79" i="10"/>
  <c r="AX79" i="10"/>
  <c r="AY79" i="10"/>
  <c r="BG79" i="10"/>
  <c r="BH79" i="10"/>
  <c r="BV79" i="10"/>
  <c r="BW79" i="10"/>
  <c r="CV79" i="10"/>
  <c r="CX79" i="10"/>
  <c r="CZ79" i="10"/>
  <c r="AL80" i="10"/>
  <c r="AM80" i="10"/>
  <c r="AW80" i="10"/>
  <c r="AX80" i="10"/>
  <c r="AY80" i="10"/>
  <c r="BG80" i="10"/>
  <c r="BH80" i="10"/>
  <c r="BV80" i="10"/>
  <c r="BW80" i="10"/>
  <c r="CV80" i="10"/>
  <c r="CX80" i="10"/>
  <c r="CZ80" i="10"/>
  <c r="AL81" i="10"/>
  <c r="AM81" i="10"/>
  <c r="AW81" i="10"/>
  <c r="AX81" i="10"/>
  <c r="AY81" i="10"/>
  <c r="BG81" i="10"/>
  <c r="BH81" i="10"/>
  <c r="BV81" i="10"/>
  <c r="BW81" i="10"/>
  <c r="CV81" i="10"/>
  <c r="CX81" i="10"/>
  <c r="CZ81" i="10"/>
  <c r="AL82" i="10"/>
  <c r="AM82" i="10"/>
  <c r="AW82" i="10"/>
  <c r="AX82" i="10"/>
  <c r="AY82" i="10"/>
  <c r="BG82" i="10"/>
  <c r="BH82" i="10"/>
  <c r="BV82" i="10"/>
  <c r="BW82" i="10"/>
  <c r="CV82" i="10"/>
  <c r="CX82" i="10"/>
  <c r="CZ82" i="10"/>
  <c r="AL83" i="10"/>
  <c r="AM83" i="10"/>
  <c r="AW83" i="10"/>
  <c r="AX83" i="10"/>
  <c r="AY83" i="10"/>
  <c r="BG83" i="10"/>
  <c r="BH83" i="10"/>
  <c r="BV83" i="10"/>
  <c r="BW83" i="10"/>
  <c r="CV83" i="10"/>
  <c r="CX83" i="10"/>
  <c r="CZ83" i="10"/>
  <c r="AL84" i="10"/>
  <c r="AM84" i="10"/>
  <c r="AW84" i="10"/>
  <c r="AX84" i="10"/>
  <c r="AY84" i="10"/>
  <c r="BG84" i="10"/>
  <c r="BH84" i="10"/>
  <c r="BV84" i="10"/>
  <c r="BW84" i="10"/>
  <c r="CV84" i="10"/>
  <c r="CX84" i="10"/>
  <c r="CZ84" i="10"/>
  <c r="AL85" i="10"/>
  <c r="AM85" i="10"/>
  <c r="AW85" i="10"/>
  <c r="AX85" i="10"/>
  <c r="AY85" i="10"/>
  <c r="BG85" i="10"/>
  <c r="BH85" i="10"/>
  <c r="BV85" i="10"/>
  <c r="BW85" i="10"/>
  <c r="CV85" i="10"/>
  <c r="CX85" i="10"/>
  <c r="CZ85" i="10"/>
  <c r="AL86" i="10"/>
  <c r="AM86" i="10"/>
  <c r="AW86" i="10"/>
  <c r="AX86" i="10"/>
  <c r="AY86" i="10"/>
  <c r="BG86" i="10"/>
  <c r="BH86" i="10"/>
  <c r="BV86" i="10"/>
  <c r="BW86" i="10"/>
  <c r="CV86" i="10"/>
  <c r="CX86" i="10"/>
  <c r="CZ86" i="10"/>
  <c r="AM87" i="10"/>
  <c r="AW87" i="10"/>
  <c r="AY87" i="10"/>
  <c r="BG87" i="10"/>
  <c r="BH87" i="10"/>
  <c r="BW87" i="10"/>
  <c r="CV87" i="10"/>
  <c r="CX87" i="10"/>
  <c r="CZ87" i="10"/>
  <c r="AL88" i="10"/>
  <c r="AM88" i="10"/>
  <c r="AW88" i="10"/>
  <c r="AX88" i="10"/>
  <c r="AY88" i="10"/>
  <c r="BG88" i="10"/>
  <c r="BH88" i="10"/>
  <c r="BV88" i="10"/>
  <c r="BW88" i="10"/>
  <c r="CV88" i="10"/>
  <c r="CX88" i="10"/>
  <c r="CZ88" i="10"/>
  <c r="AL89" i="10"/>
  <c r="AM89" i="10"/>
  <c r="AW89" i="10"/>
  <c r="AX89" i="10"/>
  <c r="AY89" i="10"/>
  <c r="BG89" i="10"/>
  <c r="BH89" i="10"/>
  <c r="BV89" i="10"/>
  <c r="BW89" i="10"/>
  <c r="CV89" i="10"/>
  <c r="CX89" i="10"/>
  <c r="CZ89" i="10"/>
  <c r="AL90" i="10"/>
  <c r="AM90" i="10"/>
  <c r="AW90" i="10"/>
  <c r="AX90" i="10"/>
  <c r="AY90" i="10"/>
  <c r="BG90" i="10"/>
  <c r="BH90" i="10"/>
  <c r="BV90" i="10"/>
  <c r="BW90" i="10"/>
  <c r="CV90" i="10"/>
  <c r="CX90" i="10"/>
  <c r="CZ90" i="10"/>
  <c r="AL91" i="10"/>
  <c r="AM91" i="10"/>
  <c r="AW91" i="10"/>
  <c r="AX91" i="10"/>
  <c r="AY91" i="10"/>
  <c r="BG91" i="10"/>
  <c r="BH91" i="10"/>
  <c r="BV91" i="10"/>
  <c r="BW91" i="10"/>
  <c r="CV91" i="10"/>
  <c r="CX91" i="10"/>
  <c r="CZ91" i="10"/>
  <c r="AL92" i="10"/>
  <c r="AM92" i="10"/>
  <c r="AW92" i="10"/>
  <c r="AX92" i="10"/>
  <c r="AY92" i="10"/>
  <c r="BG92" i="10"/>
  <c r="BH92" i="10"/>
  <c r="BV92" i="10"/>
  <c r="BW92" i="10"/>
  <c r="CV92" i="10"/>
  <c r="CX92" i="10"/>
  <c r="CZ92" i="10"/>
  <c r="AL93" i="10"/>
  <c r="AM93" i="10"/>
  <c r="AW93" i="10"/>
  <c r="AX93" i="10"/>
  <c r="AY93" i="10"/>
  <c r="BG93" i="10"/>
  <c r="BH93" i="10"/>
  <c r="BV93" i="10"/>
  <c r="BW93" i="10"/>
  <c r="CV93" i="10"/>
  <c r="CX93" i="10"/>
  <c r="CZ93" i="10"/>
  <c r="AL94" i="10"/>
  <c r="AM94" i="10"/>
  <c r="AW94" i="10"/>
  <c r="AX94" i="10"/>
  <c r="AY94" i="10"/>
  <c r="BG94" i="10"/>
  <c r="BH94" i="10"/>
  <c r="BV94" i="10"/>
  <c r="BW94" i="10"/>
  <c r="CV94" i="10"/>
  <c r="CX94" i="10"/>
  <c r="CZ94" i="10"/>
  <c r="AL95" i="10"/>
  <c r="AM95" i="10"/>
  <c r="AW95" i="10"/>
  <c r="AX95" i="10"/>
  <c r="AY95" i="10"/>
  <c r="BG95" i="10"/>
  <c r="BH95" i="10"/>
  <c r="BV95" i="10"/>
  <c r="BW95" i="10"/>
  <c r="CV95" i="10"/>
  <c r="CX95" i="10"/>
  <c r="CZ95" i="10"/>
  <c r="AL96" i="10"/>
  <c r="AM96" i="10"/>
  <c r="AW96" i="10"/>
  <c r="AX96" i="10"/>
  <c r="AY96" i="10"/>
  <c r="BG96" i="10"/>
  <c r="BH96" i="10"/>
  <c r="BV96" i="10"/>
  <c r="BW96" i="10"/>
  <c r="CV96" i="10"/>
  <c r="CX96" i="10"/>
  <c r="CZ96" i="10"/>
  <c r="AL97" i="10"/>
  <c r="AM97" i="10"/>
  <c r="AW97" i="10"/>
  <c r="AX97" i="10"/>
  <c r="AY97" i="10"/>
  <c r="BG97" i="10"/>
  <c r="BH97" i="10"/>
  <c r="BV97" i="10"/>
  <c r="BW97" i="10"/>
  <c r="CV97" i="10"/>
  <c r="CX97" i="10"/>
  <c r="CZ97" i="10"/>
  <c r="AL98" i="10"/>
  <c r="AM98" i="10"/>
  <c r="AX98" i="10"/>
  <c r="AY98" i="10"/>
  <c r="BG98" i="10"/>
  <c r="BH98" i="10"/>
  <c r="BV98" i="10"/>
  <c r="BW98" i="10"/>
  <c r="CV98" i="10"/>
  <c r="CX98" i="10"/>
  <c r="CZ98" i="10"/>
  <c r="AM99" i="10"/>
  <c r="AY99" i="10"/>
  <c r="BG99" i="10"/>
  <c r="BH99" i="10"/>
  <c r="BW99" i="10"/>
  <c r="CV99" i="10"/>
  <c r="CX99" i="10"/>
  <c r="CZ99" i="10"/>
  <c r="AM100" i="10"/>
  <c r="AX100" i="10"/>
  <c r="AY100" i="10"/>
  <c r="BG100" i="10"/>
  <c r="BH100" i="10"/>
  <c r="BV100" i="10"/>
  <c r="BW100" i="10"/>
  <c r="CV100" i="10"/>
  <c r="CX100" i="10"/>
  <c r="CZ100" i="10"/>
  <c r="AM101" i="10"/>
  <c r="AX101" i="10"/>
  <c r="AY101" i="10"/>
  <c r="BG101" i="10"/>
  <c r="BH101" i="10"/>
  <c r="BV101" i="10"/>
  <c r="BW101" i="10"/>
  <c r="CV101" i="10"/>
  <c r="CX101" i="10"/>
  <c r="CZ101" i="10"/>
  <c r="AM102" i="10"/>
  <c r="AX102" i="10"/>
  <c r="AY102" i="10"/>
  <c r="BG102" i="10"/>
  <c r="BH102" i="10"/>
  <c r="BV102" i="10"/>
  <c r="BW102" i="10"/>
  <c r="CV102" i="10"/>
  <c r="CX102" i="10"/>
  <c r="CZ102" i="10"/>
  <c r="AM103" i="10"/>
  <c r="AX103" i="10"/>
  <c r="AY103" i="10"/>
  <c r="BG103" i="10"/>
  <c r="BH103" i="10"/>
  <c r="BV103" i="10"/>
  <c r="BW103" i="10"/>
  <c r="CV103" i="10"/>
  <c r="CX103" i="10"/>
  <c r="CZ103" i="10"/>
  <c r="AM104" i="10"/>
  <c r="AX104" i="10"/>
  <c r="AY104" i="10"/>
  <c r="BG104" i="10"/>
  <c r="BH104" i="10"/>
  <c r="BV104" i="10"/>
  <c r="BW104" i="10"/>
  <c r="CV104" i="10"/>
  <c r="CX104" i="10"/>
  <c r="CZ104" i="10"/>
  <c r="AM105" i="10"/>
  <c r="AX105" i="10"/>
  <c r="AY105" i="10"/>
  <c r="BG105" i="10"/>
  <c r="BH105" i="10"/>
  <c r="BV105" i="10"/>
  <c r="BW105" i="10"/>
  <c r="CV105" i="10"/>
  <c r="CX105" i="10"/>
  <c r="CZ105" i="10"/>
  <c r="AM106" i="10"/>
  <c r="AX106" i="10"/>
  <c r="AY106" i="10"/>
  <c r="BG106" i="10"/>
  <c r="BH106" i="10"/>
  <c r="BV106" i="10"/>
  <c r="BW106" i="10"/>
  <c r="CV106" i="10"/>
  <c r="CX106" i="10"/>
  <c r="CZ106" i="10"/>
  <c r="AM107" i="10"/>
  <c r="AX107" i="10"/>
  <c r="AY107" i="10"/>
  <c r="BG107" i="10"/>
  <c r="BH107" i="10"/>
  <c r="BV107" i="10"/>
  <c r="BW107" i="10"/>
  <c r="CV107" i="10"/>
  <c r="CX107" i="10"/>
  <c r="CZ107" i="10"/>
  <c r="AM108" i="10"/>
  <c r="AX108" i="10"/>
  <c r="AY108" i="10"/>
  <c r="BG108" i="10"/>
  <c r="BH108" i="10"/>
  <c r="BV108" i="10"/>
  <c r="BW108" i="10"/>
  <c r="CV108" i="10"/>
  <c r="CX108" i="10"/>
  <c r="CZ108" i="10"/>
  <c r="AM109" i="10"/>
  <c r="AX109" i="10"/>
  <c r="AY109" i="10"/>
  <c r="BG109" i="10"/>
  <c r="BH109" i="10"/>
  <c r="BV109" i="10"/>
  <c r="BW109" i="10"/>
  <c r="CV109" i="10"/>
  <c r="CX109" i="10"/>
  <c r="CZ109" i="10"/>
  <c r="AM110" i="10"/>
  <c r="AX110" i="10"/>
  <c r="AY110" i="10"/>
  <c r="BG110" i="10"/>
  <c r="BH110" i="10"/>
  <c r="BV110" i="10"/>
  <c r="BW110" i="10"/>
  <c r="CV110" i="10"/>
  <c r="CX110" i="10"/>
  <c r="CZ110" i="10"/>
  <c r="AM111" i="10"/>
  <c r="AX111" i="10"/>
  <c r="AY111" i="10"/>
  <c r="BG111" i="10"/>
  <c r="BH111" i="10"/>
  <c r="BW111" i="10"/>
  <c r="CV111" i="10"/>
  <c r="CX111" i="10"/>
  <c r="CZ111" i="10"/>
  <c r="AL112" i="10"/>
  <c r="AM112" i="10"/>
  <c r="AX112" i="10"/>
  <c r="AY112" i="10"/>
  <c r="BG112" i="10"/>
  <c r="BH112" i="10"/>
  <c r="BV112" i="10"/>
  <c r="BW112" i="10"/>
  <c r="CV112" i="10"/>
  <c r="CX112" i="10"/>
  <c r="CZ112" i="10"/>
  <c r="AL113" i="10"/>
  <c r="AM113" i="10"/>
  <c r="AX113" i="10"/>
  <c r="AY113" i="10"/>
  <c r="BG113" i="10"/>
  <c r="BH113" i="10"/>
  <c r="BV113" i="10"/>
  <c r="BW113" i="10"/>
  <c r="CV113" i="10"/>
  <c r="CX113" i="10"/>
  <c r="CZ113" i="10"/>
  <c r="AL114" i="10"/>
  <c r="AM114" i="10"/>
  <c r="AX114" i="10"/>
  <c r="AY114" i="10"/>
  <c r="BG114" i="10"/>
  <c r="BH114" i="10"/>
  <c r="BV114" i="10"/>
  <c r="BW114" i="10"/>
  <c r="CV114" i="10"/>
  <c r="CX114" i="10"/>
  <c r="CZ114" i="10"/>
  <c r="AL115" i="10"/>
  <c r="AM115" i="10"/>
  <c r="AX115" i="10"/>
  <c r="AY115" i="10"/>
  <c r="BG115" i="10"/>
  <c r="BH115" i="10"/>
  <c r="BV115" i="10"/>
  <c r="BW115" i="10"/>
  <c r="CV115" i="10"/>
  <c r="CX115" i="10"/>
  <c r="CZ115" i="10"/>
  <c r="AL116" i="10"/>
  <c r="AM116" i="10"/>
  <c r="AX116" i="10"/>
  <c r="AY116" i="10"/>
  <c r="BG116" i="10"/>
  <c r="BH116" i="10"/>
  <c r="BV116" i="10"/>
  <c r="BW116" i="10"/>
  <c r="CV116" i="10"/>
  <c r="CX116" i="10"/>
  <c r="CZ116" i="10"/>
  <c r="AL117" i="10"/>
  <c r="AM117" i="10"/>
  <c r="AX117" i="10"/>
  <c r="AY117" i="10"/>
  <c r="BG117" i="10"/>
  <c r="BH117" i="10"/>
  <c r="BV117" i="10"/>
  <c r="BW117" i="10"/>
  <c r="CV117" i="10"/>
  <c r="CX117" i="10"/>
  <c r="CZ117" i="10"/>
  <c r="AL118" i="10"/>
  <c r="AM118" i="10"/>
  <c r="AX118" i="10"/>
  <c r="AY118" i="10"/>
  <c r="BG118" i="10"/>
  <c r="BH118" i="10"/>
  <c r="BV118" i="10"/>
  <c r="BW118" i="10"/>
  <c r="CV118" i="10"/>
  <c r="CX118" i="10"/>
  <c r="CZ118" i="10"/>
  <c r="AL119" i="10"/>
  <c r="AM119" i="10"/>
  <c r="AX119" i="10"/>
  <c r="AY119" i="10"/>
  <c r="BG119" i="10"/>
  <c r="BH119" i="10"/>
  <c r="BV119" i="10"/>
  <c r="BW119" i="10"/>
  <c r="CV119" i="10"/>
  <c r="CX119" i="10"/>
  <c r="CZ119" i="10"/>
  <c r="AL120" i="10"/>
  <c r="AM120" i="10"/>
  <c r="AX120" i="10"/>
  <c r="AY120" i="10"/>
  <c r="BG120" i="10"/>
  <c r="BH120" i="10"/>
  <c r="BV120" i="10"/>
  <c r="BW120" i="10"/>
  <c r="CV120" i="10"/>
  <c r="CX120" i="10"/>
  <c r="CZ120" i="10"/>
  <c r="AL121" i="10"/>
  <c r="AM121" i="10"/>
  <c r="AX121" i="10"/>
  <c r="AY121" i="10"/>
  <c r="BG121" i="10"/>
  <c r="BH121" i="10"/>
  <c r="BV121" i="10"/>
  <c r="BW121" i="10"/>
  <c r="CV121" i="10"/>
  <c r="CX121" i="10"/>
  <c r="CZ121" i="10"/>
  <c r="AL122" i="10"/>
  <c r="AM122" i="10"/>
  <c r="AX122" i="10"/>
  <c r="AY122" i="10"/>
  <c r="BG122" i="10"/>
  <c r="BH122" i="10"/>
  <c r="BV122" i="10"/>
  <c r="BW122" i="10"/>
  <c r="CV122" i="10"/>
  <c r="CX122" i="10"/>
  <c r="CZ122" i="10"/>
  <c r="AM123" i="10"/>
  <c r="AY123" i="10"/>
  <c r="BG123" i="10"/>
  <c r="BH123" i="10"/>
  <c r="BW123" i="10"/>
  <c r="CV123" i="10"/>
  <c r="CX123" i="10"/>
  <c r="CZ123" i="10"/>
  <c r="AL124" i="10"/>
  <c r="AM124" i="10"/>
  <c r="AX124" i="10"/>
  <c r="AY124" i="10"/>
  <c r="BG124" i="10"/>
  <c r="BH124" i="10"/>
  <c r="BV124" i="10"/>
  <c r="BW124" i="10"/>
  <c r="CV124" i="10"/>
  <c r="CX124" i="10"/>
  <c r="CZ124" i="10"/>
  <c r="AL125" i="10"/>
  <c r="AM125" i="10"/>
  <c r="AX125" i="10"/>
  <c r="AY125" i="10"/>
  <c r="BG125" i="10"/>
  <c r="BH125" i="10"/>
  <c r="BV125" i="10"/>
  <c r="BW125" i="10"/>
  <c r="CV125" i="10"/>
  <c r="CX125" i="10"/>
  <c r="CZ125" i="10"/>
  <c r="AL126" i="10"/>
  <c r="AM126" i="10"/>
  <c r="AX126" i="10"/>
  <c r="AY126" i="10"/>
  <c r="BG126" i="10"/>
  <c r="BH126" i="10"/>
  <c r="BV126" i="10"/>
  <c r="BW126" i="10"/>
  <c r="CV126" i="10"/>
  <c r="CX126" i="10"/>
  <c r="CZ126" i="10"/>
  <c r="AL127" i="10"/>
  <c r="AM127" i="10"/>
  <c r="AX127" i="10"/>
  <c r="AY127" i="10"/>
  <c r="BG127" i="10"/>
  <c r="BH127" i="10"/>
  <c r="BV127" i="10"/>
  <c r="BW127" i="10"/>
  <c r="CV127" i="10"/>
  <c r="CX127" i="10"/>
  <c r="CZ127" i="10"/>
  <c r="AL128" i="10"/>
  <c r="AM128" i="10"/>
  <c r="AX128" i="10"/>
  <c r="AY128" i="10"/>
  <c r="BG128" i="10"/>
  <c r="BH128" i="10"/>
  <c r="BV128" i="10"/>
  <c r="BW128" i="10"/>
  <c r="CV128" i="10"/>
  <c r="CX128" i="10"/>
  <c r="CZ128" i="10"/>
  <c r="AL129" i="10"/>
  <c r="AM129" i="10"/>
  <c r="AX129" i="10"/>
  <c r="AY129" i="10"/>
  <c r="BG129" i="10"/>
  <c r="BH129" i="10"/>
  <c r="BV129" i="10"/>
  <c r="BW129" i="10"/>
  <c r="CV129" i="10"/>
  <c r="CX129" i="10"/>
  <c r="CZ129" i="10"/>
  <c r="AL130" i="10"/>
  <c r="AM130" i="10"/>
  <c r="AX130" i="10"/>
  <c r="AY130" i="10"/>
  <c r="BG130" i="10"/>
  <c r="BH130" i="10"/>
  <c r="BV130" i="10"/>
  <c r="BW130" i="10"/>
  <c r="CV130" i="10"/>
  <c r="CX130" i="10"/>
  <c r="CZ130" i="10"/>
  <c r="AL131" i="10"/>
  <c r="AM131" i="10"/>
  <c r="AX131" i="10"/>
  <c r="AY131" i="10"/>
  <c r="BG131" i="10"/>
  <c r="BH131" i="10"/>
  <c r="BV131" i="10"/>
  <c r="BW131" i="10"/>
  <c r="CV131" i="10"/>
  <c r="CX131" i="10"/>
  <c r="CZ131" i="10"/>
  <c r="CZ135" i="10"/>
  <c r="DE149" i="10"/>
  <c r="DE152" i="10"/>
  <c r="DE153" i="10"/>
  <c r="DG153" i="10"/>
  <c r="DE157" i="10"/>
  <c r="DE158" i="10"/>
  <c r="CZ134" i="10"/>
  <c r="DA134" i="10"/>
  <c r="DB134" i="10"/>
  <c r="DB135" i="10"/>
  <c r="CZ136" i="10"/>
  <c r="DA136" i="10"/>
  <c r="DB136" i="10"/>
  <c r="CZ137" i="10"/>
  <c r="DA137" i="10"/>
  <c r="DB137" i="10"/>
  <c r="F3" i="8"/>
  <c r="AM3" i="8"/>
  <c r="AR3" i="8"/>
  <c r="AS3" i="8"/>
  <c r="BE3" i="8"/>
  <c r="BN3" i="8"/>
  <c r="BX3" i="8"/>
  <c r="BZ3" i="8"/>
  <c r="CB3" i="8"/>
  <c r="F4" i="8"/>
  <c r="AL4" i="8"/>
  <c r="AM4" i="8"/>
  <c r="AS4" i="8"/>
  <c r="BE4" i="8"/>
  <c r="BN4" i="8"/>
  <c r="BX4" i="8"/>
  <c r="BZ4" i="8"/>
  <c r="CB4" i="8"/>
  <c r="F5" i="8"/>
  <c r="AL5" i="8"/>
  <c r="AM5" i="8"/>
  <c r="AS5" i="8"/>
  <c r="BE5" i="8"/>
  <c r="BN5" i="8"/>
  <c r="BX5" i="8"/>
  <c r="BZ5" i="8"/>
  <c r="CB5" i="8"/>
  <c r="F6" i="8"/>
  <c r="AL6" i="8"/>
  <c r="AM6" i="8"/>
  <c r="AS6" i="8"/>
  <c r="BE6" i="8"/>
  <c r="BN6" i="8"/>
  <c r="BX6" i="8"/>
  <c r="BZ6" i="8"/>
  <c r="CB6" i="8"/>
  <c r="F7" i="8"/>
  <c r="AL7" i="8"/>
  <c r="AM7" i="8"/>
  <c r="AS7" i="8"/>
  <c r="BE7" i="8"/>
  <c r="BN7" i="8"/>
  <c r="BX7" i="8"/>
  <c r="BZ7" i="8"/>
  <c r="CB7" i="8"/>
  <c r="F8" i="8"/>
  <c r="AL8" i="8"/>
  <c r="AM8" i="8"/>
  <c r="AS8" i="8"/>
  <c r="BE8" i="8"/>
  <c r="BN8" i="8"/>
  <c r="BX8" i="8"/>
  <c r="BZ8" i="8"/>
  <c r="CB8" i="8"/>
  <c r="F9" i="8"/>
  <c r="AL9" i="8"/>
  <c r="AM9" i="8"/>
  <c r="AS9" i="8"/>
  <c r="BE9" i="8"/>
  <c r="BN9" i="8"/>
  <c r="BX9" i="8"/>
  <c r="BZ9" i="8"/>
  <c r="CB9" i="8"/>
  <c r="F10" i="8"/>
  <c r="AL10" i="8"/>
  <c r="AM10" i="8"/>
  <c r="AS10" i="8"/>
  <c r="BE10" i="8"/>
  <c r="BN10" i="8"/>
  <c r="BX10" i="8"/>
  <c r="BZ10" i="8"/>
  <c r="CB10" i="8"/>
  <c r="F11" i="8"/>
  <c r="AL11" i="8"/>
  <c r="AM11" i="8"/>
  <c r="AS11" i="8"/>
  <c r="BE11" i="8"/>
  <c r="BN11" i="8"/>
  <c r="BX11" i="8"/>
  <c r="BZ11" i="8"/>
  <c r="CB11" i="8"/>
  <c r="F12" i="8"/>
  <c r="AL12" i="8"/>
  <c r="AM12" i="8"/>
  <c r="AS12" i="8"/>
  <c r="BE12" i="8"/>
  <c r="BN12" i="8"/>
  <c r="BX12" i="8"/>
  <c r="BZ12" i="8"/>
  <c r="CB12" i="8"/>
  <c r="F13" i="8"/>
  <c r="AL13" i="8"/>
  <c r="AM13" i="8"/>
  <c r="AS13" i="8"/>
  <c r="BE13" i="8"/>
  <c r="BN13" i="8"/>
  <c r="BX13" i="8"/>
  <c r="BZ13" i="8"/>
  <c r="CB13" i="8"/>
  <c r="F14" i="8"/>
  <c r="AL14" i="8"/>
  <c r="AM14" i="8"/>
  <c r="AS14" i="8"/>
  <c r="BE14" i="8"/>
  <c r="BN14" i="8"/>
  <c r="BX14" i="8"/>
  <c r="BZ14" i="8"/>
  <c r="CB14" i="8"/>
  <c r="F15" i="8"/>
  <c r="AM15" i="8"/>
  <c r="AR15" i="8"/>
  <c r="AS15" i="8"/>
  <c r="BE15" i="8"/>
  <c r="BN15" i="8"/>
  <c r="BX15" i="8"/>
  <c r="BZ15" i="8"/>
  <c r="CB15" i="8"/>
  <c r="F16" i="8"/>
  <c r="AL16" i="8"/>
  <c r="AM16" i="8"/>
  <c r="AS16" i="8"/>
  <c r="BE16" i="8"/>
  <c r="BN16" i="8"/>
  <c r="BX16" i="8"/>
  <c r="BZ16" i="8"/>
  <c r="CB16" i="8"/>
  <c r="F17" i="8"/>
  <c r="AL17" i="8"/>
  <c r="AM17" i="8"/>
  <c r="AS17" i="8"/>
  <c r="BE17" i="8"/>
  <c r="BN17" i="8"/>
  <c r="BX17" i="8"/>
  <c r="BZ17" i="8"/>
  <c r="CB17" i="8"/>
  <c r="F18" i="8"/>
  <c r="AL18" i="8"/>
  <c r="AM18" i="8"/>
  <c r="AS18" i="8"/>
  <c r="BE18" i="8"/>
  <c r="BN18" i="8"/>
  <c r="BX18" i="8"/>
  <c r="BZ18" i="8"/>
  <c r="CB18" i="8"/>
  <c r="F19" i="8"/>
  <c r="AL19" i="8"/>
  <c r="AM19" i="8"/>
  <c r="AS19" i="8"/>
  <c r="BE19" i="8"/>
  <c r="BN19" i="8"/>
  <c r="BX19" i="8"/>
  <c r="BZ19" i="8"/>
  <c r="CB19" i="8"/>
  <c r="F20" i="8"/>
  <c r="AL20" i="8"/>
  <c r="AM20" i="8"/>
  <c r="AS20" i="8"/>
  <c r="BE20" i="8"/>
  <c r="BN20" i="8"/>
  <c r="BX20" i="8"/>
  <c r="BZ20" i="8"/>
  <c r="CB20" i="8"/>
  <c r="F21" i="8"/>
  <c r="AL21" i="8"/>
  <c r="AM21" i="8"/>
  <c r="AS21" i="8"/>
  <c r="BE21" i="8"/>
  <c r="BN21" i="8"/>
  <c r="BX21" i="8"/>
  <c r="BZ21" i="8"/>
  <c r="CB21" i="8"/>
  <c r="F22" i="8"/>
  <c r="AL22" i="8"/>
  <c r="AM22" i="8"/>
  <c r="AS22" i="8"/>
  <c r="BE22" i="8"/>
  <c r="BN22" i="8"/>
  <c r="BX22" i="8"/>
  <c r="BZ22" i="8"/>
  <c r="CB22" i="8"/>
  <c r="F23" i="8"/>
  <c r="AL23" i="8"/>
  <c r="AM23" i="8"/>
  <c r="AS23" i="8"/>
  <c r="BE23" i="8"/>
  <c r="BN23" i="8"/>
  <c r="BX23" i="8"/>
  <c r="BZ23" i="8"/>
  <c r="CB23" i="8"/>
  <c r="F24" i="8"/>
  <c r="AL24" i="8"/>
  <c r="AM24" i="8"/>
  <c r="AS24" i="8"/>
  <c r="BE24" i="8"/>
  <c r="BN24" i="8"/>
  <c r="BX24" i="8"/>
  <c r="BZ24" i="8"/>
  <c r="CB24" i="8"/>
  <c r="F25" i="8"/>
  <c r="AL25" i="8"/>
  <c r="AM25" i="8"/>
  <c r="AS25" i="8"/>
  <c r="BE25" i="8"/>
  <c r="BN25" i="8"/>
  <c r="BX25" i="8"/>
  <c r="BZ25" i="8"/>
  <c r="CB25" i="8"/>
  <c r="F26" i="8"/>
  <c r="AL26" i="8"/>
  <c r="AM26" i="8"/>
  <c r="AS26" i="8"/>
  <c r="BE26" i="8"/>
  <c r="BN26" i="8"/>
  <c r="BX26" i="8"/>
  <c r="BZ26" i="8"/>
  <c r="CB26" i="8"/>
  <c r="F27" i="8"/>
  <c r="AM27" i="8"/>
  <c r="AR27" i="8"/>
  <c r="AS27" i="8"/>
  <c r="BE27" i="8"/>
  <c r="BN27" i="8"/>
  <c r="BX27" i="8"/>
  <c r="BZ27" i="8"/>
  <c r="CB27" i="8"/>
  <c r="F28" i="8"/>
  <c r="AL28" i="8"/>
  <c r="AM28" i="8"/>
  <c r="AS28" i="8"/>
  <c r="BE28" i="8"/>
  <c r="BN28" i="8"/>
  <c r="BX28" i="8"/>
  <c r="BZ28" i="8"/>
  <c r="CB28" i="8"/>
  <c r="F29" i="8"/>
  <c r="AL29" i="8"/>
  <c r="AM29" i="8"/>
  <c r="AS29" i="8"/>
  <c r="BE29" i="8"/>
  <c r="BN29" i="8"/>
  <c r="BX29" i="8"/>
  <c r="BZ29" i="8"/>
  <c r="CB29" i="8"/>
  <c r="F30" i="8"/>
  <c r="AL30" i="8"/>
  <c r="AM30" i="8"/>
  <c r="AS30" i="8"/>
  <c r="BE30" i="8"/>
  <c r="BN30" i="8"/>
  <c r="BX30" i="8"/>
  <c r="BZ30" i="8"/>
  <c r="CB30" i="8"/>
  <c r="F31" i="8"/>
  <c r="AL31" i="8"/>
  <c r="AM31" i="8"/>
  <c r="AS31" i="8"/>
  <c r="BE31" i="8"/>
  <c r="BN31" i="8"/>
  <c r="BX31" i="8"/>
  <c r="BZ31" i="8"/>
  <c r="CB31" i="8"/>
  <c r="F32" i="8"/>
  <c r="AL32" i="8"/>
  <c r="AM32" i="8"/>
  <c r="AS32" i="8"/>
  <c r="BE32" i="8"/>
  <c r="BN32" i="8"/>
  <c r="BX32" i="8"/>
  <c r="BZ32" i="8"/>
  <c r="CB32" i="8"/>
  <c r="F33" i="8"/>
  <c r="AL33" i="8"/>
  <c r="AM33" i="8"/>
  <c r="AS33" i="8"/>
  <c r="BE33" i="8"/>
  <c r="BN33" i="8"/>
  <c r="BX33" i="8"/>
  <c r="BZ33" i="8"/>
  <c r="CB33" i="8"/>
  <c r="F34" i="8"/>
  <c r="AL34" i="8"/>
  <c r="AM34" i="8"/>
  <c r="AS34" i="8"/>
  <c r="BE34" i="8"/>
  <c r="BN34" i="8"/>
  <c r="BX34" i="8"/>
  <c r="BZ34" i="8"/>
  <c r="CB34" i="8"/>
  <c r="F35" i="8"/>
  <c r="AL35" i="8"/>
  <c r="AM35" i="8"/>
  <c r="AS35" i="8"/>
  <c r="BE35" i="8"/>
  <c r="BN35" i="8"/>
  <c r="BX35" i="8"/>
  <c r="BZ35" i="8"/>
  <c r="CB35" i="8"/>
  <c r="F36" i="8"/>
  <c r="AL36" i="8"/>
  <c r="AM36" i="8"/>
  <c r="AS36" i="8"/>
  <c r="BE36" i="8"/>
  <c r="BN36" i="8"/>
  <c r="BX36" i="8"/>
  <c r="BZ36" i="8"/>
  <c r="CB36" i="8"/>
  <c r="F37" i="8"/>
  <c r="AL37" i="8"/>
  <c r="AM37" i="8"/>
  <c r="AS37" i="8"/>
  <c r="BE37" i="8"/>
  <c r="BN37" i="8"/>
  <c r="BX37" i="8"/>
  <c r="BZ37" i="8"/>
  <c r="CB37" i="8"/>
  <c r="F38" i="8"/>
  <c r="AL38" i="8"/>
  <c r="AM38" i="8"/>
  <c r="AS38" i="8"/>
  <c r="BE38" i="8"/>
  <c r="BN38" i="8"/>
  <c r="BX38" i="8"/>
  <c r="BZ38" i="8"/>
  <c r="CB38" i="8"/>
  <c r="F39" i="8"/>
  <c r="AM39" i="8"/>
  <c r="AR39" i="8"/>
  <c r="AS39" i="8"/>
  <c r="BE39" i="8"/>
  <c r="BN39" i="8"/>
  <c r="BX39" i="8"/>
  <c r="BZ39" i="8"/>
  <c r="CB39" i="8"/>
  <c r="F40" i="8"/>
  <c r="AL40" i="8"/>
  <c r="AM40" i="8"/>
  <c r="AR40" i="8"/>
  <c r="AS40" i="8"/>
  <c r="BE40" i="8"/>
  <c r="BN40" i="8"/>
  <c r="BX40" i="8"/>
  <c r="BZ40" i="8"/>
  <c r="CB40" i="8"/>
  <c r="F41" i="8"/>
  <c r="AL41" i="8"/>
  <c r="AM41" i="8"/>
  <c r="AR41" i="8"/>
  <c r="AS41" i="8"/>
  <c r="BE41" i="8"/>
  <c r="BN41" i="8"/>
  <c r="BX41" i="8"/>
  <c r="BZ41" i="8"/>
  <c r="CB41" i="8"/>
  <c r="F42" i="8"/>
  <c r="AL42" i="8"/>
  <c r="AM42" i="8"/>
  <c r="AR42" i="8"/>
  <c r="AS42" i="8"/>
  <c r="BE42" i="8"/>
  <c r="BN42" i="8"/>
  <c r="BX42" i="8"/>
  <c r="BZ42" i="8"/>
  <c r="CB42" i="8"/>
  <c r="F43" i="8"/>
  <c r="AL43" i="8"/>
  <c r="AM43" i="8"/>
  <c r="AR43" i="8"/>
  <c r="AS43" i="8"/>
  <c r="BE43" i="8"/>
  <c r="BN43" i="8"/>
  <c r="BX43" i="8"/>
  <c r="BZ43" i="8"/>
  <c r="CB43" i="8"/>
  <c r="F44" i="8"/>
  <c r="AL44" i="8"/>
  <c r="AM44" i="8"/>
  <c r="AR44" i="8"/>
  <c r="AS44" i="8"/>
  <c r="BE44" i="8"/>
  <c r="BN44" i="8"/>
  <c r="BX44" i="8"/>
  <c r="BZ44" i="8"/>
  <c r="CB44" i="8"/>
  <c r="F45" i="8"/>
  <c r="AL45" i="8"/>
  <c r="AM45" i="8"/>
  <c r="AR45" i="8"/>
  <c r="AS45" i="8"/>
  <c r="BE45" i="8"/>
  <c r="BN45" i="8"/>
  <c r="BX45" i="8"/>
  <c r="BZ45" i="8"/>
  <c r="CB45" i="8"/>
  <c r="F46" i="8"/>
  <c r="AL46" i="8"/>
  <c r="AM46" i="8"/>
  <c r="AR46" i="8"/>
  <c r="AS46" i="8"/>
  <c r="BE46" i="8"/>
  <c r="BN46" i="8"/>
  <c r="BX46" i="8"/>
  <c r="BZ46" i="8"/>
  <c r="CB46" i="8"/>
  <c r="F47" i="8"/>
  <c r="AL47" i="8"/>
  <c r="AM47" i="8"/>
  <c r="AR47" i="8"/>
  <c r="AS47" i="8"/>
  <c r="BE47" i="8"/>
  <c r="BN47" i="8"/>
  <c r="BX47" i="8"/>
  <c r="BZ47" i="8"/>
  <c r="CB47" i="8"/>
  <c r="F48" i="8"/>
  <c r="AL48" i="8"/>
  <c r="AM48" i="8"/>
  <c r="AR48" i="8"/>
  <c r="AS48" i="8"/>
  <c r="BE48" i="8"/>
  <c r="BN48" i="8"/>
  <c r="BX48" i="8"/>
  <c r="BZ48" i="8"/>
  <c r="CB48" i="8"/>
  <c r="F49" i="8"/>
  <c r="AL49" i="8"/>
  <c r="AM49" i="8"/>
  <c r="AR49" i="8"/>
  <c r="AS49" i="8"/>
  <c r="BE49" i="8"/>
  <c r="BN49" i="8"/>
  <c r="BX49" i="8"/>
  <c r="BZ49" i="8"/>
  <c r="CB49" i="8"/>
  <c r="F50" i="8"/>
  <c r="AL50" i="8"/>
  <c r="AM50" i="8"/>
  <c r="AR50" i="8"/>
  <c r="AS50" i="8"/>
  <c r="BE50" i="8"/>
  <c r="BN50" i="8"/>
  <c r="BX50" i="8"/>
  <c r="BZ50" i="8"/>
  <c r="CB50" i="8"/>
  <c r="F51" i="8"/>
  <c r="AM51" i="8"/>
  <c r="AR51" i="8"/>
  <c r="AS51" i="8"/>
  <c r="BE51" i="8"/>
  <c r="BN51" i="8"/>
  <c r="BX51" i="8"/>
  <c r="BZ51" i="8"/>
  <c r="CB51" i="8"/>
  <c r="F52" i="8"/>
  <c r="AL52" i="8"/>
  <c r="AM52" i="8"/>
  <c r="AR52" i="8"/>
  <c r="AS52" i="8"/>
  <c r="BE52" i="8"/>
  <c r="BM52" i="8"/>
  <c r="BN52" i="8"/>
  <c r="BX52" i="8"/>
  <c r="BZ52" i="8"/>
  <c r="CB52" i="8"/>
  <c r="F53" i="8"/>
  <c r="AL53" i="8"/>
  <c r="AM53" i="8"/>
  <c r="AR53" i="8"/>
  <c r="AS53" i="8"/>
  <c r="BE53" i="8"/>
  <c r="BM53" i="8"/>
  <c r="BN53" i="8"/>
  <c r="BX53" i="8"/>
  <c r="BZ53" i="8"/>
  <c r="CB53" i="8"/>
  <c r="F54" i="8"/>
  <c r="AL54" i="8"/>
  <c r="AM54" i="8"/>
  <c r="AR54" i="8"/>
  <c r="AS54" i="8"/>
  <c r="BE54" i="8"/>
  <c r="BM54" i="8"/>
  <c r="BN54" i="8"/>
  <c r="BX54" i="8"/>
  <c r="BZ54" i="8"/>
  <c r="CB54" i="8"/>
  <c r="F55" i="8"/>
  <c r="AL55" i="8"/>
  <c r="AM55" i="8"/>
  <c r="AR55" i="8"/>
  <c r="AS55" i="8"/>
  <c r="BE55" i="8"/>
  <c r="BM55" i="8"/>
  <c r="BN55" i="8"/>
  <c r="BX55" i="8"/>
  <c r="BZ55" i="8"/>
  <c r="CB55" i="8"/>
  <c r="F56" i="8"/>
  <c r="AL56" i="8"/>
  <c r="AM56" i="8"/>
  <c r="AR56" i="8"/>
  <c r="AS56" i="8"/>
  <c r="BE56" i="8"/>
  <c r="BM56" i="8"/>
  <c r="BN56" i="8"/>
  <c r="BX56" i="8"/>
  <c r="BZ56" i="8"/>
  <c r="CB56" i="8"/>
  <c r="F57" i="8"/>
  <c r="AL57" i="8"/>
  <c r="AM57" i="8"/>
  <c r="AR57" i="8"/>
  <c r="AS57" i="8"/>
  <c r="BE57" i="8"/>
  <c r="BM57" i="8"/>
  <c r="BN57" i="8"/>
  <c r="BX57" i="8"/>
  <c r="BZ57" i="8"/>
  <c r="CB57" i="8"/>
  <c r="F58" i="8"/>
  <c r="AL58" i="8"/>
  <c r="AM58" i="8"/>
  <c r="AR58" i="8"/>
  <c r="AS58" i="8"/>
  <c r="BE58" i="8"/>
  <c r="BM58" i="8"/>
  <c r="BN58" i="8"/>
  <c r="BX58" i="8"/>
  <c r="BZ58" i="8"/>
  <c r="CB58" i="8"/>
  <c r="F59" i="8"/>
  <c r="AL59" i="8"/>
  <c r="AM59" i="8"/>
  <c r="AR59" i="8"/>
  <c r="AS59" i="8"/>
  <c r="BE59" i="8"/>
  <c r="BM59" i="8"/>
  <c r="BN59" i="8"/>
  <c r="BX59" i="8"/>
  <c r="BZ59" i="8"/>
  <c r="CB59" i="8"/>
  <c r="F60" i="8"/>
  <c r="AL60" i="8"/>
  <c r="AM60" i="8"/>
  <c r="AR60" i="8"/>
  <c r="AS60" i="8"/>
  <c r="BE60" i="8"/>
  <c r="BM60" i="8"/>
  <c r="BN60" i="8"/>
  <c r="BX60" i="8"/>
  <c r="BZ60" i="8"/>
  <c r="CB60" i="8"/>
  <c r="F61" i="8"/>
  <c r="AL61" i="8"/>
  <c r="AM61" i="8"/>
  <c r="AR61" i="8"/>
  <c r="AS61" i="8"/>
  <c r="BE61" i="8"/>
  <c r="BM61" i="8"/>
  <c r="BN61" i="8"/>
  <c r="BX61" i="8"/>
  <c r="BZ61" i="8"/>
  <c r="CB61" i="8"/>
  <c r="F62" i="8"/>
  <c r="AL62" i="8"/>
  <c r="AM62" i="8"/>
  <c r="AR62" i="8"/>
  <c r="AS62" i="8"/>
  <c r="BE62" i="8"/>
  <c r="BM62" i="8"/>
  <c r="BN62" i="8"/>
  <c r="BX62" i="8"/>
  <c r="BZ62" i="8"/>
  <c r="CB62" i="8"/>
  <c r="E63" i="8"/>
  <c r="F63" i="8"/>
  <c r="AM63" i="8"/>
  <c r="AP63" i="8"/>
  <c r="AR63" i="8"/>
  <c r="AS63" i="8"/>
  <c r="BE63" i="8"/>
  <c r="BN63" i="8"/>
  <c r="BX63" i="8"/>
  <c r="BZ63" i="8"/>
  <c r="CB63" i="8"/>
  <c r="E64" i="8"/>
  <c r="F64" i="8"/>
  <c r="AL64" i="8"/>
  <c r="AM64" i="8"/>
  <c r="AO64" i="8"/>
  <c r="AP64" i="8"/>
  <c r="AR64" i="8"/>
  <c r="AS64" i="8"/>
  <c r="BE64" i="8"/>
  <c r="BM64" i="8"/>
  <c r="BN64" i="8"/>
  <c r="BX64" i="8"/>
  <c r="BZ64" i="8"/>
  <c r="CB64" i="8"/>
  <c r="E65" i="8"/>
  <c r="F65" i="8"/>
  <c r="AL65" i="8"/>
  <c r="AM65" i="8"/>
  <c r="AO65" i="8"/>
  <c r="AP65" i="8"/>
  <c r="AR65" i="8"/>
  <c r="AS65" i="8"/>
  <c r="BE65" i="8"/>
  <c r="BM65" i="8"/>
  <c r="BN65" i="8"/>
  <c r="BX65" i="8"/>
  <c r="BZ65" i="8"/>
  <c r="CB65" i="8"/>
  <c r="E66" i="8"/>
  <c r="F66" i="8"/>
  <c r="AL66" i="8"/>
  <c r="AM66" i="8"/>
  <c r="AO66" i="8"/>
  <c r="AP66" i="8"/>
  <c r="AR66" i="8"/>
  <c r="AS66" i="8"/>
  <c r="BE66" i="8"/>
  <c r="BM66" i="8"/>
  <c r="BN66" i="8"/>
  <c r="BX66" i="8"/>
  <c r="BZ66" i="8"/>
  <c r="CB66" i="8"/>
  <c r="E67" i="8"/>
  <c r="F67" i="8"/>
  <c r="AL67" i="8"/>
  <c r="AM67" i="8"/>
  <c r="AO67" i="8"/>
  <c r="AP67" i="8"/>
  <c r="AR67" i="8"/>
  <c r="AS67" i="8"/>
  <c r="BE67" i="8"/>
  <c r="BM67" i="8"/>
  <c r="BN67" i="8"/>
  <c r="BX67" i="8"/>
  <c r="BZ67" i="8"/>
  <c r="CB67" i="8"/>
  <c r="E68" i="8"/>
  <c r="F68" i="8"/>
  <c r="AL68" i="8"/>
  <c r="AM68" i="8"/>
  <c r="AO68" i="8"/>
  <c r="AP68" i="8"/>
  <c r="AR68" i="8"/>
  <c r="AS68" i="8"/>
  <c r="BE68" i="8"/>
  <c r="BM68" i="8"/>
  <c r="BN68" i="8"/>
  <c r="BX68" i="8"/>
  <c r="BZ68" i="8"/>
  <c r="CB68" i="8"/>
  <c r="E69" i="8"/>
  <c r="F69" i="8"/>
  <c r="AL69" i="8"/>
  <c r="AM69" i="8"/>
  <c r="AO69" i="8"/>
  <c r="AP69" i="8"/>
  <c r="AR69" i="8"/>
  <c r="AS69" i="8"/>
  <c r="BE69" i="8"/>
  <c r="BM69" i="8"/>
  <c r="BN69" i="8"/>
  <c r="BX69" i="8"/>
  <c r="BZ69" i="8"/>
  <c r="CB69" i="8"/>
  <c r="E70" i="8"/>
  <c r="F70" i="8"/>
  <c r="AL70" i="8"/>
  <c r="AM70" i="8"/>
  <c r="AO70" i="8"/>
  <c r="AP70" i="8"/>
  <c r="AR70" i="8"/>
  <c r="AS70" i="8"/>
  <c r="BE70" i="8"/>
  <c r="BM70" i="8"/>
  <c r="BN70" i="8"/>
  <c r="BX70" i="8"/>
  <c r="BZ70" i="8"/>
  <c r="CB70" i="8"/>
  <c r="E71" i="8"/>
  <c r="F71" i="8"/>
  <c r="AL71" i="8"/>
  <c r="AM71" i="8"/>
  <c r="AO71" i="8"/>
  <c r="AP71" i="8"/>
  <c r="AR71" i="8"/>
  <c r="AS71" i="8"/>
  <c r="BE71" i="8"/>
  <c r="BM71" i="8"/>
  <c r="BN71" i="8"/>
  <c r="BX71" i="8"/>
  <c r="BZ71" i="8"/>
  <c r="CB71" i="8"/>
  <c r="E72" i="8"/>
  <c r="F72" i="8"/>
  <c r="AL72" i="8"/>
  <c r="AM72" i="8"/>
  <c r="AO72" i="8"/>
  <c r="AP72" i="8"/>
  <c r="AR72" i="8"/>
  <c r="AS72" i="8"/>
  <c r="BE72" i="8"/>
  <c r="BM72" i="8"/>
  <c r="BN72" i="8"/>
  <c r="BX72" i="8"/>
  <c r="BZ72" i="8"/>
  <c r="CB72" i="8"/>
  <c r="E73" i="8"/>
  <c r="F73" i="8"/>
  <c r="AL73" i="8"/>
  <c r="AM73" i="8"/>
  <c r="AO73" i="8"/>
  <c r="AP73" i="8"/>
  <c r="AR73" i="8"/>
  <c r="AS73" i="8"/>
  <c r="BE73" i="8"/>
  <c r="BM73" i="8"/>
  <c r="BN73" i="8"/>
  <c r="BX73" i="8"/>
  <c r="BZ73" i="8"/>
  <c r="CB73" i="8"/>
  <c r="E74" i="8"/>
  <c r="F74" i="8"/>
  <c r="AL74" i="8"/>
  <c r="AM74" i="8"/>
  <c r="AO74" i="8"/>
  <c r="AP74" i="8"/>
  <c r="AR74" i="8"/>
  <c r="AS74" i="8"/>
  <c r="BE74" i="8"/>
  <c r="BM74" i="8"/>
  <c r="BN74" i="8"/>
  <c r="BX74" i="8"/>
  <c r="BZ74" i="8"/>
  <c r="CB74" i="8"/>
  <c r="E75" i="8"/>
  <c r="F75" i="8"/>
  <c r="AM75" i="8"/>
  <c r="AP75" i="8"/>
  <c r="AR75" i="8"/>
  <c r="AS75" i="8"/>
  <c r="BE75" i="8"/>
  <c r="BN75" i="8"/>
  <c r="BX75" i="8"/>
  <c r="BZ75" i="8"/>
  <c r="CB75" i="8"/>
  <c r="E76" i="8"/>
  <c r="F76" i="8"/>
  <c r="AL76" i="8"/>
  <c r="AM76" i="8"/>
  <c r="AO76" i="8"/>
  <c r="AP76" i="8"/>
  <c r="AR76" i="8"/>
  <c r="AS76" i="8"/>
  <c r="BE76" i="8"/>
  <c r="BM76" i="8"/>
  <c r="BN76" i="8"/>
  <c r="BX76" i="8"/>
  <c r="BZ76" i="8"/>
  <c r="CB76" i="8"/>
  <c r="E77" i="8"/>
  <c r="F77" i="8"/>
  <c r="AL77" i="8"/>
  <c r="AM77" i="8"/>
  <c r="AO77" i="8"/>
  <c r="AP77" i="8"/>
  <c r="AR77" i="8"/>
  <c r="AS77" i="8"/>
  <c r="BE77" i="8"/>
  <c r="BM77" i="8"/>
  <c r="BN77" i="8"/>
  <c r="BX77" i="8"/>
  <c r="BZ77" i="8"/>
  <c r="CB77" i="8"/>
  <c r="E78" i="8"/>
  <c r="F78" i="8"/>
  <c r="AL78" i="8"/>
  <c r="AM78" i="8"/>
  <c r="AO78" i="8"/>
  <c r="AP78" i="8"/>
  <c r="AR78" i="8"/>
  <c r="AS78" i="8"/>
  <c r="BE78" i="8"/>
  <c r="BM78" i="8"/>
  <c r="BN78" i="8"/>
  <c r="BX78" i="8"/>
  <c r="BZ78" i="8"/>
  <c r="CB78" i="8"/>
  <c r="E79" i="8"/>
  <c r="F79" i="8"/>
  <c r="AL79" i="8"/>
  <c r="AM79" i="8"/>
  <c r="AO79" i="8"/>
  <c r="AP79" i="8"/>
  <c r="AR79" i="8"/>
  <c r="AS79" i="8"/>
  <c r="BE79" i="8"/>
  <c r="BM79" i="8"/>
  <c r="BN79" i="8"/>
  <c r="BX79" i="8"/>
  <c r="BZ79" i="8"/>
  <c r="CB79" i="8"/>
  <c r="E80" i="8"/>
  <c r="F80" i="8"/>
  <c r="AL80" i="8"/>
  <c r="AM80" i="8"/>
  <c r="AO80" i="8"/>
  <c r="AP80" i="8"/>
  <c r="AR80" i="8"/>
  <c r="AS80" i="8"/>
  <c r="BE80" i="8"/>
  <c r="BM80" i="8"/>
  <c r="BN80" i="8"/>
  <c r="BX80" i="8"/>
  <c r="BZ80" i="8"/>
  <c r="CB80" i="8"/>
  <c r="E81" i="8"/>
  <c r="F81" i="8"/>
  <c r="AL81" i="8"/>
  <c r="AM81" i="8"/>
  <c r="AO81" i="8"/>
  <c r="AP81" i="8"/>
  <c r="AR81" i="8"/>
  <c r="AS81" i="8"/>
  <c r="BE81" i="8"/>
  <c r="BM81" i="8"/>
  <c r="BN81" i="8"/>
  <c r="BX81" i="8"/>
  <c r="BZ81" i="8"/>
  <c r="CB81" i="8"/>
  <c r="E82" i="8"/>
  <c r="F82" i="8"/>
  <c r="AL82" i="8"/>
  <c r="AM82" i="8"/>
  <c r="AO82" i="8"/>
  <c r="AP82" i="8"/>
  <c r="AR82" i="8"/>
  <c r="AS82" i="8"/>
  <c r="BE82" i="8"/>
  <c r="BM82" i="8"/>
  <c r="BN82" i="8"/>
  <c r="BX82" i="8"/>
  <c r="BZ82" i="8"/>
  <c r="CB82" i="8"/>
  <c r="E83" i="8"/>
  <c r="F83" i="8"/>
  <c r="AL83" i="8"/>
  <c r="AM83" i="8"/>
  <c r="AO83" i="8"/>
  <c r="AP83" i="8"/>
  <c r="AR83" i="8"/>
  <c r="AS83" i="8"/>
  <c r="BE83" i="8"/>
  <c r="BM83" i="8"/>
  <c r="BN83" i="8"/>
  <c r="BX83" i="8"/>
  <c r="BZ83" i="8"/>
  <c r="CB83" i="8"/>
  <c r="E84" i="8"/>
  <c r="F84" i="8"/>
  <c r="AL84" i="8"/>
  <c r="AM84" i="8"/>
  <c r="AO84" i="8"/>
  <c r="AP84" i="8"/>
  <c r="AR84" i="8"/>
  <c r="AS84" i="8"/>
  <c r="BE84" i="8"/>
  <c r="BM84" i="8"/>
  <c r="BN84" i="8"/>
  <c r="BX84" i="8"/>
  <c r="BZ84" i="8"/>
  <c r="CB84" i="8"/>
  <c r="E85" i="8"/>
  <c r="F85" i="8"/>
  <c r="AL85" i="8"/>
  <c r="AM85" i="8"/>
  <c r="AO85" i="8"/>
  <c r="AP85" i="8"/>
  <c r="AR85" i="8"/>
  <c r="AS85" i="8"/>
  <c r="BE85" i="8"/>
  <c r="BM85" i="8"/>
  <c r="BN85" i="8"/>
  <c r="BX85" i="8"/>
  <c r="BZ85" i="8"/>
  <c r="CB85" i="8"/>
  <c r="E86" i="8"/>
  <c r="F86" i="8"/>
  <c r="AL86" i="8"/>
  <c r="AM86" i="8"/>
  <c r="AO86" i="8"/>
  <c r="AP86" i="8"/>
  <c r="AR86" i="8"/>
  <c r="AS86" i="8"/>
  <c r="BE86" i="8"/>
  <c r="BM86" i="8"/>
  <c r="BN86" i="8"/>
  <c r="BX86" i="8"/>
  <c r="BZ86" i="8"/>
  <c r="CB86" i="8"/>
  <c r="E87" i="8"/>
  <c r="F87" i="8"/>
  <c r="AM87" i="8"/>
  <c r="AP87" i="8"/>
  <c r="AR87" i="8"/>
  <c r="AS87" i="8"/>
  <c r="BE87" i="8"/>
  <c r="BN87" i="8"/>
  <c r="BX87" i="8"/>
  <c r="BZ87" i="8"/>
  <c r="CB87" i="8"/>
  <c r="E88" i="8"/>
  <c r="F88" i="8"/>
  <c r="AL88" i="8"/>
  <c r="AM88" i="8"/>
  <c r="AO88" i="8"/>
  <c r="AP88" i="8"/>
  <c r="AR88" i="8"/>
  <c r="AS88" i="8"/>
  <c r="BE88" i="8"/>
  <c r="BM88" i="8"/>
  <c r="BN88" i="8"/>
  <c r="BX88" i="8"/>
  <c r="BZ88" i="8"/>
  <c r="CB88" i="8"/>
  <c r="E89" i="8"/>
  <c r="F89" i="8"/>
  <c r="AL89" i="8"/>
  <c r="AM89" i="8"/>
  <c r="AO89" i="8"/>
  <c r="AP89" i="8"/>
  <c r="AR89" i="8"/>
  <c r="AS89" i="8"/>
  <c r="BE89" i="8"/>
  <c r="BM89" i="8"/>
  <c r="BN89" i="8"/>
  <c r="BX89" i="8"/>
  <c r="BZ89" i="8"/>
  <c r="CB89" i="8"/>
  <c r="E90" i="8"/>
  <c r="F90" i="8"/>
  <c r="AL90" i="8"/>
  <c r="AM90" i="8"/>
  <c r="AO90" i="8"/>
  <c r="AP90" i="8"/>
  <c r="AR90" i="8"/>
  <c r="AS90" i="8"/>
  <c r="BE90" i="8"/>
  <c r="BM90" i="8"/>
  <c r="BN90" i="8"/>
  <c r="BX90" i="8"/>
  <c r="BZ90" i="8"/>
  <c r="CB90" i="8"/>
  <c r="E91" i="8"/>
  <c r="F91" i="8"/>
  <c r="AL91" i="8"/>
  <c r="AM91" i="8"/>
  <c r="AO91" i="8"/>
  <c r="AP91" i="8"/>
  <c r="AR91" i="8"/>
  <c r="AS91" i="8"/>
  <c r="BE91" i="8"/>
  <c r="BM91" i="8"/>
  <c r="BN91" i="8"/>
  <c r="BX91" i="8"/>
  <c r="BZ91" i="8"/>
  <c r="CB91" i="8"/>
  <c r="E92" i="8"/>
  <c r="F92" i="8"/>
  <c r="AL92" i="8"/>
  <c r="AM92" i="8"/>
  <c r="AO92" i="8"/>
  <c r="AP92" i="8"/>
  <c r="AR92" i="8"/>
  <c r="AS92" i="8"/>
  <c r="BE92" i="8"/>
  <c r="BM92" i="8"/>
  <c r="BN92" i="8"/>
  <c r="BX92" i="8"/>
  <c r="BZ92" i="8"/>
  <c r="CB92" i="8"/>
  <c r="E93" i="8"/>
  <c r="F93" i="8"/>
  <c r="AL93" i="8"/>
  <c r="AM93" i="8"/>
  <c r="AO93" i="8"/>
  <c r="AP93" i="8"/>
  <c r="AR93" i="8"/>
  <c r="AS93" i="8"/>
  <c r="BE93" i="8"/>
  <c r="BM93" i="8"/>
  <c r="BN93" i="8"/>
  <c r="BX93" i="8"/>
  <c r="BZ93" i="8"/>
  <c r="CB93" i="8"/>
  <c r="E94" i="8"/>
  <c r="F94" i="8"/>
  <c r="AL94" i="8"/>
  <c r="AM94" i="8"/>
  <c r="AO94" i="8"/>
  <c r="AP94" i="8"/>
  <c r="AR94" i="8"/>
  <c r="AS94" i="8"/>
  <c r="BE94" i="8"/>
  <c r="BM94" i="8"/>
  <c r="BN94" i="8"/>
  <c r="BX94" i="8"/>
  <c r="BZ94" i="8"/>
  <c r="CB94" i="8"/>
  <c r="E95" i="8"/>
  <c r="F95" i="8"/>
  <c r="AL95" i="8"/>
  <c r="AM95" i="8"/>
  <c r="AO95" i="8"/>
  <c r="AP95" i="8"/>
  <c r="AR95" i="8"/>
  <c r="AS95" i="8"/>
  <c r="BE95" i="8"/>
  <c r="BM95" i="8"/>
  <c r="BN95" i="8"/>
  <c r="BX95" i="8"/>
  <c r="BZ95" i="8"/>
  <c r="CB95" i="8"/>
  <c r="E96" i="8"/>
  <c r="F96" i="8"/>
  <c r="AL96" i="8"/>
  <c r="AM96" i="8"/>
  <c r="AO96" i="8"/>
  <c r="AP96" i="8"/>
  <c r="AR96" i="8"/>
  <c r="AS96" i="8"/>
  <c r="BE96" i="8"/>
  <c r="BM96" i="8"/>
  <c r="BN96" i="8"/>
  <c r="BX96" i="8"/>
  <c r="BZ96" i="8"/>
  <c r="CB96" i="8"/>
  <c r="E97" i="8"/>
  <c r="F97" i="8"/>
  <c r="AL97" i="8"/>
  <c r="AM97" i="8"/>
  <c r="AO97" i="8"/>
  <c r="AP97" i="8"/>
  <c r="AR97" i="8"/>
  <c r="AS97" i="8"/>
  <c r="BE97" i="8"/>
  <c r="BM97" i="8"/>
  <c r="BN97" i="8"/>
  <c r="BX97" i="8"/>
  <c r="BZ97" i="8"/>
  <c r="CB97" i="8"/>
  <c r="E98" i="8"/>
  <c r="F98" i="8"/>
  <c r="AL98" i="8"/>
  <c r="AM98" i="8"/>
  <c r="AO98" i="8"/>
  <c r="AP98" i="8"/>
  <c r="AR98" i="8"/>
  <c r="AS98" i="8"/>
  <c r="BE98" i="8"/>
  <c r="BM98" i="8"/>
  <c r="BN98" i="8"/>
  <c r="BX98" i="8"/>
  <c r="BZ98" i="8"/>
  <c r="CB98" i="8"/>
  <c r="E99" i="8"/>
  <c r="F99" i="8"/>
  <c r="AM99" i="8"/>
  <c r="AP99" i="8"/>
  <c r="AR99" i="8"/>
  <c r="AS99" i="8"/>
  <c r="BE99" i="8"/>
  <c r="BN99" i="8"/>
  <c r="BX99" i="8"/>
  <c r="BZ99" i="8"/>
  <c r="CB99" i="8"/>
  <c r="E100" i="8"/>
  <c r="F100" i="8"/>
  <c r="AL100" i="8"/>
  <c r="AM100" i="8"/>
  <c r="AO100" i="8"/>
  <c r="AP100" i="8"/>
  <c r="AR100" i="8"/>
  <c r="AS100" i="8"/>
  <c r="BE100" i="8"/>
  <c r="BM100" i="8"/>
  <c r="BN100" i="8"/>
  <c r="BX100" i="8"/>
  <c r="BZ100" i="8"/>
  <c r="CB100" i="8"/>
  <c r="E101" i="8"/>
  <c r="F101" i="8"/>
  <c r="AL101" i="8"/>
  <c r="AM101" i="8"/>
  <c r="AO101" i="8"/>
  <c r="AP101" i="8"/>
  <c r="AR101" i="8"/>
  <c r="AS101" i="8"/>
  <c r="BE101" i="8"/>
  <c r="BM101" i="8"/>
  <c r="BN101" i="8"/>
  <c r="BX101" i="8"/>
  <c r="BZ101" i="8"/>
  <c r="CB101" i="8"/>
  <c r="E102" i="8"/>
  <c r="F102" i="8"/>
  <c r="AL102" i="8"/>
  <c r="AM102" i="8"/>
  <c r="AO102" i="8"/>
  <c r="AP102" i="8"/>
  <c r="AR102" i="8"/>
  <c r="AS102" i="8"/>
  <c r="BE102" i="8"/>
  <c r="BM102" i="8"/>
  <c r="BN102" i="8"/>
  <c r="BX102" i="8"/>
  <c r="BZ102" i="8"/>
  <c r="CB102" i="8"/>
  <c r="E103" i="8"/>
  <c r="F103" i="8"/>
  <c r="AL103" i="8"/>
  <c r="AM103" i="8"/>
  <c r="AO103" i="8"/>
  <c r="AP103" i="8"/>
  <c r="AR103" i="8"/>
  <c r="AS103" i="8"/>
  <c r="BE103" i="8"/>
  <c r="BM103" i="8"/>
  <c r="BN103" i="8"/>
  <c r="BX103" i="8"/>
  <c r="BZ103" i="8"/>
  <c r="CB103" i="8"/>
  <c r="E104" i="8"/>
  <c r="F104" i="8"/>
  <c r="AL104" i="8"/>
  <c r="AM104" i="8"/>
  <c r="AO104" i="8"/>
  <c r="AP104" i="8"/>
  <c r="AR104" i="8"/>
  <c r="AS104" i="8"/>
  <c r="BE104" i="8"/>
  <c r="BM104" i="8"/>
  <c r="BN104" i="8"/>
  <c r="BX104" i="8"/>
  <c r="BZ104" i="8"/>
  <c r="CB104" i="8"/>
  <c r="E105" i="8"/>
  <c r="F105" i="8"/>
  <c r="AL105" i="8"/>
  <c r="AM105" i="8"/>
  <c r="AO105" i="8"/>
  <c r="AP105" i="8"/>
  <c r="AR105" i="8"/>
  <c r="AS105" i="8"/>
  <c r="BE105" i="8"/>
  <c r="BM105" i="8"/>
  <c r="BN105" i="8"/>
  <c r="BX105" i="8"/>
  <c r="BZ105" i="8"/>
  <c r="CB105" i="8"/>
  <c r="E106" i="8"/>
  <c r="F106" i="8"/>
  <c r="AL106" i="8"/>
  <c r="AM106" i="8"/>
  <c r="AO106" i="8"/>
  <c r="AP106" i="8"/>
  <c r="AR106" i="8"/>
  <c r="AS106" i="8"/>
  <c r="BE106" i="8"/>
  <c r="BM106" i="8"/>
  <c r="BN106" i="8"/>
  <c r="BX106" i="8"/>
  <c r="BZ106" i="8"/>
  <c r="CB106" i="8"/>
  <c r="E107" i="8"/>
  <c r="F107" i="8"/>
  <c r="AL107" i="8"/>
  <c r="AM107" i="8"/>
  <c r="AO107" i="8"/>
  <c r="AP107" i="8"/>
  <c r="AR107" i="8"/>
  <c r="AS107" i="8"/>
  <c r="BE107" i="8"/>
  <c r="BM107" i="8"/>
  <c r="BN107" i="8"/>
  <c r="BX107" i="8"/>
  <c r="BZ107" i="8"/>
  <c r="CB107" i="8"/>
  <c r="E108" i="8"/>
  <c r="F108" i="8"/>
  <c r="AL108" i="8"/>
  <c r="AM108" i="8"/>
  <c r="AO108" i="8"/>
  <c r="AP108" i="8"/>
  <c r="AR108" i="8"/>
  <c r="AS108" i="8"/>
  <c r="BE108" i="8"/>
  <c r="BM108" i="8"/>
  <c r="BN108" i="8"/>
  <c r="BX108" i="8"/>
  <c r="BZ108" i="8"/>
  <c r="CB108" i="8"/>
  <c r="E109" i="8"/>
  <c r="F109" i="8"/>
  <c r="AL109" i="8"/>
  <c r="AM109" i="8"/>
  <c r="AO109" i="8"/>
  <c r="AP109" i="8"/>
  <c r="AR109" i="8"/>
  <c r="AS109" i="8"/>
  <c r="BE109" i="8"/>
  <c r="BM109" i="8"/>
  <c r="BN109" i="8"/>
  <c r="BX109" i="8"/>
  <c r="BZ109" i="8"/>
  <c r="CB109" i="8"/>
  <c r="E110" i="8"/>
  <c r="F110" i="8"/>
  <c r="AL110" i="8"/>
  <c r="AM110" i="8"/>
  <c r="AO110" i="8"/>
  <c r="AP110" i="8"/>
  <c r="AR110" i="8"/>
  <c r="AS110" i="8"/>
  <c r="BE110" i="8"/>
  <c r="BM110" i="8"/>
  <c r="BN110" i="8"/>
  <c r="BX110" i="8"/>
  <c r="BZ110" i="8"/>
  <c r="CB110" i="8"/>
  <c r="E111" i="8"/>
  <c r="F111" i="8"/>
  <c r="AM111" i="8"/>
  <c r="AP111" i="8"/>
  <c r="AR111" i="8"/>
  <c r="AS111" i="8"/>
  <c r="BE111" i="8"/>
  <c r="BN111" i="8"/>
  <c r="BX111" i="8"/>
  <c r="BZ111" i="8"/>
  <c r="CB111" i="8"/>
  <c r="E112" i="8"/>
  <c r="F112" i="8"/>
  <c r="AL112" i="8"/>
  <c r="AM112" i="8"/>
  <c r="AO112" i="8"/>
  <c r="AP112" i="8"/>
  <c r="AR112" i="8"/>
  <c r="AS112" i="8"/>
  <c r="BD112" i="8"/>
  <c r="BE112" i="8"/>
  <c r="BM112" i="8"/>
  <c r="BN112" i="8"/>
  <c r="BX112" i="8"/>
  <c r="BZ112" i="8"/>
  <c r="CB112" i="8"/>
  <c r="E113" i="8"/>
  <c r="F113" i="8"/>
  <c r="AL113" i="8"/>
  <c r="AM113" i="8"/>
  <c r="AO113" i="8"/>
  <c r="AP113" i="8"/>
  <c r="AR113" i="8"/>
  <c r="AS113" i="8"/>
  <c r="BD113" i="8"/>
  <c r="BE113" i="8"/>
  <c r="BM113" i="8"/>
  <c r="BN113" i="8"/>
  <c r="BX113" i="8"/>
  <c r="BZ113" i="8"/>
  <c r="CB113" i="8"/>
  <c r="E114" i="8"/>
  <c r="F114" i="8"/>
  <c r="AL114" i="8"/>
  <c r="AM114" i="8"/>
  <c r="AO114" i="8"/>
  <c r="AP114" i="8"/>
  <c r="AR114" i="8"/>
  <c r="AS114" i="8"/>
  <c r="BD114" i="8"/>
  <c r="BE114" i="8"/>
  <c r="BM114" i="8"/>
  <c r="BN114" i="8"/>
  <c r="BX114" i="8"/>
  <c r="BZ114" i="8"/>
  <c r="CB114" i="8"/>
  <c r="E115" i="8"/>
  <c r="F115" i="8"/>
  <c r="AL115" i="8"/>
  <c r="AM115" i="8"/>
  <c r="AO115" i="8"/>
  <c r="AP115" i="8"/>
  <c r="AR115" i="8"/>
  <c r="AS115" i="8"/>
  <c r="BD115" i="8"/>
  <c r="BE115" i="8"/>
  <c r="BM115" i="8"/>
  <c r="BN115" i="8"/>
  <c r="BX115" i="8"/>
  <c r="BZ115" i="8"/>
  <c r="CB115" i="8"/>
  <c r="E116" i="8"/>
  <c r="F116" i="8"/>
  <c r="AL116" i="8"/>
  <c r="AM116" i="8"/>
  <c r="AO116" i="8"/>
  <c r="AP116" i="8"/>
  <c r="AR116" i="8"/>
  <c r="AS116" i="8"/>
  <c r="BD116" i="8"/>
  <c r="BE116" i="8"/>
  <c r="BM116" i="8"/>
  <c r="BN116" i="8"/>
  <c r="BX116" i="8"/>
  <c r="BZ116" i="8"/>
  <c r="CB116" i="8"/>
  <c r="E117" i="8"/>
  <c r="F117" i="8"/>
  <c r="AL117" i="8"/>
  <c r="AM117" i="8"/>
  <c r="AO117" i="8"/>
  <c r="AP117" i="8"/>
  <c r="AR117" i="8"/>
  <c r="AS117" i="8"/>
  <c r="BD117" i="8"/>
  <c r="BE117" i="8"/>
  <c r="BM117" i="8"/>
  <c r="BN117" i="8"/>
  <c r="BX117" i="8"/>
  <c r="BZ117" i="8"/>
  <c r="CB117" i="8"/>
  <c r="E118" i="8"/>
  <c r="F118" i="8"/>
  <c r="AL118" i="8"/>
  <c r="AM118" i="8"/>
  <c r="AO118" i="8"/>
  <c r="AP118" i="8"/>
  <c r="AR118" i="8"/>
  <c r="AS118" i="8"/>
  <c r="BD118" i="8"/>
  <c r="BE118" i="8"/>
  <c r="BM118" i="8"/>
  <c r="BN118" i="8"/>
  <c r="BX118" i="8"/>
  <c r="BZ118" i="8"/>
  <c r="CB118" i="8"/>
  <c r="E119" i="8"/>
  <c r="F119" i="8"/>
  <c r="AL119" i="8"/>
  <c r="AM119" i="8"/>
  <c r="AO119" i="8"/>
  <c r="AP119" i="8"/>
  <c r="AR119" i="8"/>
  <c r="AS119" i="8"/>
  <c r="BD119" i="8"/>
  <c r="BE119" i="8"/>
  <c r="BM119" i="8"/>
  <c r="BN119" i="8"/>
  <c r="BX119" i="8"/>
  <c r="BZ119" i="8"/>
  <c r="CB119" i="8"/>
  <c r="E120" i="8"/>
  <c r="F120" i="8"/>
  <c r="AL120" i="8"/>
  <c r="AM120" i="8"/>
  <c r="AO120" i="8"/>
  <c r="AP120" i="8"/>
  <c r="AR120" i="8"/>
  <c r="AS120" i="8"/>
  <c r="BD120" i="8"/>
  <c r="BE120" i="8"/>
  <c r="BM120" i="8"/>
  <c r="BN120" i="8"/>
  <c r="BX120" i="8"/>
  <c r="BZ120" i="8"/>
  <c r="CB120" i="8"/>
  <c r="E121" i="8"/>
  <c r="F121" i="8"/>
  <c r="AL121" i="8"/>
  <c r="AM121" i="8"/>
  <c r="AO121" i="8"/>
  <c r="AP121" i="8"/>
  <c r="AR121" i="8"/>
  <c r="AS121" i="8"/>
  <c r="BD121" i="8"/>
  <c r="BE121" i="8"/>
  <c r="BM121" i="8"/>
  <c r="BN121" i="8"/>
  <c r="BX121" i="8"/>
  <c r="BZ121" i="8"/>
  <c r="CB121" i="8"/>
  <c r="E122" i="8"/>
  <c r="F122" i="8"/>
  <c r="AL122" i="8"/>
  <c r="AM122" i="8"/>
  <c r="AO122" i="8"/>
  <c r="AP122" i="8"/>
  <c r="AR122" i="8"/>
  <c r="AS122" i="8"/>
  <c r="BD122" i="8"/>
  <c r="BE122" i="8"/>
  <c r="BM122" i="8"/>
  <c r="BN122" i="8"/>
  <c r="BX122" i="8"/>
  <c r="BZ122" i="8"/>
  <c r="CB122" i="8"/>
  <c r="E123" i="8"/>
  <c r="F123" i="8"/>
  <c r="AM123" i="8"/>
  <c r="AP123" i="8"/>
  <c r="AR123" i="8"/>
  <c r="AS123" i="8"/>
  <c r="BE123" i="8"/>
  <c r="BN123" i="8"/>
  <c r="BX123" i="8"/>
  <c r="BZ123" i="8"/>
  <c r="CB123" i="8"/>
  <c r="E124" i="8"/>
  <c r="F124" i="8"/>
  <c r="AL124" i="8"/>
  <c r="AM124" i="8"/>
  <c r="AO124" i="8"/>
  <c r="AP124" i="8"/>
  <c r="AR124" i="8"/>
  <c r="AS124" i="8"/>
  <c r="BD124" i="8"/>
  <c r="BE124" i="8"/>
  <c r="BM124" i="8"/>
  <c r="BN124" i="8"/>
  <c r="BX124" i="8"/>
  <c r="BZ124" i="8"/>
  <c r="CB124" i="8"/>
  <c r="E125" i="8"/>
  <c r="F125" i="8"/>
  <c r="AL125" i="8"/>
  <c r="AM125" i="8"/>
  <c r="AO125" i="8"/>
  <c r="AP125" i="8"/>
  <c r="AR125" i="8"/>
  <c r="AS125" i="8"/>
  <c r="BD125" i="8"/>
  <c r="BE125" i="8"/>
  <c r="BM125" i="8"/>
  <c r="BN125" i="8"/>
  <c r="BX125" i="8"/>
  <c r="BZ125" i="8"/>
  <c r="CB125" i="8"/>
  <c r="E126" i="8"/>
  <c r="F126" i="8"/>
  <c r="AL126" i="8"/>
  <c r="AM126" i="8"/>
  <c r="AO126" i="8"/>
  <c r="AP126" i="8"/>
  <c r="AR126" i="8"/>
  <c r="AS126" i="8"/>
  <c r="BD126" i="8"/>
  <c r="BE126" i="8"/>
  <c r="BM126" i="8"/>
  <c r="BN126" i="8"/>
  <c r="BX126" i="8"/>
  <c r="BZ126" i="8"/>
  <c r="CB126" i="8"/>
  <c r="E127" i="8"/>
  <c r="F127" i="8"/>
  <c r="AL127" i="8"/>
  <c r="AM127" i="8"/>
  <c r="AO127" i="8"/>
  <c r="AP127" i="8"/>
  <c r="AR127" i="8"/>
  <c r="AS127" i="8"/>
  <c r="BD127" i="8"/>
  <c r="BE127" i="8"/>
  <c r="BM127" i="8"/>
  <c r="BN127" i="8"/>
  <c r="BX127" i="8"/>
  <c r="BZ127" i="8"/>
  <c r="CB127" i="8"/>
  <c r="E128" i="8"/>
  <c r="F128" i="8"/>
  <c r="AL128" i="8"/>
  <c r="AM128" i="8"/>
  <c r="AO128" i="8"/>
  <c r="AP128" i="8"/>
  <c r="AR128" i="8"/>
  <c r="AS128" i="8"/>
  <c r="BD128" i="8"/>
  <c r="BE128" i="8"/>
  <c r="BM128" i="8"/>
  <c r="BN128" i="8"/>
  <c r="BX128" i="8"/>
  <c r="BZ128" i="8"/>
  <c r="CB128" i="8"/>
  <c r="E129" i="8"/>
  <c r="F129" i="8"/>
  <c r="AL129" i="8"/>
  <c r="AM129" i="8"/>
  <c r="AO129" i="8"/>
  <c r="AP129" i="8"/>
  <c r="AR129" i="8"/>
  <c r="AS129" i="8"/>
  <c r="BD129" i="8"/>
  <c r="BE129" i="8"/>
  <c r="BM129" i="8"/>
  <c r="BN129" i="8"/>
  <c r="BX129" i="8"/>
  <c r="BZ129" i="8"/>
  <c r="CB129" i="8"/>
  <c r="E130" i="8"/>
  <c r="F130" i="8"/>
  <c r="AL130" i="8"/>
  <c r="AM130" i="8"/>
  <c r="AO130" i="8"/>
  <c r="AP130" i="8"/>
  <c r="AR130" i="8"/>
  <c r="AS130" i="8"/>
  <c r="BD130" i="8"/>
  <c r="BE130" i="8"/>
  <c r="BM130" i="8"/>
  <c r="BN130" i="8"/>
  <c r="BX130" i="8"/>
  <c r="BZ130" i="8"/>
  <c r="CB130" i="8"/>
  <c r="E131" i="8"/>
  <c r="F131" i="8"/>
  <c r="AL131" i="8"/>
  <c r="AM131" i="8"/>
  <c r="AO131" i="8"/>
  <c r="AP131" i="8"/>
  <c r="AR131" i="8"/>
  <c r="AS131" i="8"/>
  <c r="BD131" i="8"/>
  <c r="BE131" i="8"/>
  <c r="BM131" i="8"/>
  <c r="BN131" i="8"/>
  <c r="BX131" i="8"/>
  <c r="BZ131" i="8"/>
  <c r="CB131" i="8"/>
  <c r="CB135" i="8"/>
  <c r="CG156" i="8"/>
  <c r="CH152" i="8"/>
  <c r="CC135" i="8"/>
  <c r="CH153" i="8"/>
  <c r="CB139" i="8"/>
  <c r="CG149" i="8"/>
  <c r="CG152" i="8"/>
  <c r="CG153" i="8"/>
  <c r="CI153" i="8"/>
  <c r="CG157" i="8"/>
  <c r="CG158" i="8"/>
  <c r="BW135" i="7"/>
  <c r="CB154" i="7"/>
  <c r="CC150" i="7"/>
  <c r="CC151" i="7"/>
  <c r="DH135" i="6"/>
  <c r="DL158" i="6"/>
  <c r="DM154" i="6"/>
  <c r="DM155" i="6"/>
  <c r="CS135" i="5"/>
  <c r="CW157" i="5"/>
  <c r="CX153" i="5"/>
  <c r="CX154" i="5"/>
  <c r="G3" i="9"/>
  <c r="J3" i="9"/>
  <c r="L3" i="9"/>
  <c r="M3" i="9"/>
  <c r="O3" i="9"/>
  <c r="P3" i="9"/>
  <c r="R3" i="9"/>
  <c r="S3" i="9"/>
  <c r="U3" i="9"/>
  <c r="V3" i="9"/>
  <c r="X3" i="9"/>
  <c r="Y3" i="9"/>
  <c r="AA3" i="9"/>
  <c r="AB3" i="9"/>
  <c r="AE3" i="9"/>
  <c r="AH3" i="9"/>
  <c r="AK3" i="9"/>
  <c r="AN3" i="9"/>
  <c r="AQ3" i="9"/>
  <c r="AT3" i="9"/>
  <c r="AW3" i="9"/>
  <c r="AY3" i="9"/>
  <c r="AZ3" i="9"/>
  <c r="BB3" i="9"/>
  <c r="BC3" i="9"/>
  <c r="BF3" i="9"/>
  <c r="BK3" i="9"/>
  <c r="BL3" i="9"/>
  <c r="BO3" i="9"/>
  <c r="BR3" i="9"/>
  <c r="BT3" i="9"/>
  <c r="BU3" i="9"/>
  <c r="BW3" i="9"/>
  <c r="BX3" i="9"/>
  <c r="BZ3" i="9"/>
  <c r="CA3" i="9"/>
  <c r="CC3" i="9"/>
  <c r="CD3" i="9"/>
  <c r="CG3" i="9"/>
  <c r="CI3" i="9"/>
  <c r="CJ3" i="9"/>
  <c r="CL3" i="9"/>
  <c r="CM3" i="9"/>
  <c r="CO3" i="9"/>
  <c r="CP3" i="9"/>
  <c r="CR3" i="9"/>
  <c r="CS3" i="9"/>
  <c r="CU3" i="9"/>
  <c r="CV3" i="9"/>
  <c r="CX3" i="9"/>
  <c r="CY3" i="9"/>
  <c r="DA3" i="9"/>
  <c r="DB3" i="9"/>
  <c r="DE3" i="9"/>
  <c r="DG3" i="9"/>
  <c r="DH3" i="9"/>
  <c r="DK3" i="9"/>
  <c r="DM3" i="9"/>
  <c r="DN3" i="9"/>
  <c r="DQ3" i="9"/>
  <c r="DV3" i="9"/>
  <c r="DW3" i="9"/>
  <c r="DY3" i="9"/>
  <c r="DZ3" i="9"/>
  <c r="EB3" i="9"/>
  <c r="ED3" i="9"/>
  <c r="EF3" i="9"/>
  <c r="G4" i="9"/>
  <c r="J4" i="9"/>
  <c r="M4" i="9"/>
  <c r="P4" i="9"/>
  <c r="S4" i="9"/>
  <c r="V4" i="9"/>
  <c r="Y4" i="9"/>
  <c r="AB4" i="9"/>
  <c r="AE4" i="9"/>
  <c r="AH4" i="9"/>
  <c r="AJ4" i="9"/>
  <c r="AK4" i="9"/>
  <c r="AM4" i="9"/>
  <c r="AN4" i="9"/>
  <c r="AP4" i="9"/>
  <c r="AQ4" i="9"/>
  <c r="AS4" i="9"/>
  <c r="AT4" i="9"/>
  <c r="AW4" i="9"/>
  <c r="AZ4" i="9"/>
  <c r="BC4" i="9"/>
  <c r="BE4" i="9"/>
  <c r="BF4" i="9"/>
  <c r="BL4" i="9"/>
  <c r="BN4" i="9"/>
  <c r="BO4" i="9"/>
  <c r="BR4" i="9"/>
  <c r="BT4" i="9"/>
  <c r="BU4" i="9"/>
  <c r="BW4" i="9"/>
  <c r="BX4" i="9"/>
  <c r="BZ4" i="9"/>
  <c r="CA4" i="9"/>
  <c r="CC4" i="9"/>
  <c r="CD4" i="9"/>
  <c r="CG4" i="9"/>
  <c r="CI4" i="9"/>
  <c r="CJ4" i="9"/>
  <c r="CM4" i="9"/>
  <c r="CP4" i="9"/>
  <c r="CS4" i="9"/>
  <c r="CU4" i="9"/>
  <c r="CV4" i="9"/>
  <c r="CY4" i="9"/>
  <c r="DB4" i="9"/>
  <c r="DE4" i="9"/>
  <c r="DH4" i="9"/>
  <c r="DK4" i="9"/>
  <c r="DN4" i="9"/>
  <c r="DQ4" i="9"/>
  <c r="DW4" i="9"/>
  <c r="DZ4" i="9"/>
  <c r="EB4" i="9"/>
  <c r="ED4" i="9"/>
  <c r="EF4" i="9"/>
  <c r="G5" i="9"/>
  <c r="J5" i="9"/>
  <c r="M5" i="9"/>
  <c r="P5" i="9"/>
  <c r="S5" i="9"/>
  <c r="V5" i="9"/>
  <c r="Y5" i="9"/>
  <c r="AB5" i="9"/>
  <c r="AE5" i="9"/>
  <c r="AH5" i="9"/>
  <c r="AJ5" i="9"/>
  <c r="AK5" i="9"/>
  <c r="AM5" i="9"/>
  <c r="AN5" i="9"/>
  <c r="AP5" i="9"/>
  <c r="AQ5" i="9"/>
  <c r="AS5" i="9"/>
  <c r="AT5" i="9"/>
  <c r="AW5" i="9"/>
  <c r="AZ5" i="9"/>
  <c r="BC5" i="9"/>
  <c r="BE5" i="9"/>
  <c r="BF5" i="9"/>
  <c r="BL5" i="9"/>
  <c r="BN5" i="9"/>
  <c r="BO5" i="9"/>
  <c r="BR5" i="9"/>
  <c r="BT5" i="9"/>
  <c r="BU5" i="9"/>
  <c r="BW5" i="9"/>
  <c r="BX5" i="9"/>
  <c r="BZ5" i="9"/>
  <c r="CA5" i="9"/>
  <c r="CC5" i="9"/>
  <c r="CD5" i="9"/>
  <c r="CG5" i="9"/>
  <c r="CI5" i="9"/>
  <c r="CJ5" i="9"/>
  <c r="CM5" i="9"/>
  <c r="CP5" i="9"/>
  <c r="CS5" i="9"/>
  <c r="CU5" i="9"/>
  <c r="CV5" i="9"/>
  <c r="CY5" i="9"/>
  <c r="DB5" i="9"/>
  <c r="DE5" i="9"/>
  <c r="DH5" i="9"/>
  <c r="DK5" i="9"/>
  <c r="DN5" i="9"/>
  <c r="DQ5" i="9"/>
  <c r="DW5" i="9"/>
  <c r="DZ5" i="9"/>
  <c r="EB5" i="9"/>
  <c r="ED5" i="9"/>
  <c r="EF5" i="9"/>
  <c r="G6" i="9"/>
  <c r="J6" i="9"/>
  <c r="M6" i="9"/>
  <c r="P6" i="9"/>
  <c r="S6" i="9"/>
  <c r="V6" i="9"/>
  <c r="Y6" i="9"/>
  <c r="AB6" i="9"/>
  <c r="AE6" i="9"/>
  <c r="AH6" i="9"/>
  <c r="AJ6" i="9"/>
  <c r="AK6" i="9"/>
  <c r="AM6" i="9"/>
  <c r="AN6" i="9"/>
  <c r="AP6" i="9"/>
  <c r="AQ6" i="9"/>
  <c r="AS6" i="9"/>
  <c r="AT6" i="9"/>
  <c r="AW6" i="9"/>
  <c r="AZ6" i="9"/>
  <c r="BC6" i="9"/>
  <c r="BE6" i="9"/>
  <c r="BF6" i="9"/>
  <c r="BL6" i="9"/>
  <c r="BN6" i="9"/>
  <c r="BO6" i="9"/>
  <c r="BR6" i="9"/>
  <c r="BT6" i="9"/>
  <c r="BU6" i="9"/>
  <c r="BW6" i="9"/>
  <c r="BX6" i="9"/>
  <c r="BZ6" i="9"/>
  <c r="CA6" i="9"/>
  <c r="CC6" i="9"/>
  <c r="CD6" i="9"/>
  <c r="CG6" i="9"/>
  <c r="CI6" i="9"/>
  <c r="CJ6" i="9"/>
  <c r="CM6" i="9"/>
  <c r="CP6" i="9"/>
  <c r="CS6" i="9"/>
  <c r="CU6" i="9"/>
  <c r="CV6" i="9"/>
  <c r="CY6" i="9"/>
  <c r="DB6" i="9"/>
  <c r="DE6" i="9"/>
  <c r="DH6" i="9"/>
  <c r="DK6" i="9"/>
  <c r="DN6" i="9"/>
  <c r="DQ6" i="9"/>
  <c r="DW6" i="9"/>
  <c r="DZ6" i="9"/>
  <c r="EB6" i="9"/>
  <c r="ED6" i="9"/>
  <c r="EF6" i="9"/>
  <c r="G7" i="9"/>
  <c r="J7" i="9"/>
  <c r="M7" i="9"/>
  <c r="P7" i="9"/>
  <c r="S7" i="9"/>
  <c r="V7" i="9"/>
  <c r="Y7" i="9"/>
  <c r="AB7" i="9"/>
  <c r="AE7" i="9"/>
  <c r="AH7" i="9"/>
  <c r="AJ7" i="9"/>
  <c r="AK7" i="9"/>
  <c r="AM7" i="9"/>
  <c r="AN7" i="9"/>
  <c r="AP7" i="9"/>
  <c r="AQ7" i="9"/>
  <c r="AS7" i="9"/>
  <c r="AT7" i="9"/>
  <c r="AW7" i="9"/>
  <c r="AZ7" i="9"/>
  <c r="BC7" i="9"/>
  <c r="BE7" i="9"/>
  <c r="BF7" i="9"/>
  <c r="BL7" i="9"/>
  <c r="BN7" i="9"/>
  <c r="BO7" i="9"/>
  <c r="BR7" i="9"/>
  <c r="BT7" i="9"/>
  <c r="BU7" i="9"/>
  <c r="BW7" i="9"/>
  <c r="BX7" i="9"/>
  <c r="BZ7" i="9"/>
  <c r="CA7" i="9"/>
  <c r="CC7" i="9"/>
  <c r="CD7" i="9"/>
  <c r="CG7" i="9"/>
  <c r="CI7" i="9"/>
  <c r="CJ7" i="9"/>
  <c r="CM7" i="9"/>
  <c r="CP7" i="9"/>
  <c r="CS7" i="9"/>
  <c r="CU7" i="9"/>
  <c r="CV7" i="9"/>
  <c r="CY7" i="9"/>
  <c r="DB7" i="9"/>
  <c r="DE7" i="9"/>
  <c r="DH7" i="9"/>
  <c r="DK7" i="9"/>
  <c r="DN7" i="9"/>
  <c r="DQ7" i="9"/>
  <c r="DW7" i="9"/>
  <c r="DZ7" i="9"/>
  <c r="EB7" i="9"/>
  <c r="ED7" i="9"/>
  <c r="EF7" i="9"/>
  <c r="G8" i="9"/>
  <c r="J8" i="9"/>
  <c r="M8" i="9"/>
  <c r="P8" i="9"/>
  <c r="S8" i="9"/>
  <c r="V8" i="9"/>
  <c r="Y8" i="9"/>
  <c r="AB8" i="9"/>
  <c r="AE8" i="9"/>
  <c r="AH8" i="9"/>
  <c r="AJ8" i="9"/>
  <c r="AK8" i="9"/>
  <c r="AM8" i="9"/>
  <c r="AN8" i="9"/>
  <c r="AP8" i="9"/>
  <c r="AQ8" i="9"/>
  <c r="AS8" i="9"/>
  <c r="AT8" i="9"/>
  <c r="AW8" i="9"/>
  <c r="AZ8" i="9"/>
  <c r="BC8" i="9"/>
  <c r="BE8" i="9"/>
  <c r="BF8" i="9"/>
  <c r="BL8" i="9"/>
  <c r="BN8" i="9"/>
  <c r="BO8" i="9"/>
  <c r="BR8" i="9"/>
  <c r="BT8" i="9"/>
  <c r="BU8" i="9"/>
  <c r="BW8" i="9"/>
  <c r="BX8" i="9"/>
  <c r="BZ8" i="9"/>
  <c r="CA8" i="9"/>
  <c r="CC8" i="9"/>
  <c r="CD8" i="9"/>
  <c r="CG8" i="9"/>
  <c r="CI8" i="9"/>
  <c r="CJ8" i="9"/>
  <c r="CM8" i="9"/>
  <c r="CP8" i="9"/>
  <c r="CS8" i="9"/>
  <c r="CU8" i="9"/>
  <c r="CV8" i="9"/>
  <c r="CY8" i="9"/>
  <c r="DB8" i="9"/>
  <c r="DE8" i="9"/>
  <c r="DH8" i="9"/>
  <c r="DK8" i="9"/>
  <c r="DN8" i="9"/>
  <c r="DQ8" i="9"/>
  <c r="DW8" i="9"/>
  <c r="DZ8" i="9"/>
  <c r="EB8" i="9"/>
  <c r="ED8" i="9"/>
  <c r="EF8" i="9"/>
  <c r="G9" i="9"/>
  <c r="J9" i="9"/>
  <c r="M9" i="9"/>
  <c r="P9" i="9"/>
  <c r="S9" i="9"/>
  <c r="V9" i="9"/>
  <c r="Y9" i="9"/>
  <c r="AB9" i="9"/>
  <c r="AE9" i="9"/>
  <c r="AH9" i="9"/>
  <c r="AJ9" i="9"/>
  <c r="AK9" i="9"/>
  <c r="AM9" i="9"/>
  <c r="AN9" i="9"/>
  <c r="AP9" i="9"/>
  <c r="AQ9" i="9"/>
  <c r="AS9" i="9"/>
  <c r="AT9" i="9"/>
  <c r="AW9" i="9"/>
  <c r="AZ9" i="9"/>
  <c r="BC9" i="9"/>
  <c r="BE9" i="9"/>
  <c r="BF9" i="9"/>
  <c r="BL9" i="9"/>
  <c r="BN9" i="9"/>
  <c r="BO9" i="9"/>
  <c r="BR9" i="9"/>
  <c r="BT9" i="9"/>
  <c r="BU9" i="9"/>
  <c r="BW9" i="9"/>
  <c r="BX9" i="9"/>
  <c r="BZ9" i="9"/>
  <c r="CA9" i="9"/>
  <c r="CC9" i="9"/>
  <c r="CD9" i="9"/>
  <c r="CG9" i="9"/>
  <c r="CI9" i="9"/>
  <c r="CJ9" i="9"/>
  <c r="CM9" i="9"/>
  <c r="CP9" i="9"/>
  <c r="CS9" i="9"/>
  <c r="CU9" i="9"/>
  <c r="CV9" i="9"/>
  <c r="CY9" i="9"/>
  <c r="DB9" i="9"/>
  <c r="DE9" i="9"/>
  <c r="DH9" i="9"/>
  <c r="DK9" i="9"/>
  <c r="DN9" i="9"/>
  <c r="DQ9" i="9"/>
  <c r="DW9" i="9"/>
  <c r="DZ9" i="9"/>
  <c r="EB9" i="9"/>
  <c r="ED9" i="9"/>
  <c r="EF9" i="9"/>
  <c r="G10" i="9"/>
  <c r="J10" i="9"/>
  <c r="M10" i="9"/>
  <c r="P10" i="9"/>
  <c r="S10" i="9"/>
  <c r="V10" i="9"/>
  <c r="Y10" i="9"/>
  <c r="AB10" i="9"/>
  <c r="AE10" i="9"/>
  <c r="AH10" i="9"/>
  <c r="AJ10" i="9"/>
  <c r="AK10" i="9"/>
  <c r="AM10" i="9"/>
  <c r="AN10" i="9"/>
  <c r="AP10" i="9"/>
  <c r="AQ10" i="9"/>
  <c r="AS10" i="9"/>
  <c r="AT10" i="9"/>
  <c r="AW10" i="9"/>
  <c r="AZ10" i="9"/>
  <c r="BC10" i="9"/>
  <c r="BE10" i="9"/>
  <c r="BF10" i="9"/>
  <c r="BL10" i="9"/>
  <c r="BN10" i="9"/>
  <c r="BO10" i="9"/>
  <c r="BR10" i="9"/>
  <c r="BT10" i="9"/>
  <c r="BU10" i="9"/>
  <c r="BW10" i="9"/>
  <c r="BX10" i="9"/>
  <c r="BZ10" i="9"/>
  <c r="CA10" i="9"/>
  <c r="CC10" i="9"/>
  <c r="CD10" i="9"/>
  <c r="CG10" i="9"/>
  <c r="CI10" i="9"/>
  <c r="CJ10" i="9"/>
  <c r="CM10" i="9"/>
  <c r="CP10" i="9"/>
  <c r="CS10" i="9"/>
  <c r="CU10" i="9"/>
  <c r="CV10" i="9"/>
  <c r="CY10" i="9"/>
  <c r="DB10" i="9"/>
  <c r="DE10" i="9"/>
  <c r="DH10" i="9"/>
  <c r="DK10" i="9"/>
  <c r="DN10" i="9"/>
  <c r="DQ10" i="9"/>
  <c r="DW10" i="9"/>
  <c r="DZ10" i="9"/>
  <c r="EB10" i="9"/>
  <c r="ED10" i="9"/>
  <c r="EF10" i="9"/>
  <c r="G11" i="9"/>
  <c r="J11" i="9"/>
  <c r="M11" i="9"/>
  <c r="P11" i="9"/>
  <c r="S11" i="9"/>
  <c r="V11" i="9"/>
  <c r="Y11" i="9"/>
  <c r="AB11" i="9"/>
  <c r="AE11" i="9"/>
  <c r="AH11" i="9"/>
  <c r="AJ11" i="9"/>
  <c r="AK11" i="9"/>
  <c r="AM11" i="9"/>
  <c r="AN11" i="9"/>
  <c r="AP11" i="9"/>
  <c r="AQ11" i="9"/>
  <c r="AS11" i="9"/>
  <c r="AT11" i="9"/>
  <c r="AW11" i="9"/>
  <c r="AZ11" i="9"/>
  <c r="BC11" i="9"/>
  <c r="BE11" i="9"/>
  <c r="BF11" i="9"/>
  <c r="BL11" i="9"/>
  <c r="BN11" i="9"/>
  <c r="BO11" i="9"/>
  <c r="BR11" i="9"/>
  <c r="BT11" i="9"/>
  <c r="BU11" i="9"/>
  <c r="BW11" i="9"/>
  <c r="BX11" i="9"/>
  <c r="BZ11" i="9"/>
  <c r="CA11" i="9"/>
  <c r="CC11" i="9"/>
  <c r="CD11" i="9"/>
  <c r="CG11" i="9"/>
  <c r="CI11" i="9"/>
  <c r="CJ11" i="9"/>
  <c r="CM11" i="9"/>
  <c r="CP11" i="9"/>
  <c r="CS11" i="9"/>
  <c r="CU11" i="9"/>
  <c r="CV11" i="9"/>
  <c r="CY11" i="9"/>
  <c r="DB11" i="9"/>
  <c r="DE11" i="9"/>
  <c r="DH11" i="9"/>
  <c r="DK11" i="9"/>
  <c r="DN11" i="9"/>
  <c r="DQ11" i="9"/>
  <c r="DW11" i="9"/>
  <c r="DZ11" i="9"/>
  <c r="EB11" i="9"/>
  <c r="ED11" i="9"/>
  <c r="EF11" i="9"/>
  <c r="G12" i="9"/>
  <c r="J12" i="9"/>
  <c r="M12" i="9"/>
  <c r="P12" i="9"/>
  <c r="S12" i="9"/>
  <c r="V12" i="9"/>
  <c r="Y12" i="9"/>
  <c r="AB12" i="9"/>
  <c r="AE12" i="9"/>
  <c r="AH12" i="9"/>
  <c r="AJ12" i="9"/>
  <c r="AK12" i="9"/>
  <c r="AM12" i="9"/>
  <c r="AN12" i="9"/>
  <c r="AP12" i="9"/>
  <c r="AQ12" i="9"/>
  <c r="AS12" i="9"/>
  <c r="AT12" i="9"/>
  <c r="AW12" i="9"/>
  <c r="AZ12" i="9"/>
  <c r="BC12" i="9"/>
  <c r="BE12" i="9"/>
  <c r="BF12" i="9"/>
  <c r="BL12" i="9"/>
  <c r="BN12" i="9"/>
  <c r="BO12" i="9"/>
  <c r="BR12" i="9"/>
  <c r="BT12" i="9"/>
  <c r="BU12" i="9"/>
  <c r="BW12" i="9"/>
  <c r="BX12" i="9"/>
  <c r="BZ12" i="9"/>
  <c r="CA12" i="9"/>
  <c r="CC12" i="9"/>
  <c r="CD12" i="9"/>
  <c r="CG12" i="9"/>
  <c r="CI12" i="9"/>
  <c r="CJ12" i="9"/>
  <c r="CM12" i="9"/>
  <c r="CP12" i="9"/>
  <c r="CS12" i="9"/>
  <c r="CU12" i="9"/>
  <c r="CV12" i="9"/>
  <c r="CY12" i="9"/>
  <c r="DB12" i="9"/>
  <c r="DE12" i="9"/>
  <c r="DH12" i="9"/>
  <c r="DK12" i="9"/>
  <c r="DN12" i="9"/>
  <c r="DQ12" i="9"/>
  <c r="DW12" i="9"/>
  <c r="DZ12" i="9"/>
  <c r="EB12" i="9"/>
  <c r="ED12" i="9"/>
  <c r="EF12" i="9"/>
  <c r="G13" i="9"/>
  <c r="J13" i="9"/>
  <c r="M13" i="9"/>
  <c r="P13" i="9"/>
  <c r="S13" i="9"/>
  <c r="V13" i="9"/>
  <c r="Y13" i="9"/>
  <c r="AB13" i="9"/>
  <c r="AE13" i="9"/>
  <c r="AH13" i="9"/>
  <c r="AJ13" i="9"/>
  <c r="AK13" i="9"/>
  <c r="AM13" i="9"/>
  <c r="AN13" i="9"/>
  <c r="AP13" i="9"/>
  <c r="AQ13" i="9"/>
  <c r="AS13" i="9"/>
  <c r="AT13" i="9"/>
  <c r="AW13" i="9"/>
  <c r="AZ13" i="9"/>
  <c r="BC13" i="9"/>
  <c r="BE13" i="9"/>
  <c r="BF13" i="9"/>
  <c r="BL13" i="9"/>
  <c r="BN13" i="9"/>
  <c r="BO13" i="9"/>
  <c r="BR13" i="9"/>
  <c r="BT13" i="9"/>
  <c r="BU13" i="9"/>
  <c r="BW13" i="9"/>
  <c r="BX13" i="9"/>
  <c r="BZ13" i="9"/>
  <c r="CA13" i="9"/>
  <c r="CC13" i="9"/>
  <c r="CD13" i="9"/>
  <c r="CG13" i="9"/>
  <c r="CI13" i="9"/>
  <c r="CJ13" i="9"/>
  <c r="CM13" i="9"/>
  <c r="CP13" i="9"/>
  <c r="CS13" i="9"/>
  <c r="CU13" i="9"/>
  <c r="CV13" i="9"/>
  <c r="CY13" i="9"/>
  <c r="DB13" i="9"/>
  <c r="DE13" i="9"/>
  <c r="DH13" i="9"/>
  <c r="DK13" i="9"/>
  <c r="DN13" i="9"/>
  <c r="DQ13" i="9"/>
  <c r="DW13" i="9"/>
  <c r="DZ13" i="9"/>
  <c r="EB13" i="9"/>
  <c r="ED13" i="9"/>
  <c r="EF13" i="9"/>
  <c r="G14" i="9"/>
  <c r="J14" i="9"/>
  <c r="M14" i="9"/>
  <c r="P14" i="9"/>
  <c r="S14" i="9"/>
  <c r="V14" i="9"/>
  <c r="Y14" i="9"/>
  <c r="AB14" i="9"/>
  <c r="AE14" i="9"/>
  <c r="AH14" i="9"/>
  <c r="AJ14" i="9"/>
  <c r="AK14" i="9"/>
  <c r="AM14" i="9"/>
  <c r="AN14" i="9"/>
  <c r="AP14" i="9"/>
  <c r="AQ14" i="9"/>
  <c r="AS14" i="9"/>
  <c r="AT14" i="9"/>
  <c r="AW14" i="9"/>
  <c r="AZ14" i="9"/>
  <c r="BC14" i="9"/>
  <c r="BE14" i="9"/>
  <c r="BF14" i="9"/>
  <c r="BL14" i="9"/>
  <c r="BN14" i="9"/>
  <c r="BO14" i="9"/>
  <c r="BR14" i="9"/>
  <c r="BT14" i="9"/>
  <c r="BU14" i="9"/>
  <c r="BW14" i="9"/>
  <c r="BX14" i="9"/>
  <c r="BZ14" i="9"/>
  <c r="CA14" i="9"/>
  <c r="CC14" i="9"/>
  <c r="CD14" i="9"/>
  <c r="CG14" i="9"/>
  <c r="CI14" i="9"/>
  <c r="CJ14" i="9"/>
  <c r="CM14" i="9"/>
  <c r="CP14" i="9"/>
  <c r="CS14" i="9"/>
  <c r="CU14" i="9"/>
  <c r="CV14" i="9"/>
  <c r="CY14" i="9"/>
  <c r="DB14" i="9"/>
  <c r="DE14" i="9"/>
  <c r="DH14" i="9"/>
  <c r="DK14" i="9"/>
  <c r="DN14" i="9"/>
  <c r="DQ14" i="9"/>
  <c r="DW14" i="9"/>
  <c r="DZ14" i="9"/>
  <c r="EB14" i="9"/>
  <c r="ED14" i="9"/>
  <c r="EF14" i="9"/>
  <c r="G15" i="9"/>
  <c r="I15" i="9"/>
  <c r="J15" i="9"/>
  <c r="L15" i="9"/>
  <c r="M15" i="9"/>
  <c r="O15" i="9"/>
  <c r="P15" i="9"/>
  <c r="R15" i="9"/>
  <c r="S15" i="9"/>
  <c r="U15" i="9"/>
  <c r="V15" i="9"/>
  <c r="X15" i="9"/>
  <c r="Y15" i="9"/>
  <c r="AA15" i="9"/>
  <c r="AB15" i="9"/>
  <c r="AE15" i="9"/>
  <c r="AH15" i="9"/>
  <c r="AK15" i="9"/>
  <c r="AN15" i="9"/>
  <c r="AQ15" i="9"/>
  <c r="AT15" i="9"/>
  <c r="AW15" i="9"/>
  <c r="AY15" i="9"/>
  <c r="AZ15" i="9"/>
  <c r="BB15" i="9"/>
  <c r="BC15" i="9"/>
  <c r="BF15" i="9"/>
  <c r="BK15" i="9"/>
  <c r="BL15" i="9"/>
  <c r="BO15" i="9"/>
  <c r="BR15" i="9"/>
  <c r="BT15" i="9"/>
  <c r="BU15" i="9"/>
  <c r="BW15" i="9"/>
  <c r="BX15" i="9"/>
  <c r="BZ15" i="9"/>
  <c r="CA15" i="9"/>
  <c r="CC15" i="9"/>
  <c r="CD15" i="9"/>
  <c r="CG15" i="9"/>
  <c r="CI15" i="9"/>
  <c r="CJ15" i="9"/>
  <c r="CL15" i="9"/>
  <c r="CM15" i="9"/>
  <c r="CP15" i="9"/>
  <c r="CS15" i="9"/>
  <c r="CU15" i="9"/>
  <c r="CV15" i="9"/>
  <c r="CY15" i="9"/>
  <c r="DB15" i="9"/>
  <c r="DE15" i="9"/>
  <c r="DH15" i="9"/>
  <c r="DK15" i="9"/>
  <c r="DN15" i="9"/>
  <c r="DQ15" i="9"/>
  <c r="DW15" i="9"/>
  <c r="DZ15" i="9"/>
  <c r="EB15" i="9"/>
  <c r="ED15" i="9"/>
  <c r="EF15" i="9"/>
  <c r="G16" i="9"/>
  <c r="I16" i="9"/>
  <c r="J16" i="9"/>
  <c r="M16" i="9"/>
  <c r="O16" i="9"/>
  <c r="P16" i="9"/>
  <c r="S16" i="9"/>
  <c r="V16" i="9"/>
  <c r="Y16" i="9"/>
  <c r="AB16" i="9"/>
  <c r="AE16" i="9"/>
  <c r="AH16" i="9"/>
  <c r="AJ16" i="9"/>
  <c r="AK16" i="9"/>
  <c r="AM16" i="9"/>
  <c r="AN16" i="9"/>
  <c r="AP16" i="9"/>
  <c r="AQ16" i="9"/>
  <c r="AS16" i="9"/>
  <c r="AT16" i="9"/>
  <c r="AW16" i="9"/>
  <c r="AZ16" i="9"/>
  <c r="BC16" i="9"/>
  <c r="BE16" i="9"/>
  <c r="BF16" i="9"/>
  <c r="BL16" i="9"/>
  <c r="BN16" i="9"/>
  <c r="BO16" i="9"/>
  <c r="BQ16" i="9"/>
  <c r="BR16" i="9"/>
  <c r="BT16" i="9"/>
  <c r="BU16" i="9"/>
  <c r="BW16" i="9"/>
  <c r="BX16" i="9"/>
  <c r="BZ16" i="9"/>
  <c r="CA16" i="9"/>
  <c r="CC16" i="9"/>
  <c r="CD16" i="9"/>
  <c r="CG16" i="9"/>
  <c r="CI16" i="9"/>
  <c r="CJ16" i="9"/>
  <c r="CM16" i="9"/>
  <c r="CP16" i="9"/>
  <c r="CS16" i="9"/>
  <c r="CU16" i="9"/>
  <c r="CV16" i="9"/>
  <c r="CY16" i="9"/>
  <c r="DB16" i="9"/>
  <c r="DE16" i="9"/>
  <c r="DH16" i="9"/>
  <c r="DK16" i="9"/>
  <c r="DN16" i="9"/>
  <c r="DQ16" i="9"/>
  <c r="DW16" i="9"/>
  <c r="DZ16" i="9"/>
  <c r="EB16" i="9"/>
  <c r="ED16" i="9"/>
  <c r="EF16" i="9"/>
  <c r="G17" i="9"/>
  <c r="I17" i="9"/>
  <c r="J17" i="9"/>
  <c r="M17" i="9"/>
  <c r="O17" i="9"/>
  <c r="P17" i="9"/>
  <c r="S17" i="9"/>
  <c r="V17" i="9"/>
  <c r="Y17" i="9"/>
  <c r="AB17" i="9"/>
  <c r="AE17" i="9"/>
  <c r="AH17" i="9"/>
  <c r="AJ17" i="9"/>
  <c r="AK17" i="9"/>
  <c r="AM17" i="9"/>
  <c r="AN17" i="9"/>
  <c r="AP17" i="9"/>
  <c r="AQ17" i="9"/>
  <c r="AS17" i="9"/>
  <c r="AT17" i="9"/>
  <c r="AW17" i="9"/>
  <c r="AZ17" i="9"/>
  <c r="BC17" i="9"/>
  <c r="BE17" i="9"/>
  <c r="BF17" i="9"/>
  <c r="BL17" i="9"/>
  <c r="BN17" i="9"/>
  <c r="BO17" i="9"/>
  <c r="BQ17" i="9"/>
  <c r="BR17" i="9"/>
  <c r="BT17" i="9"/>
  <c r="BU17" i="9"/>
  <c r="BW17" i="9"/>
  <c r="BX17" i="9"/>
  <c r="BZ17" i="9"/>
  <c r="CA17" i="9"/>
  <c r="CC17" i="9"/>
  <c r="CD17" i="9"/>
  <c r="CG17" i="9"/>
  <c r="CI17" i="9"/>
  <c r="CJ17" i="9"/>
  <c r="CM17" i="9"/>
  <c r="CP17" i="9"/>
  <c r="CS17" i="9"/>
  <c r="CU17" i="9"/>
  <c r="CV17" i="9"/>
  <c r="CY17" i="9"/>
  <c r="DB17" i="9"/>
  <c r="DE17" i="9"/>
  <c r="DH17" i="9"/>
  <c r="DK17" i="9"/>
  <c r="DN17" i="9"/>
  <c r="DQ17" i="9"/>
  <c r="DW17" i="9"/>
  <c r="DZ17" i="9"/>
  <c r="EB17" i="9"/>
  <c r="ED17" i="9"/>
  <c r="EF17" i="9"/>
  <c r="G18" i="9"/>
  <c r="I18" i="9"/>
  <c r="J18" i="9"/>
  <c r="M18" i="9"/>
  <c r="O18" i="9"/>
  <c r="P18" i="9"/>
  <c r="S18" i="9"/>
  <c r="V18" i="9"/>
  <c r="Y18" i="9"/>
  <c r="AB18" i="9"/>
  <c r="AE18" i="9"/>
  <c r="AH18" i="9"/>
  <c r="AJ18" i="9"/>
  <c r="AK18" i="9"/>
  <c r="AM18" i="9"/>
  <c r="AN18" i="9"/>
  <c r="AP18" i="9"/>
  <c r="AQ18" i="9"/>
  <c r="AS18" i="9"/>
  <c r="AT18" i="9"/>
  <c r="AW18" i="9"/>
  <c r="AZ18" i="9"/>
  <c r="BC18" i="9"/>
  <c r="BE18" i="9"/>
  <c r="BF18" i="9"/>
  <c r="BL18" i="9"/>
  <c r="BN18" i="9"/>
  <c r="BO18" i="9"/>
  <c r="BQ18" i="9"/>
  <c r="BR18" i="9"/>
  <c r="BT18" i="9"/>
  <c r="BU18" i="9"/>
  <c r="BW18" i="9"/>
  <c r="BX18" i="9"/>
  <c r="BZ18" i="9"/>
  <c r="CA18" i="9"/>
  <c r="CC18" i="9"/>
  <c r="CD18" i="9"/>
  <c r="CG18" i="9"/>
  <c r="CI18" i="9"/>
  <c r="CJ18" i="9"/>
  <c r="CM18" i="9"/>
  <c r="CP18" i="9"/>
  <c r="CS18" i="9"/>
  <c r="CU18" i="9"/>
  <c r="CV18" i="9"/>
  <c r="CY18" i="9"/>
  <c r="DB18" i="9"/>
  <c r="DE18" i="9"/>
  <c r="DH18" i="9"/>
  <c r="DK18" i="9"/>
  <c r="DN18" i="9"/>
  <c r="DQ18" i="9"/>
  <c r="DW18" i="9"/>
  <c r="DZ18" i="9"/>
  <c r="EB18" i="9"/>
  <c r="ED18" i="9"/>
  <c r="EF18" i="9"/>
  <c r="G19" i="9"/>
  <c r="I19" i="9"/>
  <c r="J19" i="9"/>
  <c r="M19" i="9"/>
  <c r="O19" i="9"/>
  <c r="P19" i="9"/>
  <c r="S19" i="9"/>
  <c r="V19" i="9"/>
  <c r="Y19" i="9"/>
  <c r="AB19" i="9"/>
  <c r="AE19" i="9"/>
  <c r="AH19" i="9"/>
  <c r="AJ19" i="9"/>
  <c r="AK19" i="9"/>
  <c r="AM19" i="9"/>
  <c r="AN19" i="9"/>
  <c r="AP19" i="9"/>
  <c r="AQ19" i="9"/>
  <c r="AS19" i="9"/>
  <c r="AT19" i="9"/>
  <c r="AW19" i="9"/>
  <c r="AZ19" i="9"/>
  <c r="BC19" i="9"/>
  <c r="BE19" i="9"/>
  <c r="BF19" i="9"/>
  <c r="BL19" i="9"/>
  <c r="BN19" i="9"/>
  <c r="BO19" i="9"/>
  <c r="BQ19" i="9"/>
  <c r="BR19" i="9"/>
  <c r="BT19" i="9"/>
  <c r="BU19" i="9"/>
  <c r="BW19" i="9"/>
  <c r="BX19" i="9"/>
  <c r="BZ19" i="9"/>
  <c r="CA19" i="9"/>
  <c r="CC19" i="9"/>
  <c r="CD19" i="9"/>
  <c r="CG19" i="9"/>
  <c r="CI19" i="9"/>
  <c r="CJ19" i="9"/>
  <c r="CM19" i="9"/>
  <c r="CP19" i="9"/>
  <c r="CS19" i="9"/>
  <c r="CU19" i="9"/>
  <c r="CV19" i="9"/>
  <c r="CY19" i="9"/>
  <c r="DB19" i="9"/>
  <c r="DE19" i="9"/>
  <c r="DH19" i="9"/>
  <c r="DK19" i="9"/>
  <c r="DN19" i="9"/>
  <c r="DQ19" i="9"/>
  <c r="DW19" i="9"/>
  <c r="DZ19" i="9"/>
  <c r="EB19" i="9"/>
  <c r="ED19" i="9"/>
  <c r="EF19" i="9"/>
  <c r="G20" i="9"/>
  <c r="I20" i="9"/>
  <c r="J20" i="9"/>
  <c r="M20" i="9"/>
  <c r="O20" i="9"/>
  <c r="P20" i="9"/>
  <c r="S20" i="9"/>
  <c r="V20" i="9"/>
  <c r="Y20" i="9"/>
  <c r="AB20" i="9"/>
  <c r="AE20" i="9"/>
  <c r="AH20" i="9"/>
  <c r="AJ20" i="9"/>
  <c r="AK20" i="9"/>
  <c r="AM20" i="9"/>
  <c r="AN20" i="9"/>
  <c r="AP20" i="9"/>
  <c r="AQ20" i="9"/>
  <c r="AS20" i="9"/>
  <c r="AT20" i="9"/>
  <c r="AW20" i="9"/>
  <c r="AZ20" i="9"/>
  <c r="BC20" i="9"/>
  <c r="BE20" i="9"/>
  <c r="BF20" i="9"/>
  <c r="BL20" i="9"/>
  <c r="BN20" i="9"/>
  <c r="BO20" i="9"/>
  <c r="BQ20" i="9"/>
  <c r="BR20" i="9"/>
  <c r="BT20" i="9"/>
  <c r="BU20" i="9"/>
  <c r="BW20" i="9"/>
  <c r="BX20" i="9"/>
  <c r="BZ20" i="9"/>
  <c r="CA20" i="9"/>
  <c r="CC20" i="9"/>
  <c r="CD20" i="9"/>
  <c r="CG20" i="9"/>
  <c r="CI20" i="9"/>
  <c r="CJ20" i="9"/>
  <c r="CM20" i="9"/>
  <c r="CP20" i="9"/>
  <c r="CS20" i="9"/>
  <c r="CU20" i="9"/>
  <c r="CV20" i="9"/>
  <c r="CY20" i="9"/>
  <c r="DB20" i="9"/>
  <c r="DE20" i="9"/>
  <c r="DH20" i="9"/>
  <c r="DK20" i="9"/>
  <c r="DN20" i="9"/>
  <c r="DQ20" i="9"/>
  <c r="DW20" i="9"/>
  <c r="DZ20" i="9"/>
  <c r="EB20" i="9"/>
  <c r="ED20" i="9"/>
  <c r="EF20" i="9"/>
  <c r="G21" i="9"/>
  <c r="I21" i="9"/>
  <c r="J21" i="9"/>
  <c r="M21" i="9"/>
  <c r="O21" i="9"/>
  <c r="P21" i="9"/>
  <c r="S21" i="9"/>
  <c r="V21" i="9"/>
  <c r="Y21" i="9"/>
  <c r="AB21" i="9"/>
  <c r="AE21" i="9"/>
  <c r="AH21" i="9"/>
  <c r="AJ21" i="9"/>
  <c r="AK21" i="9"/>
  <c r="AM21" i="9"/>
  <c r="AN21" i="9"/>
  <c r="AP21" i="9"/>
  <c r="AQ21" i="9"/>
  <c r="AS21" i="9"/>
  <c r="AT21" i="9"/>
  <c r="AW21" i="9"/>
  <c r="AZ21" i="9"/>
  <c r="BC21" i="9"/>
  <c r="BE21" i="9"/>
  <c r="BF21" i="9"/>
  <c r="BL21" i="9"/>
  <c r="BN21" i="9"/>
  <c r="BO21" i="9"/>
  <c r="BQ21" i="9"/>
  <c r="BR21" i="9"/>
  <c r="BT21" i="9"/>
  <c r="BU21" i="9"/>
  <c r="BW21" i="9"/>
  <c r="BX21" i="9"/>
  <c r="BZ21" i="9"/>
  <c r="CA21" i="9"/>
  <c r="CC21" i="9"/>
  <c r="CD21" i="9"/>
  <c r="CG21" i="9"/>
  <c r="CI21" i="9"/>
  <c r="CJ21" i="9"/>
  <c r="CM21" i="9"/>
  <c r="CP21" i="9"/>
  <c r="CS21" i="9"/>
  <c r="CU21" i="9"/>
  <c r="CV21" i="9"/>
  <c r="CY21" i="9"/>
  <c r="DB21" i="9"/>
  <c r="DE21" i="9"/>
  <c r="DH21" i="9"/>
  <c r="DK21" i="9"/>
  <c r="DN21" i="9"/>
  <c r="DQ21" i="9"/>
  <c r="DW21" i="9"/>
  <c r="DZ21" i="9"/>
  <c r="EB21" i="9"/>
  <c r="ED21" i="9"/>
  <c r="EF21" i="9"/>
  <c r="G22" i="9"/>
  <c r="I22" i="9"/>
  <c r="J22" i="9"/>
  <c r="M22" i="9"/>
  <c r="O22" i="9"/>
  <c r="P22" i="9"/>
  <c r="S22" i="9"/>
  <c r="V22" i="9"/>
  <c r="Y22" i="9"/>
  <c r="AB22" i="9"/>
  <c r="AE22" i="9"/>
  <c r="AH22" i="9"/>
  <c r="AJ22" i="9"/>
  <c r="AK22" i="9"/>
  <c r="AM22" i="9"/>
  <c r="AN22" i="9"/>
  <c r="AP22" i="9"/>
  <c r="AQ22" i="9"/>
  <c r="AS22" i="9"/>
  <c r="AT22" i="9"/>
  <c r="AW22" i="9"/>
  <c r="AZ22" i="9"/>
  <c r="BC22" i="9"/>
  <c r="BE22" i="9"/>
  <c r="BF22" i="9"/>
  <c r="BL22" i="9"/>
  <c r="BN22" i="9"/>
  <c r="BO22" i="9"/>
  <c r="BQ22" i="9"/>
  <c r="BR22" i="9"/>
  <c r="BT22" i="9"/>
  <c r="BU22" i="9"/>
  <c r="BW22" i="9"/>
  <c r="BX22" i="9"/>
  <c r="BZ22" i="9"/>
  <c r="CA22" i="9"/>
  <c r="CC22" i="9"/>
  <c r="CD22" i="9"/>
  <c r="CG22" i="9"/>
  <c r="CI22" i="9"/>
  <c r="CJ22" i="9"/>
  <c r="CM22" i="9"/>
  <c r="CP22" i="9"/>
  <c r="CS22" i="9"/>
  <c r="CU22" i="9"/>
  <c r="CV22" i="9"/>
  <c r="CY22" i="9"/>
  <c r="DB22" i="9"/>
  <c r="DE22" i="9"/>
  <c r="DH22" i="9"/>
  <c r="DK22" i="9"/>
  <c r="DN22" i="9"/>
  <c r="DQ22" i="9"/>
  <c r="DW22" i="9"/>
  <c r="DZ22" i="9"/>
  <c r="EB22" i="9"/>
  <c r="ED22" i="9"/>
  <c r="EF22" i="9"/>
  <c r="G23" i="9"/>
  <c r="I23" i="9"/>
  <c r="J23" i="9"/>
  <c r="M23" i="9"/>
  <c r="O23" i="9"/>
  <c r="P23" i="9"/>
  <c r="S23" i="9"/>
  <c r="V23" i="9"/>
  <c r="Y23" i="9"/>
  <c r="AB23" i="9"/>
  <c r="AE23" i="9"/>
  <c r="AH23" i="9"/>
  <c r="AJ23" i="9"/>
  <c r="AK23" i="9"/>
  <c r="AM23" i="9"/>
  <c r="AN23" i="9"/>
  <c r="AP23" i="9"/>
  <c r="AQ23" i="9"/>
  <c r="AS23" i="9"/>
  <c r="AT23" i="9"/>
  <c r="AW23" i="9"/>
  <c r="AZ23" i="9"/>
  <c r="BC23" i="9"/>
  <c r="BE23" i="9"/>
  <c r="BF23" i="9"/>
  <c r="BL23" i="9"/>
  <c r="BN23" i="9"/>
  <c r="BO23" i="9"/>
  <c r="BQ23" i="9"/>
  <c r="BR23" i="9"/>
  <c r="BT23" i="9"/>
  <c r="BU23" i="9"/>
  <c r="BW23" i="9"/>
  <c r="BX23" i="9"/>
  <c r="BZ23" i="9"/>
  <c r="CA23" i="9"/>
  <c r="CC23" i="9"/>
  <c r="CD23" i="9"/>
  <c r="CG23" i="9"/>
  <c r="CI23" i="9"/>
  <c r="CJ23" i="9"/>
  <c r="CM23" i="9"/>
  <c r="CP23" i="9"/>
  <c r="CS23" i="9"/>
  <c r="CU23" i="9"/>
  <c r="CV23" i="9"/>
  <c r="CY23" i="9"/>
  <c r="DB23" i="9"/>
  <c r="DE23" i="9"/>
  <c r="DH23" i="9"/>
  <c r="DK23" i="9"/>
  <c r="DN23" i="9"/>
  <c r="DQ23" i="9"/>
  <c r="DW23" i="9"/>
  <c r="DZ23" i="9"/>
  <c r="EB23" i="9"/>
  <c r="ED23" i="9"/>
  <c r="EF23" i="9"/>
  <c r="G24" i="9"/>
  <c r="I24" i="9"/>
  <c r="J24" i="9"/>
  <c r="M24" i="9"/>
  <c r="O24" i="9"/>
  <c r="P24" i="9"/>
  <c r="S24" i="9"/>
  <c r="V24" i="9"/>
  <c r="Y24" i="9"/>
  <c r="AB24" i="9"/>
  <c r="AE24" i="9"/>
  <c r="AH24" i="9"/>
  <c r="AJ24" i="9"/>
  <c r="AK24" i="9"/>
  <c r="AM24" i="9"/>
  <c r="AN24" i="9"/>
  <c r="AP24" i="9"/>
  <c r="AQ24" i="9"/>
  <c r="AS24" i="9"/>
  <c r="AT24" i="9"/>
  <c r="AW24" i="9"/>
  <c r="AZ24" i="9"/>
  <c r="BC24" i="9"/>
  <c r="BE24" i="9"/>
  <c r="BF24" i="9"/>
  <c r="BL24" i="9"/>
  <c r="BN24" i="9"/>
  <c r="BO24" i="9"/>
  <c r="BQ24" i="9"/>
  <c r="BR24" i="9"/>
  <c r="BT24" i="9"/>
  <c r="BU24" i="9"/>
  <c r="BW24" i="9"/>
  <c r="BX24" i="9"/>
  <c r="BZ24" i="9"/>
  <c r="CA24" i="9"/>
  <c r="CC24" i="9"/>
  <c r="CD24" i="9"/>
  <c r="CG24" i="9"/>
  <c r="CI24" i="9"/>
  <c r="CJ24" i="9"/>
  <c r="CM24" i="9"/>
  <c r="CP24" i="9"/>
  <c r="CS24" i="9"/>
  <c r="CU24" i="9"/>
  <c r="CV24" i="9"/>
  <c r="CY24" i="9"/>
  <c r="DB24" i="9"/>
  <c r="DE24" i="9"/>
  <c r="DH24" i="9"/>
  <c r="DK24" i="9"/>
  <c r="DN24" i="9"/>
  <c r="DQ24" i="9"/>
  <c r="DW24" i="9"/>
  <c r="DZ24" i="9"/>
  <c r="EB24" i="9"/>
  <c r="ED24" i="9"/>
  <c r="EF24" i="9"/>
  <c r="G25" i="9"/>
  <c r="I25" i="9"/>
  <c r="J25" i="9"/>
  <c r="M25" i="9"/>
  <c r="O25" i="9"/>
  <c r="P25" i="9"/>
  <c r="S25" i="9"/>
  <c r="V25" i="9"/>
  <c r="Y25" i="9"/>
  <c r="AB25" i="9"/>
  <c r="AE25" i="9"/>
  <c r="AH25" i="9"/>
  <c r="AJ25" i="9"/>
  <c r="AK25" i="9"/>
  <c r="AM25" i="9"/>
  <c r="AN25" i="9"/>
  <c r="AP25" i="9"/>
  <c r="AQ25" i="9"/>
  <c r="AS25" i="9"/>
  <c r="AT25" i="9"/>
  <c r="AW25" i="9"/>
  <c r="AZ25" i="9"/>
  <c r="BC25" i="9"/>
  <c r="BE25" i="9"/>
  <c r="BF25" i="9"/>
  <c r="BL25" i="9"/>
  <c r="BN25" i="9"/>
  <c r="BO25" i="9"/>
  <c r="BQ25" i="9"/>
  <c r="BR25" i="9"/>
  <c r="BT25" i="9"/>
  <c r="BU25" i="9"/>
  <c r="BW25" i="9"/>
  <c r="BX25" i="9"/>
  <c r="BZ25" i="9"/>
  <c r="CA25" i="9"/>
  <c r="CC25" i="9"/>
  <c r="CD25" i="9"/>
  <c r="CG25" i="9"/>
  <c r="CI25" i="9"/>
  <c r="CJ25" i="9"/>
  <c r="CM25" i="9"/>
  <c r="CP25" i="9"/>
  <c r="CS25" i="9"/>
  <c r="CU25" i="9"/>
  <c r="CV25" i="9"/>
  <c r="CY25" i="9"/>
  <c r="DB25" i="9"/>
  <c r="DE25" i="9"/>
  <c r="DH25" i="9"/>
  <c r="DK25" i="9"/>
  <c r="DN25" i="9"/>
  <c r="DQ25" i="9"/>
  <c r="DW25" i="9"/>
  <c r="DZ25" i="9"/>
  <c r="EB25" i="9"/>
  <c r="ED25" i="9"/>
  <c r="EF25" i="9"/>
  <c r="G26" i="9"/>
  <c r="I26" i="9"/>
  <c r="J26" i="9"/>
  <c r="M26" i="9"/>
  <c r="O26" i="9"/>
  <c r="P26" i="9"/>
  <c r="S26" i="9"/>
  <c r="V26" i="9"/>
  <c r="Y26" i="9"/>
  <c r="AB26" i="9"/>
  <c r="AE26" i="9"/>
  <c r="AH26" i="9"/>
  <c r="AJ26" i="9"/>
  <c r="AK26" i="9"/>
  <c r="AM26" i="9"/>
  <c r="AN26" i="9"/>
  <c r="AP26" i="9"/>
  <c r="AQ26" i="9"/>
  <c r="AS26" i="9"/>
  <c r="AT26" i="9"/>
  <c r="AW26" i="9"/>
  <c r="AZ26" i="9"/>
  <c r="BC26" i="9"/>
  <c r="BE26" i="9"/>
  <c r="BF26" i="9"/>
  <c r="BL26" i="9"/>
  <c r="BN26" i="9"/>
  <c r="BO26" i="9"/>
  <c r="BQ26" i="9"/>
  <c r="BR26" i="9"/>
  <c r="BT26" i="9"/>
  <c r="BU26" i="9"/>
  <c r="BW26" i="9"/>
  <c r="BX26" i="9"/>
  <c r="BZ26" i="9"/>
  <c r="CA26" i="9"/>
  <c r="CC26" i="9"/>
  <c r="CD26" i="9"/>
  <c r="CG26" i="9"/>
  <c r="CI26" i="9"/>
  <c r="CJ26" i="9"/>
  <c r="CM26" i="9"/>
  <c r="CP26" i="9"/>
  <c r="CS26" i="9"/>
  <c r="CU26" i="9"/>
  <c r="CV26" i="9"/>
  <c r="CY26" i="9"/>
  <c r="DB26" i="9"/>
  <c r="DE26" i="9"/>
  <c r="DH26" i="9"/>
  <c r="DK26" i="9"/>
  <c r="DN26" i="9"/>
  <c r="DQ26" i="9"/>
  <c r="DW26" i="9"/>
  <c r="DZ26" i="9"/>
  <c r="EB26" i="9"/>
  <c r="ED26" i="9"/>
  <c r="EF26" i="9"/>
  <c r="G27" i="9"/>
  <c r="I27" i="9"/>
  <c r="J27" i="9"/>
  <c r="L27" i="9"/>
  <c r="M27" i="9"/>
  <c r="O27" i="9"/>
  <c r="P27" i="9"/>
  <c r="R27" i="9"/>
  <c r="S27" i="9"/>
  <c r="U27" i="9"/>
  <c r="V27" i="9"/>
  <c r="X27" i="9"/>
  <c r="Y27" i="9"/>
  <c r="AA27" i="9"/>
  <c r="AB27" i="9"/>
  <c r="AE27" i="9"/>
  <c r="AH27" i="9"/>
  <c r="AK27" i="9"/>
  <c r="AN27" i="9"/>
  <c r="AQ27" i="9"/>
  <c r="AT27" i="9"/>
  <c r="AW27" i="9"/>
  <c r="AY27" i="9"/>
  <c r="AZ27" i="9"/>
  <c r="BB27" i="9"/>
  <c r="BC27" i="9"/>
  <c r="BF27" i="9"/>
  <c r="BK27" i="9"/>
  <c r="BL27" i="9"/>
  <c r="BO27" i="9"/>
  <c r="BR27" i="9"/>
  <c r="BT27" i="9"/>
  <c r="BU27" i="9"/>
  <c r="BW27" i="9"/>
  <c r="BX27" i="9"/>
  <c r="BZ27" i="9"/>
  <c r="CA27" i="9"/>
  <c r="CC27" i="9"/>
  <c r="CD27" i="9"/>
  <c r="CG27" i="9"/>
  <c r="CI27" i="9"/>
  <c r="CJ27" i="9"/>
  <c r="CL27" i="9"/>
  <c r="CM27" i="9"/>
  <c r="CP27" i="9"/>
  <c r="CS27" i="9"/>
  <c r="CU27" i="9"/>
  <c r="CV27" i="9"/>
  <c r="CY27" i="9"/>
  <c r="DB27" i="9"/>
  <c r="DE27" i="9"/>
  <c r="DH27" i="9"/>
  <c r="DK27" i="9"/>
  <c r="DN27" i="9"/>
  <c r="DQ27" i="9"/>
  <c r="DW27" i="9"/>
  <c r="DZ27" i="9"/>
  <c r="EB27" i="9"/>
  <c r="ED27" i="9"/>
  <c r="EF27" i="9"/>
  <c r="G28" i="9"/>
  <c r="I28" i="9"/>
  <c r="J28" i="9"/>
  <c r="M28" i="9"/>
  <c r="O28" i="9"/>
  <c r="P28" i="9"/>
  <c r="S28" i="9"/>
  <c r="V28" i="9"/>
  <c r="Y28" i="9"/>
  <c r="AB28" i="9"/>
  <c r="AE28" i="9"/>
  <c r="AH28" i="9"/>
  <c r="AJ28" i="9"/>
  <c r="AK28" i="9"/>
  <c r="AM28" i="9"/>
  <c r="AN28" i="9"/>
  <c r="AP28" i="9"/>
  <c r="AQ28" i="9"/>
  <c r="AS28" i="9"/>
  <c r="AT28" i="9"/>
  <c r="AW28" i="9"/>
  <c r="AZ28" i="9"/>
  <c r="BC28" i="9"/>
  <c r="BE28" i="9"/>
  <c r="BF28" i="9"/>
  <c r="BL28" i="9"/>
  <c r="BN28" i="9"/>
  <c r="BO28" i="9"/>
  <c r="BQ28" i="9"/>
  <c r="BR28" i="9"/>
  <c r="BT28" i="9"/>
  <c r="BU28" i="9"/>
  <c r="BW28" i="9"/>
  <c r="BX28" i="9"/>
  <c r="BZ28" i="9"/>
  <c r="CA28" i="9"/>
  <c r="CC28" i="9"/>
  <c r="CD28" i="9"/>
  <c r="CG28" i="9"/>
  <c r="CI28" i="9"/>
  <c r="CJ28" i="9"/>
  <c r="CL28" i="9"/>
  <c r="CM28" i="9"/>
  <c r="CP28" i="9"/>
  <c r="CS28" i="9"/>
  <c r="CU28" i="9"/>
  <c r="CV28" i="9"/>
  <c r="CY28" i="9"/>
  <c r="DB28" i="9"/>
  <c r="DE28" i="9"/>
  <c r="DH28" i="9"/>
  <c r="DK28" i="9"/>
  <c r="DN28" i="9"/>
  <c r="DQ28" i="9"/>
  <c r="DW28" i="9"/>
  <c r="DZ28" i="9"/>
  <c r="EB28" i="9"/>
  <c r="ED28" i="9"/>
  <c r="EF28" i="9"/>
  <c r="G29" i="9"/>
  <c r="I29" i="9"/>
  <c r="J29" i="9"/>
  <c r="M29" i="9"/>
  <c r="O29" i="9"/>
  <c r="P29" i="9"/>
  <c r="S29" i="9"/>
  <c r="V29" i="9"/>
  <c r="Y29" i="9"/>
  <c r="AB29" i="9"/>
  <c r="AE29" i="9"/>
  <c r="AH29" i="9"/>
  <c r="AJ29" i="9"/>
  <c r="AK29" i="9"/>
  <c r="AM29" i="9"/>
  <c r="AN29" i="9"/>
  <c r="AP29" i="9"/>
  <c r="AQ29" i="9"/>
  <c r="AS29" i="9"/>
  <c r="AT29" i="9"/>
  <c r="AW29" i="9"/>
  <c r="AZ29" i="9"/>
  <c r="BC29" i="9"/>
  <c r="BE29" i="9"/>
  <c r="BF29" i="9"/>
  <c r="BL29" i="9"/>
  <c r="BN29" i="9"/>
  <c r="BO29" i="9"/>
  <c r="BQ29" i="9"/>
  <c r="BR29" i="9"/>
  <c r="BT29" i="9"/>
  <c r="BU29" i="9"/>
  <c r="BW29" i="9"/>
  <c r="BX29" i="9"/>
  <c r="BZ29" i="9"/>
  <c r="CA29" i="9"/>
  <c r="CC29" i="9"/>
  <c r="CD29" i="9"/>
  <c r="CG29" i="9"/>
  <c r="CI29" i="9"/>
  <c r="CJ29" i="9"/>
  <c r="CL29" i="9"/>
  <c r="CM29" i="9"/>
  <c r="CP29" i="9"/>
  <c r="CS29" i="9"/>
  <c r="CU29" i="9"/>
  <c r="CV29" i="9"/>
  <c r="CY29" i="9"/>
  <c r="DB29" i="9"/>
  <c r="DE29" i="9"/>
  <c r="DH29" i="9"/>
  <c r="DK29" i="9"/>
  <c r="DN29" i="9"/>
  <c r="DQ29" i="9"/>
  <c r="DW29" i="9"/>
  <c r="DZ29" i="9"/>
  <c r="EB29" i="9"/>
  <c r="ED29" i="9"/>
  <c r="EF29" i="9"/>
  <c r="G30" i="9"/>
  <c r="I30" i="9"/>
  <c r="J30" i="9"/>
  <c r="M30" i="9"/>
  <c r="O30" i="9"/>
  <c r="P30" i="9"/>
  <c r="S30" i="9"/>
  <c r="V30" i="9"/>
  <c r="Y30" i="9"/>
  <c r="AB30" i="9"/>
  <c r="AE30" i="9"/>
  <c r="AH30" i="9"/>
  <c r="AJ30" i="9"/>
  <c r="AK30" i="9"/>
  <c r="AM30" i="9"/>
  <c r="AN30" i="9"/>
  <c r="AP30" i="9"/>
  <c r="AQ30" i="9"/>
  <c r="AS30" i="9"/>
  <c r="AT30" i="9"/>
  <c r="AW30" i="9"/>
  <c r="AZ30" i="9"/>
  <c r="BC30" i="9"/>
  <c r="BE30" i="9"/>
  <c r="BF30" i="9"/>
  <c r="BL30" i="9"/>
  <c r="BN30" i="9"/>
  <c r="BO30" i="9"/>
  <c r="BQ30" i="9"/>
  <c r="BR30" i="9"/>
  <c r="BT30" i="9"/>
  <c r="BU30" i="9"/>
  <c r="BW30" i="9"/>
  <c r="BX30" i="9"/>
  <c r="BZ30" i="9"/>
  <c r="CA30" i="9"/>
  <c r="CC30" i="9"/>
  <c r="CD30" i="9"/>
  <c r="CG30" i="9"/>
  <c r="CI30" i="9"/>
  <c r="CJ30" i="9"/>
  <c r="CL30" i="9"/>
  <c r="CM30" i="9"/>
  <c r="CP30" i="9"/>
  <c r="CS30" i="9"/>
  <c r="CU30" i="9"/>
  <c r="CV30" i="9"/>
  <c r="CY30" i="9"/>
  <c r="DB30" i="9"/>
  <c r="DE30" i="9"/>
  <c r="DH30" i="9"/>
  <c r="DK30" i="9"/>
  <c r="DN30" i="9"/>
  <c r="DQ30" i="9"/>
  <c r="DW30" i="9"/>
  <c r="DZ30" i="9"/>
  <c r="EB30" i="9"/>
  <c r="ED30" i="9"/>
  <c r="EF30" i="9"/>
  <c r="G31" i="9"/>
  <c r="I31" i="9"/>
  <c r="J31" i="9"/>
  <c r="M31" i="9"/>
  <c r="O31" i="9"/>
  <c r="P31" i="9"/>
  <c r="S31" i="9"/>
  <c r="V31" i="9"/>
  <c r="Y31" i="9"/>
  <c r="AB31" i="9"/>
  <c r="AE31" i="9"/>
  <c r="AH31" i="9"/>
  <c r="AJ31" i="9"/>
  <c r="AK31" i="9"/>
  <c r="AM31" i="9"/>
  <c r="AN31" i="9"/>
  <c r="AP31" i="9"/>
  <c r="AQ31" i="9"/>
  <c r="AS31" i="9"/>
  <c r="AT31" i="9"/>
  <c r="AW31" i="9"/>
  <c r="AZ31" i="9"/>
  <c r="BC31" i="9"/>
  <c r="BE31" i="9"/>
  <c r="BF31" i="9"/>
  <c r="BL31" i="9"/>
  <c r="BN31" i="9"/>
  <c r="BO31" i="9"/>
  <c r="BQ31" i="9"/>
  <c r="BR31" i="9"/>
  <c r="BT31" i="9"/>
  <c r="BU31" i="9"/>
  <c r="BW31" i="9"/>
  <c r="BX31" i="9"/>
  <c r="BZ31" i="9"/>
  <c r="CA31" i="9"/>
  <c r="CC31" i="9"/>
  <c r="CD31" i="9"/>
  <c r="CG31" i="9"/>
  <c r="CI31" i="9"/>
  <c r="CJ31" i="9"/>
  <c r="CL31" i="9"/>
  <c r="CM31" i="9"/>
  <c r="CP31" i="9"/>
  <c r="CS31" i="9"/>
  <c r="CU31" i="9"/>
  <c r="CV31" i="9"/>
  <c r="CY31" i="9"/>
  <c r="DB31" i="9"/>
  <c r="DE31" i="9"/>
  <c r="DH31" i="9"/>
  <c r="DK31" i="9"/>
  <c r="DN31" i="9"/>
  <c r="DQ31" i="9"/>
  <c r="DW31" i="9"/>
  <c r="DZ31" i="9"/>
  <c r="EB31" i="9"/>
  <c r="ED31" i="9"/>
  <c r="EF31" i="9"/>
  <c r="G32" i="9"/>
  <c r="I32" i="9"/>
  <c r="J32" i="9"/>
  <c r="M32" i="9"/>
  <c r="O32" i="9"/>
  <c r="P32" i="9"/>
  <c r="S32" i="9"/>
  <c r="V32" i="9"/>
  <c r="Y32" i="9"/>
  <c r="AB32" i="9"/>
  <c r="AE32" i="9"/>
  <c r="AH32" i="9"/>
  <c r="AJ32" i="9"/>
  <c r="AK32" i="9"/>
  <c r="AM32" i="9"/>
  <c r="AN32" i="9"/>
  <c r="AP32" i="9"/>
  <c r="AQ32" i="9"/>
  <c r="AS32" i="9"/>
  <c r="AT32" i="9"/>
  <c r="AW32" i="9"/>
  <c r="AZ32" i="9"/>
  <c r="BC32" i="9"/>
  <c r="BE32" i="9"/>
  <c r="BF32" i="9"/>
  <c r="BL32" i="9"/>
  <c r="BN32" i="9"/>
  <c r="BO32" i="9"/>
  <c r="BQ32" i="9"/>
  <c r="BR32" i="9"/>
  <c r="BT32" i="9"/>
  <c r="BU32" i="9"/>
  <c r="BW32" i="9"/>
  <c r="BX32" i="9"/>
  <c r="BZ32" i="9"/>
  <c r="CA32" i="9"/>
  <c r="CC32" i="9"/>
  <c r="CD32" i="9"/>
  <c r="CG32" i="9"/>
  <c r="CI32" i="9"/>
  <c r="CJ32" i="9"/>
  <c r="CL32" i="9"/>
  <c r="CM32" i="9"/>
  <c r="CP32" i="9"/>
  <c r="CS32" i="9"/>
  <c r="CU32" i="9"/>
  <c r="CV32" i="9"/>
  <c r="CY32" i="9"/>
  <c r="DB32" i="9"/>
  <c r="DE32" i="9"/>
  <c r="DH32" i="9"/>
  <c r="DK32" i="9"/>
  <c r="DN32" i="9"/>
  <c r="DQ32" i="9"/>
  <c r="DW32" i="9"/>
  <c r="DZ32" i="9"/>
  <c r="EB32" i="9"/>
  <c r="ED32" i="9"/>
  <c r="EF32" i="9"/>
  <c r="G33" i="9"/>
  <c r="I33" i="9"/>
  <c r="J33" i="9"/>
  <c r="M33" i="9"/>
  <c r="O33" i="9"/>
  <c r="P33" i="9"/>
  <c r="S33" i="9"/>
  <c r="V33" i="9"/>
  <c r="Y33" i="9"/>
  <c r="AB33" i="9"/>
  <c r="AE33" i="9"/>
  <c r="AH33" i="9"/>
  <c r="AJ33" i="9"/>
  <c r="AK33" i="9"/>
  <c r="AM33" i="9"/>
  <c r="AN33" i="9"/>
  <c r="AP33" i="9"/>
  <c r="AQ33" i="9"/>
  <c r="AS33" i="9"/>
  <c r="AT33" i="9"/>
  <c r="AW33" i="9"/>
  <c r="AZ33" i="9"/>
  <c r="BC33" i="9"/>
  <c r="BE33" i="9"/>
  <c r="BF33" i="9"/>
  <c r="BL33" i="9"/>
  <c r="BN33" i="9"/>
  <c r="BO33" i="9"/>
  <c r="BQ33" i="9"/>
  <c r="BR33" i="9"/>
  <c r="BT33" i="9"/>
  <c r="BU33" i="9"/>
  <c r="BW33" i="9"/>
  <c r="BX33" i="9"/>
  <c r="BZ33" i="9"/>
  <c r="CA33" i="9"/>
  <c r="CC33" i="9"/>
  <c r="CD33" i="9"/>
  <c r="CG33" i="9"/>
  <c r="CI33" i="9"/>
  <c r="CJ33" i="9"/>
  <c r="CL33" i="9"/>
  <c r="CM33" i="9"/>
  <c r="CP33" i="9"/>
  <c r="CS33" i="9"/>
  <c r="CU33" i="9"/>
  <c r="CV33" i="9"/>
  <c r="CY33" i="9"/>
  <c r="DB33" i="9"/>
  <c r="DE33" i="9"/>
  <c r="DH33" i="9"/>
  <c r="DK33" i="9"/>
  <c r="DN33" i="9"/>
  <c r="DQ33" i="9"/>
  <c r="DW33" i="9"/>
  <c r="DZ33" i="9"/>
  <c r="EB33" i="9"/>
  <c r="ED33" i="9"/>
  <c r="EF33" i="9"/>
  <c r="G34" i="9"/>
  <c r="I34" i="9"/>
  <c r="J34" i="9"/>
  <c r="M34" i="9"/>
  <c r="O34" i="9"/>
  <c r="P34" i="9"/>
  <c r="S34" i="9"/>
  <c r="V34" i="9"/>
  <c r="Y34" i="9"/>
  <c r="AB34" i="9"/>
  <c r="AE34" i="9"/>
  <c r="AH34" i="9"/>
  <c r="AJ34" i="9"/>
  <c r="AK34" i="9"/>
  <c r="AM34" i="9"/>
  <c r="AN34" i="9"/>
  <c r="AP34" i="9"/>
  <c r="AQ34" i="9"/>
  <c r="AS34" i="9"/>
  <c r="AT34" i="9"/>
  <c r="AW34" i="9"/>
  <c r="AZ34" i="9"/>
  <c r="BC34" i="9"/>
  <c r="BE34" i="9"/>
  <c r="BF34" i="9"/>
  <c r="BL34" i="9"/>
  <c r="BN34" i="9"/>
  <c r="BO34" i="9"/>
  <c r="BQ34" i="9"/>
  <c r="BR34" i="9"/>
  <c r="BT34" i="9"/>
  <c r="BU34" i="9"/>
  <c r="BW34" i="9"/>
  <c r="BX34" i="9"/>
  <c r="BZ34" i="9"/>
  <c r="CA34" i="9"/>
  <c r="CC34" i="9"/>
  <c r="CD34" i="9"/>
  <c r="CG34" i="9"/>
  <c r="CI34" i="9"/>
  <c r="CJ34" i="9"/>
  <c r="CL34" i="9"/>
  <c r="CM34" i="9"/>
  <c r="CP34" i="9"/>
  <c r="CS34" i="9"/>
  <c r="CU34" i="9"/>
  <c r="CV34" i="9"/>
  <c r="CY34" i="9"/>
  <c r="DB34" i="9"/>
  <c r="DE34" i="9"/>
  <c r="DH34" i="9"/>
  <c r="DK34" i="9"/>
  <c r="DN34" i="9"/>
  <c r="DQ34" i="9"/>
  <c r="DW34" i="9"/>
  <c r="DZ34" i="9"/>
  <c r="EB34" i="9"/>
  <c r="ED34" i="9"/>
  <c r="EF34" i="9"/>
  <c r="G35" i="9"/>
  <c r="I35" i="9"/>
  <c r="J35" i="9"/>
  <c r="M35" i="9"/>
  <c r="O35" i="9"/>
  <c r="P35" i="9"/>
  <c r="S35" i="9"/>
  <c r="V35" i="9"/>
  <c r="Y35" i="9"/>
  <c r="AB35" i="9"/>
  <c r="AE35" i="9"/>
  <c r="AH35" i="9"/>
  <c r="AJ35" i="9"/>
  <c r="AK35" i="9"/>
  <c r="AM35" i="9"/>
  <c r="AN35" i="9"/>
  <c r="AP35" i="9"/>
  <c r="AQ35" i="9"/>
  <c r="AS35" i="9"/>
  <c r="AT35" i="9"/>
  <c r="AW35" i="9"/>
  <c r="AZ35" i="9"/>
  <c r="BC35" i="9"/>
  <c r="BE35" i="9"/>
  <c r="BF35" i="9"/>
  <c r="BL35" i="9"/>
  <c r="BN35" i="9"/>
  <c r="BO35" i="9"/>
  <c r="BQ35" i="9"/>
  <c r="BR35" i="9"/>
  <c r="BT35" i="9"/>
  <c r="BU35" i="9"/>
  <c r="BW35" i="9"/>
  <c r="BX35" i="9"/>
  <c r="BZ35" i="9"/>
  <c r="CA35" i="9"/>
  <c r="CC35" i="9"/>
  <c r="CD35" i="9"/>
  <c r="CG35" i="9"/>
  <c r="CI35" i="9"/>
  <c r="CJ35" i="9"/>
  <c r="CL35" i="9"/>
  <c r="CM35" i="9"/>
  <c r="CP35" i="9"/>
  <c r="CS35" i="9"/>
  <c r="CU35" i="9"/>
  <c r="CV35" i="9"/>
  <c r="CY35" i="9"/>
  <c r="DB35" i="9"/>
  <c r="DE35" i="9"/>
  <c r="DH35" i="9"/>
  <c r="DK35" i="9"/>
  <c r="DN35" i="9"/>
  <c r="DQ35" i="9"/>
  <c r="DW35" i="9"/>
  <c r="DZ35" i="9"/>
  <c r="EB35" i="9"/>
  <c r="ED35" i="9"/>
  <c r="EF35" i="9"/>
  <c r="G36" i="9"/>
  <c r="I36" i="9"/>
  <c r="J36" i="9"/>
  <c r="M36" i="9"/>
  <c r="O36" i="9"/>
  <c r="P36" i="9"/>
  <c r="S36" i="9"/>
  <c r="V36" i="9"/>
  <c r="Y36" i="9"/>
  <c r="AB36" i="9"/>
  <c r="AE36" i="9"/>
  <c r="AH36" i="9"/>
  <c r="AJ36" i="9"/>
  <c r="AK36" i="9"/>
  <c r="AM36" i="9"/>
  <c r="AN36" i="9"/>
  <c r="AP36" i="9"/>
  <c r="AQ36" i="9"/>
  <c r="AS36" i="9"/>
  <c r="AT36" i="9"/>
  <c r="AW36" i="9"/>
  <c r="AZ36" i="9"/>
  <c r="BC36" i="9"/>
  <c r="BE36" i="9"/>
  <c r="BF36" i="9"/>
  <c r="BL36" i="9"/>
  <c r="BN36" i="9"/>
  <c r="BO36" i="9"/>
  <c r="BQ36" i="9"/>
  <c r="BR36" i="9"/>
  <c r="BT36" i="9"/>
  <c r="BU36" i="9"/>
  <c r="BW36" i="9"/>
  <c r="BX36" i="9"/>
  <c r="BZ36" i="9"/>
  <c r="CA36" i="9"/>
  <c r="CC36" i="9"/>
  <c r="CD36" i="9"/>
  <c r="CG36" i="9"/>
  <c r="CI36" i="9"/>
  <c r="CJ36" i="9"/>
  <c r="CL36" i="9"/>
  <c r="CM36" i="9"/>
  <c r="CP36" i="9"/>
  <c r="CS36" i="9"/>
  <c r="CU36" i="9"/>
  <c r="CV36" i="9"/>
  <c r="CY36" i="9"/>
  <c r="DB36" i="9"/>
  <c r="DE36" i="9"/>
  <c r="DH36" i="9"/>
  <c r="DK36" i="9"/>
  <c r="DN36" i="9"/>
  <c r="DQ36" i="9"/>
  <c r="DW36" i="9"/>
  <c r="DZ36" i="9"/>
  <c r="EB36" i="9"/>
  <c r="ED36" i="9"/>
  <c r="EF36" i="9"/>
  <c r="G37" i="9"/>
  <c r="I37" i="9"/>
  <c r="J37" i="9"/>
  <c r="M37" i="9"/>
  <c r="O37" i="9"/>
  <c r="P37" i="9"/>
  <c r="S37" i="9"/>
  <c r="V37" i="9"/>
  <c r="Y37" i="9"/>
  <c r="AB37" i="9"/>
  <c r="AE37" i="9"/>
  <c r="AH37" i="9"/>
  <c r="AJ37" i="9"/>
  <c r="AK37" i="9"/>
  <c r="AM37" i="9"/>
  <c r="AN37" i="9"/>
  <c r="AP37" i="9"/>
  <c r="AQ37" i="9"/>
  <c r="AS37" i="9"/>
  <c r="AT37" i="9"/>
  <c r="AW37" i="9"/>
  <c r="AZ37" i="9"/>
  <c r="BC37" i="9"/>
  <c r="BE37" i="9"/>
  <c r="BF37" i="9"/>
  <c r="BL37" i="9"/>
  <c r="BN37" i="9"/>
  <c r="BO37" i="9"/>
  <c r="BQ37" i="9"/>
  <c r="BR37" i="9"/>
  <c r="BT37" i="9"/>
  <c r="BU37" i="9"/>
  <c r="BW37" i="9"/>
  <c r="BX37" i="9"/>
  <c r="BZ37" i="9"/>
  <c r="CA37" i="9"/>
  <c r="CC37" i="9"/>
  <c r="CD37" i="9"/>
  <c r="CG37" i="9"/>
  <c r="CI37" i="9"/>
  <c r="CJ37" i="9"/>
  <c r="CL37" i="9"/>
  <c r="CM37" i="9"/>
  <c r="CP37" i="9"/>
  <c r="CS37" i="9"/>
  <c r="CU37" i="9"/>
  <c r="CV37" i="9"/>
  <c r="CY37" i="9"/>
  <c r="DB37" i="9"/>
  <c r="DE37" i="9"/>
  <c r="DH37" i="9"/>
  <c r="DK37" i="9"/>
  <c r="DN37" i="9"/>
  <c r="DQ37" i="9"/>
  <c r="DW37" i="9"/>
  <c r="DZ37" i="9"/>
  <c r="EB37" i="9"/>
  <c r="ED37" i="9"/>
  <c r="EF37" i="9"/>
  <c r="G38" i="9"/>
  <c r="I38" i="9"/>
  <c r="J38" i="9"/>
  <c r="M38" i="9"/>
  <c r="O38" i="9"/>
  <c r="P38" i="9"/>
  <c r="S38" i="9"/>
  <c r="V38" i="9"/>
  <c r="Y38" i="9"/>
  <c r="AB38" i="9"/>
  <c r="AE38" i="9"/>
  <c r="AH38" i="9"/>
  <c r="AJ38" i="9"/>
  <c r="AK38" i="9"/>
  <c r="AM38" i="9"/>
  <c r="AN38" i="9"/>
  <c r="AP38" i="9"/>
  <c r="AQ38" i="9"/>
  <c r="AS38" i="9"/>
  <c r="AT38" i="9"/>
  <c r="AW38" i="9"/>
  <c r="AZ38" i="9"/>
  <c r="BC38" i="9"/>
  <c r="BE38" i="9"/>
  <c r="BF38" i="9"/>
  <c r="BL38" i="9"/>
  <c r="BN38" i="9"/>
  <c r="BO38" i="9"/>
  <c r="BQ38" i="9"/>
  <c r="BR38" i="9"/>
  <c r="BT38" i="9"/>
  <c r="BU38" i="9"/>
  <c r="BW38" i="9"/>
  <c r="BX38" i="9"/>
  <c r="BZ38" i="9"/>
  <c r="CA38" i="9"/>
  <c r="CC38" i="9"/>
  <c r="CD38" i="9"/>
  <c r="CG38" i="9"/>
  <c r="CI38" i="9"/>
  <c r="CJ38" i="9"/>
  <c r="CL38" i="9"/>
  <c r="CM38" i="9"/>
  <c r="CP38" i="9"/>
  <c r="CS38" i="9"/>
  <c r="CU38" i="9"/>
  <c r="CV38" i="9"/>
  <c r="CY38" i="9"/>
  <c r="DB38" i="9"/>
  <c r="DE38" i="9"/>
  <c r="DH38" i="9"/>
  <c r="DK38" i="9"/>
  <c r="DN38" i="9"/>
  <c r="DQ38" i="9"/>
  <c r="DW38" i="9"/>
  <c r="DZ38" i="9"/>
  <c r="EB38" i="9"/>
  <c r="ED38" i="9"/>
  <c r="EF38" i="9"/>
  <c r="G39" i="9"/>
  <c r="I39" i="9"/>
  <c r="J39" i="9"/>
  <c r="L39" i="9"/>
  <c r="M39" i="9"/>
  <c r="O39" i="9"/>
  <c r="P39" i="9"/>
  <c r="R39" i="9"/>
  <c r="S39" i="9"/>
  <c r="U39" i="9"/>
  <c r="V39" i="9"/>
  <c r="X39" i="9"/>
  <c r="Y39" i="9"/>
  <c r="AA39" i="9"/>
  <c r="AB39" i="9"/>
  <c r="AE39" i="9"/>
  <c r="AH39" i="9"/>
  <c r="AK39" i="9"/>
  <c r="AN39" i="9"/>
  <c r="AQ39" i="9"/>
  <c r="AT39" i="9"/>
  <c r="AW39" i="9"/>
  <c r="AY39" i="9"/>
  <c r="AZ39" i="9"/>
  <c r="BB39" i="9"/>
  <c r="BC39" i="9"/>
  <c r="BF39" i="9"/>
  <c r="BK39" i="9"/>
  <c r="BL39" i="9"/>
  <c r="BO39" i="9"/>
  <c r="BR39" i="9"/>
  <c r="BT39" i="9"/>
  <c r="BU39" i="9"/>
  <c r="BW39" i="9"/>
  <c r="BX39" i="9"/>
  <c r="BZ39" i="9"/>
  <c r="CA39" i="9"/>
  <c r="CC39" i="9"/>
  <c r="CD39" i="9"/>
  <c r="CG39" i="9"/>
  <c r="CI39" i="9"/>
  <c r="CJ39" i="9"/>
  <c r="CL39" i="9"/>
  <c r="CM39" i="9"/>
  <c r="CP39" i="9"/>
  <c r="CS39" i="9"/>
  <c r="CU39" i="9"/>
  <c r="CV39" i="9"/>
  <c r="CY39" i="9"/>
  <c r="DB39" i="9"/>
  <c r="DE39" i="9"/>
  <c r="DH39" i="9"/>
  <c r="DK39" i="9"/>
  <c r="DN39" i="9"/>
  <c r="DQ39" i="9"/>
  <c r="DW39" i="9"/>
  <c r="DZ39" i="9"/>
  <c r="EB39" i="9"/>
  <c r="ED39" i="9"/>
  <c r="EF39" i="9"/>
  <c r="G40" i="9"/>
  <c r="I40" i="9"/>
  <c r="J40" i="9"/>
  <c r="L40" i="9"/>
  <c r="M40" i="9"/>
  <c r="O40" i="9"/>
  <c r="P40" i="9"/>
  <c r="R40" i="9"/>
  <c r="S40" i="9"/>
  <c r="V40" i="9"/>
  <c r="Y40" i="9"/>
  <c r="AA40" i="9"/>
  <c r="AB40" i="9"/>
  <c r="AE40" i="9"/>
  <c r="AH40" i="9"/>
  <c r="AJ40" i="9"/>
  <c r="AK40" i="9"/>
  <c r="AM40" i="9"/>
  <c r="AN40" i="9"/>
  <c r="AP40" i="9"/>
  <c r="AQ40" i="9"/>
  <c r="AS40" i="9"/>
  <c r="AT40" i="9"/>
  <c r="AV40" i="9"/>
  <c r="AW40" i="9"/>
  <c r="AY40" i="9"/>
  <c r="AZ40" i="9"/>
  <c r="BC40" i="9"/>
  <c r="BE40" i="9"/>
  <c r="BF40" i="9"/>
  <c r="BK40" i="9"/>
  <c r="BL40" i="9"/>
  <c r="BN40" i="9"/>
  <c r="BO40" i="9"/>
  <c r="BQ40" i="9"/>
  <c r="BR40" i="9"/>
  <c r="BT40" i="9"/>
  <c r="BU40" i="9"/>
  <c r="BW40" i="9"/>
  <c r="BX40" i="9"/>
  <c r="BZ40" i="9"/>
  <c r="CA40" i="9"/>
  <c r="CC40" i="9"/>
  <c r="CD40" i="9"/>
  <c r="CG40" i="9"/>
  <c r="CI40" i="9"/>
  <c r="CJ40" i="9"/>
  <c r="CL40" i="9"/>
  <c r="CM40" i="9"/>
  <c r="CP40" i="9"/>
  <c r="CS40" i="9"/>
  <c r="CU40" i="9"/>
  <c r="CV40" i="9"/>
  <c r="CY40" i="9"/>
  <c r="DB40" i="9"/>
  <c r="DE40" i="9"/>
  <c r="DH40" i="9"/>
  <c r="DJ40" i="9"/>
  <c r="DK40" i="9"/>
  <c r="DN40" i="9"/>
  <c r="DQ40" i="9"/>
  <c r="DW40" i="9"/>
  <c r="DZ40" i="9"/>
  <c r="EB40" i="9"/>
  <c r="ED40" i="9"/>
  <c r="EF40" i="9"/>
  <c r="G41" i="9"/>
  <c r="I41" i="9"/>
  <c r="J41" i="9"/>
  <c r="L41" i="9"/>
  <c r="M41" i="9"/>
  <c r="O41" i="9"/>
  <c r="P41" i="9"/>
  <c r="R41" i="9"/>
  <c r="S41" i="9"/>
  <c r="V41" i="9"/>
  <c r="Y41" i="9"/>
  <c r="AA41" i="9"/>
  <c r="AB41" i="9"/>
  <c r="AE41" i="9"/>
  <c r="AH41" i="9"/>
  <c r="AJ41" i="9"/>
  <c r="AK41" i="9"/>
  <c r="AM41" i="9"/>
  <c r="AN41" i="9"/>
  <c r="AP41" i="9"/>
  <c r="AQ41" i="9"/>
  <c r="AS41" i="9"/>
  <c r="AT41" i="9"/>
  <c r="AV41" i="9"/>
  <c r="AW41" i="9"/>
  <c r="AY41" i="9"/>
  <c r="AZ41" i="9"/>
  <c r="BC41" i="9"/>
  <c r="BE41" i="9"/>
  <c r="BF41" i="9"/>
  <c r="BK41" i="9"/>
  <c r="BL41" i="9"/>
  <c r="BN41" i="9"/>
  <c r="BO41" i="9"/>
  <c r="BQ41" i="9"/>
  <c r="BR41" i="9"/>
  <c r="BT41" i="9"/>
  <c r="BU41" i="9"/>
  <c r="BW41" i="9"/>
  <c r="BX41" i="9"/>
  <c r="BZ41" i="9"/>
  <c r="CA41" i="9"/>
  <c r="CC41" i="9"/>
  <c r="CD41" i="9"/>
  <c r="CG41" i="9"/>
  <c r="CI41" i="9"/>
  <c r="CJ41" i="9"/>
  <c r="CL41" i="9"/>
  <c r="CM41" i="9"/>
  <c r="CP41" i="9"/>
  <c r="CS41" i="9"/>
  <c r="CU41" i="9"/>
  <c r="CV41" i="9"/>
  <c r="CY41" i="9"/>
  <c r="DB41" i="9"/>
  <c r="DE41" i="9"/>
  <c r="DH41" i="9"/>
  <c r="DJ41" i="9"/>
  <c r="DK41" i="9"/>
  <c r="DN41" i="9"/>
  <c r="DQ41" i="9"/>
  <c r="DW41" i="9"/>
  <c r="DZ41" i="9"/>
  <c r="EB41" i="9"/>
  <c r="ED41" i="9"/>
  <c r="EF41" i="9"/>
  <c r="G42" i="9"/>
  <c r="I42" i="9"/>
  <c r="J42" i="9"/>
  <c r="L42" i="9"/>
  <c r="M42" i="9"/>
  <c r="O42" i="9"/>
  <c r="P42" i="9"/>
  <c r="R42" i="9"/>
  <c r="S42" i="9"/>
  <c r="V42" i="9"/>
  <c r="Y42" i="9"/>
  <c r="AA42" i="9"/>
  <c r="AB42" i="9"/>
  <c r="AE42" i="9"/>
  <c r="AH42" i="9"/>
  <c r="AJ42" i="9"/>
  <c r="AK42" i="9"/>
  <c r="AM42" i="9"/>
  <c r="AN42" i="9"/>
  <c r="AP42" i="9"/>
  <c r="AQ42" i="9"/>
  <c r="AS42" i="9"/>
  <c r="AT42" i="9"/>
  <c r="AV42" i="9"/>
  <c r="AW42" i="9"/>
  <c r="AY42" i="9"/>
  <c r="AZ42" i="9"/>
  <c r="BC42" i="9"/>
  <c r="BE42" i="9"/>
  <c r="BF42" i="9"/>
  <c r="BK42" i="9"/>
  <c r="BL42" i="9"/>
  <c r="BN42" i="9"/>
  <c r="BO42" i="9"/>
  <c r="BQ42" i="9"/>
  <c r="BR42" i="9"/>
  <c r="BT42" i="9"/>
  <c r="BU42" i="9"/>
  <c r="BW42" i="9"/>
  <c r="BX42" i="9"/>
  <c r="BZ42" i="9"/>
  <c r="CA42" i="9"/>
  <c r="CC42" i="9"/>
  <c r="CD42" i="9"/>
  <c r="CG42" i="9"/>
  <c r="CI42" i="9"/>
  <c r="CJ42" i="9"/>
  <c r="CL42" i="9"/>
  <c r="CM42" i="9"/>
  <c r="CP42" i="9"/>
  <c r="CS42" i="9"/>
  <c r="CU42" i="9"/>
  <c r="CV42" i="9"/>
  <c r="CY42" i="9"/>
  <c r="DB42" i="9"/>
  <c r="DE42" i="9"/>
  <c r="DH42" i="9"/>
  <c r="DJ42" i="9"/>
  <c r="DK42" i="9"/>
  <c r="DN42" i="9"/>
  <c r="DQ42" i="9"/>
  <c r="DW42" i="9"/>
  <c r="DZ42" i="9"/>
  <c r="EB42" i="9"/>
  <c r="ED42" i="9"/>
  <c r="EF42" i="9"/>
  <c r="G43" i="9"/>
  <c r="I43" i="9"/>
  <c r="J43" i="9"/>
  <c r="L43" i="9"/>
  <c r="M43" i="9"/>
  <c r="O43" i="9"/>
  <c r="P43" i="9"/>
  <c r="R43" i="9"/>
  <c r="S43" i="9"/>
  <c r="V43" i="9"/>
  <c r="Y43" i="9"/>
  <c r="AA43" i="9"/>
  <c r="AB43" i="9"/>
  <c r="AE43" i="9"/>
  <c r="AH43" i="9"/>
  <c r="AJ43" i="9"/>
  <c r="AK43" i="9"/>
  <c r="AM43" i="9"/>
  <c r="AN43" i="9"/>
  <c r="AP43" i="9"/>
  <c r="AQ43" i="9"/>
  <c r="AS43" i="9"/>
  <c r="AT43" i="9"/>
  <c r="AV43" i="9"/>
  <c r="AW43" i="9"/>
  <c r="AY43" i="9"/>
  <c r="AZ43" i="9"/>
  <c r="BC43" i="9"/>
  <c r="BE43" i="9"/>
  <c r="BF43" i="9"/>
  <c r="BK43" i="9"/>
  <c r="BL43" i="9"/>
  <c r="BN43" i="9"/>
  <c r="BO43" i="9"/>
  <c r="BQ43" i="9"/>
  <c r="BR43" i="9"/>
  <c r="BT43" i="9"/>
  <c r="BU43" i="9"/>
  <c r="BW43" i="9"/>
  <c r="BX43" i="9"/>
  <c r="BZ43" i="9"/>
  <c r="CA43" i="9"/>
  <c r="CC43" i="9"/>
  <c r="CD43" i="9"/>
  <c r="CG43" i="9"/>
  <c r="CI43" i="9"/>
  <c r="CJ43" i="9"/>
  <c r="CL43" i="9"/>
  <c r="CM43" i="9"/>
  <c r="CP43" i="9"/>
  <c r="CS43" i="9"/>
  <c r="CU43" i="9"/>
  <c r="CV43" i="9"/>
  <c r="CY43" i="9"/>
  <c r="DB43" i="9"/>
  <c r="DE43" i="9"/>
  <c r="DH43" i="9"/>
  <c r="DJ43" i="9"/>
  <c r="DK43" i="9"/>
  <c r="DN43" i="9"/>
  <c r="DQ43" i="9"/>
  <c r="DW43" i="9"/>
  <c r="DZ43" i="9"/>
  <c r="EB43" i="9"/>
  <c r="ED43" i="9"/>
  <c r="EF43" i="9"/>
  <c r="G44" i="9"/>
  <c r="I44" i="9"/>
  <c r="J44" i="9"/>
  <c r="L44" i="9"/>
  <c r="M44" i="9"/>
  <c r="O44" i="9"/>
  <c r="P44" i="9"/>
  <c r="R44" i="9"/>
  <c r="S44" i="9"/>
  <c r="V44" i="9"/>
  <c r="Y44" i="9"/>
  <c r="AA44" i="9"/>
  <c r="AB44" i="9"/>
  <c r="AE44" i="9"/>
  <c r="AH44" i="9"/>
  <c r="AJ44" i="9"/>
  <c r="AK44" i="9"/>
  <c r="AM44" i="9"/>
  <c r="AN44" i="9"/>
  <c r="AP44" i="9"/>
  <c r="AQ44" i="9"/>
  <c r="AS44" i="9"/>
  <c r="AT44" i="9"/>
  <c r="AV44" i="9"/>
  <c r="AW44" i="9"/>
  <c r="AY44" i="9"/>
  <c r="AZ44" i="9"/>
  <c r="BC44" i="9"/>
  <c r="BE44" i="9"/>
  <c r="BF44" i="9"/>
  <c r="BK44" i="9"/>
  <c r="BL44" i="9"/>
  <c r="BN44" i="9"/>
  <c r="BO44" i="9"/>
  <c r="BQ44" i="9"/>
  <c r="BR44" i="9"/>
  <c r="BT44" i="9"/>
  <c r="BU44" i="9"/>
  <c r="BW44" i="9"/>
  <c r="BX44" i="9"/>
  <c r="BZ44" i="9"/>
  <c r="CA44" i="9"/>
  <c r="CC44" i="9"/>
  <c r="CD44" i="9"/>
  <c r="CG44" i="9"/>
  <c r="CI44" i="9"/>
  <c r="CJ44" i="9"/>
  <c r="CL44" i="9"/>
  <c r="CM44" i="9"/>
  <c r="CP44" i="9"/>
  <c r="CS44" i="9"/>
  <c r="CU44" i="9"/>
  <c r="CV44" i="9"/>
  <c r="CY44" i="9"/>
  <c r="DB44" i="9"/>
  <c r="DE44" i="9"/>
  <c r="DH44" i="9"/>
  <c r="DJ44" i="9"/>
  <c r="DK44" i="9"/>
  <c r="DN44" i="9"/>
  <c r="DQ44" i="9"/>
  <c r="DW44" i="9"/>
  <c r="DZ44" i="9"/>
  <c r="EB44" i="9"/>
  <c r="ED44" i="9"/>
  <c r="EF44" i="9"/>
  <c r="G45" i="9"/>
  <c r="I45" i="9"/>
  <c r="J45" i="9"/>
  <c r="L45" i="9"/>
  <c r="M45" i="9"/>
  <c r="O45" i="9"/>
  <c r="P45" i="9"/>
  <c r="R45" i="9"/>
  <c r="S45" i="9"/>
  <c r="V45" i="9"/>
  <c r="Y45" i="9"/>
  <c r="AA45" i="9"/>
  <c r="AB45" i="9"/>
  <c r="AE45" i="9"/>
  <c r="AH45" i="9"/>
  <c r="AJ45" i="9"/>
  <c r="AK45" i="9"/>
  <c r="AM45" i="9"/>
  <c r="AN45" i="9"/>
  <c r="AP45" i="9"/>
  <c r="AQ45" i="9"/>
  <c r="AS45" i="9"/>
  <c r="AT45" i="9"/>
  <c r="AV45" i="9"/>
  <c r="AW45" i="9"/>
  <c r="AY45" i="9"/>
  <c r="AZ45" i="9"/>
  <c r="BC45" i="9"/>
  <c r="BE45" i="9"/>
  <c r="BF45" i="9"/>
  <c r="BK45" i="9"/>
  <c r="BL45" i="9"/>
  <c r="BN45" i="9"/>
  <c r="BO45" i="9"/>
  <c r="BQ45" i="9"/>
  <c r="BR45" i="9"/>
  <c r="BT45" i="9"/>
  <c r="BU45" i="9"/>
  <c r="BW45" i="9"/>
  <c r="BX45" i="9"/>
  <c r="BZ45" i="9"/>
  <c r="CA45" i="9"/>
  <c r="CC45" i="9"/>
  <c r="CD45" i="9"/>
  <c r="CG45" i="9"/>
  <c r="CI45" i="9"/>
  <c r="CJ45" i="9"/>
  <c r="CL45" i="9"/>
  <c r="CM45" i="9"/>
  <c r="CP45" i="9"/>
  <c r="CS45" i="9"/>
  <c r="CU45" i="9"/>
  <c r="CV45" i="9"/>
  <c r="CY45" i="9"/>
  <c r="DB45" i="9"/>
  <c r="DE45" i="9"/>
  <c r="DH45" i="9"/>
  <c r="DJ45" i="9"/>
  <c r="DK45" i="9"/>
  <c r="DN45" i="9"/>
  <c r="DQ45" i="9"/>
  <c r="DW45" i="9"/>
  <c r="DZ45" i="9"/>
  <c r="EB45" i="9"/>
  <c r="ED45" i="9"/>
  <c r="EF45" i="9"/>
  <c r="G46" i="9"/>
  <c r="I46" i="9"/>
  <c r="J46" i="9"/>
  <c r="L46" i="9"/>
  <c r="M46" i="9"/>
  <c r="O46" i="9"/>
  <c r="P46" i="9"/>
  <c r="R46" i="9"/>
  <c r="S46" i="9"/>
  <c r="V46" i="9"/>
  <c r="Y46" i="9"/>
  <c r="AA46" i="9"/>
  <c r="AB46" i="9"/>
  <c r="AE46" i="9"/>
  <c r="AH46" i="9"/>
  <c r="AJ46" i="9"/>
  <c r="AK46" i="9"/>
  <c r="AM46" i="9"/>
  <c r="AN46" i="9"/>
  <c r="AP46" i="9"/>
  <c r="AQ46" i="9"/>
  <c r="AS46" i="9"/>
  <c r="AT46" i="9"/>
  <c r="AV46" i="9"/>
  <c r="AW46" i="9"/>
  <c r="AY46" i="9"/>
  <c r="AZ46" i="9"/>
  <c r="BC46" i="9"/>
  <c r="BE46" i="9"/>
  <c r="BF46" i="9"/>
  <c r="BK46" i="9"/>
  <c r="BL46" i="9"/>
  <c r="BN46" i="9"/>
  <c r="BO46" i="9"/>
  <c r="BQ46" i="9"/>
  <c r="BR46" i="9"/>
  <c r="BT46" i="9"/>
  <c r="BU46" i="9"/>
  <c r="BW46" i="9"/>
  <c r="BX46" i="9"/>
  <c r="BZ46" i="9"/>
  <c r="CA46" i="9"/>
  <c r="CC46" i="9"/>
  <c r="CD46" i="9"/>
  <c r="CG46" i="9"/>
  <c r="CI46" i="9"/>
  <c r="CJ46" i="9"/>
  <c r="CL46" i="9"/>
  <c r="CM46" i="9"/>
  <c r="CP46" i="9"/>
  <c r="CS46" i="9"/>
  <c r="CU46" i="9"/>
  <c r="CV46" i="9"/>
  <c r="CY46" i="9"/>
  <c r="DB46" i="9"/>
  <c r="DE46" i="9"/>
  <c r="DH46" i="9"/>
  <c r="DJ46" i="9"/>
  <c r="DK46" i="9"/>
  <c r="DN46" i="9"/>
  <c r="DQ46" i="9"/>
  <c r="DW46" i="9"/>
  <c r="DZ46" i="9"/>
  <c r="EB46" i="9"/>
  <c r="ED46" i="9"/>
  <c r="EF46" i="9"/>
  <c r="G47" i="9"/>
  <c r="I47" i="9"/>
  <c r="J47" i="9"/>
  <c r="L47" i="9"/>
  <c r="M47" i="9"/>
  <c r="O47" i="9"/>
  <c r="P47" i="9"/>
  <c r="R47" i="9"/>
  <c r="S47" i="9"/>
  <c r="V47" i="9"/>
  <c r="Y47" i="9"/>
  <c r="AA47" i="9"/>
  <c r="AB47" i="9"/>
  <c r="AE47" i="9"/>
  <c r="AH47" i="9"/>
  <c r="AJ47" i="9"/>
  <c r="AK47" i="9"/>
  <c r="AM47" i="9"/>
  <c r="AN47" i="9"/>
  <c r="AP47" i="9"/>
  <c r="AQ47" i="9"/>
  <c r="AS47" i="9"/>
  <c r="AT47" i="9"/>
  <c r="AV47" i="9"/>
  <c r="AW47" i="9"/>
  <c r="AY47" i="9"/>
  <c r="AZ47" i="9"/>
  <c r="BC47" i="9"/>
  <c r="BE47" i="9"/>
  <c r="BF47" i="9"/>
  <c r="BK47" i="9"/>
  <c r="BL47" i="9"/>
  <c r="BN47" i="9"/>
  <c r="BO47" i="9"/>
  <c r="BQ47" i="9"/>
  <c r="BR47" i="9"/>
  <c r="BT47" i="9"/>
  <c r="BU47" i="9"/>
  <c r="BW47" i="9"/>
  <c r="BX47" i="9"/>
  <c r="BZ47" i="9"/>
  <c r="CA47" i="9"/>
  <c r="CC47" i="9"/>
  <c r="CD47" i="9"/>
  <c r="CG47" i="9"/>
  <c r="CI47" i="9"/>
  <c r="CJ47" i="9"/>
  <c r="CL47" i="9"/>
  <c r="CM47" i="9"/>
  <c r="CP47" i="9"/>
  <c r="CS47" i="9"/>
  <c r="CU47" i="9"/>
  <c r="CV47" i="9"/>
  <c r="CY47" i="9"/>
  <c r="DB47" i="9"/>
  <c r="DE47" i="9"/>
  <c r="DH47" i="9"/>
  <c r="DJ47" i="9"/>
  <c r="DK47" i="9"/>
  <c r="DN47" i="9"/>
  <c r="DQ47" i="9"/>
  <c r="DW47" i="9"/>
  <c r="DZ47" i="9"/>
  <c r="EB47" i="9"/>
  <c r="ED47" i="9"/>
  <c r="EF47" i="9"/>
  <c r="G48" i="9"/>
  <c r="I48" i="9"/>
  <c r="J48" i="9"/>
  <c r="L48" i="9"/>
  <c r="M48" i="9"/>
  <c r="O48" i="9"/>
  <c r="P48" i="9"/>
  <c r="R48" i="9"/>
  <c r="S48" i="9"/>
  <c r="V48" i="9"/>
  <c r="Y48" i="9"/>
  <c r="AA48" i="9"/>
  <c r="AB48" i="9"/>
  <c r="AE48" i="9"/>
  <c r="AH48" i="9"/>
  <c r="AJ48" i="9"/>
  <c r="AK48" i="9"/>
  <c r="AM48" i="9"/>
  <c r="AN48" i="9"/>
  <c r="AP48" i="9"/>
  <c r="AQ48" i="9"/>
  <c r="AS48" i="9"/>
  <c r="AT48" i="9"/>
  <c r="AV48" i="9"/>
  <c r="AW48" i="9"/>
  <c r="AY48" i="9"/>
  <c r="AZ48" i="9"/>
  <c r="BC48" i="9"/>
  <c r="BE48" i="9"/>
  <c r="BF48" i="9"/>
  <c r="BK48" i="9"/>
  <c r="BL48" i="9"/>
  <c r="BN48" i="9"/>
  <c r="BO48" i="9"/>
  <c r="BQ48" i="9"/>
  <c r="BR48" i="9"/>
  <c r="BT48" i="9"/>
  <c r="BU48" i="9"/>
  <c r="BW48" i="9"/>
  <c r="BX48" i="9"/>
  <c r="BZ48" i="9"/>
  <c r="CA48" i="9"/>
  <c r="CC48" i="9"/>
  <c r="CD48" i="9"/>
  <c r="CG48" i="9"/>
  <c r="CI48" i="9"/>
  <c r="CJ48" i="9"/>
  <c r="CL48" i="9"/>
  <c r="CM48" i="9"/>
  <c r="CP48" i="9"/>
  <c r="CS48" i="9"/>
  <c r="CU48" i="9"/>
  <c r="CV48" i="9"/>
  <c r="CY48" i="9"/>
  <c r="DB48" i="9"/>
  <c r="DE48" i="9"/>
  <c r="DH48" i="9"/>
  <c r="DJ48" i="9"/>
  <c r="DK48" i="9"/>
  <c r="DN48" i="9"/>
  <c r="DQ48" i="9"/>
  <c r="DW48" i="9"/>
  <c r="DZ48" i="9"/>
  <c r="EB48" i="9"/>
  <c r="ED48" i="9"/>
  <c r="EF48" i="9"/>
  <c r="G49" i="9"/>
  <c r="I49" i="9"/>
  <c r="J49" i="9"/>
  <c r="L49" i="9"/>
  <c r="M49" i="9"/>
  <c r="O49" i="9"/>
  <c r="P49" i="9"/>
  <c r="R49" i="9"/>
  <c r="S49" i="9"/>
  <c r="V49" i="9"/>
  <c r="Y49" i="9"/>
  <c r="AA49" i="9"/>
  <c r="AB49" i="9"/>
  <c r="AE49" i="9"/>
  <c r="AH49" i="9"/>
  <c r="AJ49" i="9"/>
  <c r="AK49" i="9"/>
  <c r="AM49" i="9"/>
  <c r="AN49" i="9"/>
  <c r="AP49" i="9"/>
  <c r="AQ49" i="9"/>
  <c r="AS49" i="9"/>
  <c r="AT49" i="9"/>
  <c r="AV49" i="9"/>
  <c r="AW49" i="9"/>
  <c r="AY49" i="9"/>
  <c r="AZ49" i="9"/>
  <c r="BC49" i="9"/>
  <c r="BE49" i="9"/>
  <c r="BF49" i="9"/>
  <c r="BK49" i="9"/>
  <c r="BL49" i="9"/>
  <c r="BN49" i="9"/>
  <c r="BO49" i="9"/>
  <c r="BQ49" i="9"/>
  <c r="BR49" i="9"/>
  <c r="BT49" i="9"/>
  <c r="BU49" i="9"/>
  <c r="BW49" i="9"/>
  <c r="BX49" i="9"/>
  <c r="BZ49" i="9"/>
  <c r="CA49" i="9"/>
  <c r="CC49" i="9"/>
  <c r="CD49" i="9"/>
  <c r="CG49" i="9"/>
  <c r="CI49" i="9"/>
  <c r="CJ49" i="9"/>
  <c r="CL49" i="9"/>
  <c r="CM49" i="9"/>
  <c r="CP49" i="9"/>
  <c r="CS49" i="9"/>
  <c r="CU49" i="9"/>
  <c r="CV49" i="9"/>
  <c r="CY49" i="9"/>
  <c r="DB49" i="9"/>
  <c r="DE49" i="9"/>
  <c r="DH49" i="9"/>
  <c r="DJ49" i="9"/>
  <c r="DK49" i="9"/>
  <c r="DN49" i="9"/>
  <c r="DQ49" i="9"/>
  <c r="DW49" i="9"/>
  <c r="DZ49" i="9"/>
  <c r="EB49" i="9"/>
  <c r="ED49" i="9"/>
  <c r="EF49" i="9"/>
  <c r="G50" i="9"/>
  <c r="I50" i="9"/>
  <c r="J50" i="9"/>
  <c r="L50" i="9"/>
  <c r="M50" i="9"/>
  <c r="O50" i="9"/>
  <c r="P50" i="9"/>
  <c r="R50" i="9"/>
  <c r="S50" i="9"/>
  <c r="V50" i="9"/>
  <c r="Y50" i="9"/>
  <c r="AA50" i="9"/>
  <c r="AB50" i="9"/>
  <c r="AE50" i="9"/>
  <c r="AH50" i="9"/>
  <c r="AJ50" i="9"/>
  <c r="AK50" i="9"/>
  <c r="AM50" i="9"/>
  <c r="AN50" i="9"/>
  <c r="AP50" i="9"/>
  <c r="AQ50" i="9"/>
  <c r="AS50" i="9"/>
  <c r="AT50" i="9"/>
  <c r="AV50" i="9"/>
  <c r="AW50" i="9"/>
  <c r="AY50" i="9"/>
  <c r="AZ50" i="9"/>
  <c r="BC50" i="9"/>
  <c r="BE50" i="9"/>
  <c r="BF50" i="9"/>
  <c r="BK50" i="9"/>
  <c r="BL50" i="9"/>
  <c r="BN50" i="9"/>
  <c r="BO50" i="9"/>
  <c r="BQ50" i="9"/>
  <c r="BR50" i="9"/>
  <c r="BT50" i="9"/>
  <c r="BU50" i="9"/>
  <c r="BW50" i="9"/>
  <c r="BX50" i="9"/>
  <c r="BZ50" i="9"/>
  <c r="CA50" i="9"/>
  <c r="CC50" i="9"/>
  <c r="CD50" i="9"/>
  <c r="CG50" i="9"/>
  <c r="CI50" i="9"/>
  <c r="CJ50" i="9"/>
  <c r="CL50" i="9"/>
  <c r="CM50" i="9"/>
  <c r="CP50" i="9"/>
  <c r="CS50" i="9"/>
  <c r="CU50" i="9"/>
  <c r="CV50" i="9"/>
  <c r="CY50" i="9"/>
  <c r="DB50" i="9"/>
  <c r="DE50" i="9"/>
  <c r="DH50" i="9"/>
  <c r="DJ50" i="9"/>
  <c r="DK50" i="9"/>
  <c r="DN50" i="9"/>
  <c r="DQ50" i="9"/>
  <c r="DW50" i="9"/>
  <c r="DZ50" i="9"/>
  <c r="EB50" i="9"/>
  <c r="ED50" i="9"/>
  <c r="EF50" i="9"/>
  <c r="G51" i="9"/>
  <c r="I51" i="9"/>
  <c r="J51" i="9"/>
  <c r="L51" i="9"/>
  <c r="M51" i="9"/>
  <c r="O51" i="9"/>
  <c r="P51" i="9"/>
  <c r="R51" i="9"/>
  <c r="S51" i="9"/>
  <c r="U51" i="9"/>
  <c r="V51" i="9"/>
  <c r="X51" i="9"/>
  <c r="Y51" i="9"/>
  <c r="AA51" i="9"/>
  <c r="AB51" i="9"/>
  <c r="AE51" i="9"/>
  <c r="AH51" i="9"/>
  <c r="AK51" i="9"/>
  <c r="AN51" i="9"/>
  <c r="AQ51" i="9"/>
  <c r="AT51" i="9"/>
  <c r="AW51" i="9"/>
  <c r="AY51" i="9"/>
  <c r="AZ51" i="9"/>
  <c r="BB51" i="9"/>
  <c r="BC51" i="9"/>
  <c r="BF51" i="9"/>
  <c r="BK51" i="9"/>
  <c r="BL51" i="9"/>
  <c r="BO51" i="9"/>
  <c r="BR51" i="9"/>
  <c r="BT51" i="9"/>
  <c r="BU51" i="9"/>
  <c r="BW51" i="9"/>
  <c r="BX51" i="9"/>
  <c r="BZ51" i="9"/>
  <c r="CA51" i="9"/>
  <c r="CC51" i="9"/>
  <c r="CD51" i="9"/>
  <c r="CG51" i="9"/>
  <c r="CI51" i="9"/>
  <c r="CJ51" i="9"/>
  <c r="CL51" i="9"/>
  <c r="CM51" i="9"/>
  <c r="CP51" i="9"/>
  <c r="CS51" i="9"/>
  <c r="CU51" i="9"/>
  <c r="CV51" i="9"/>
  <c r="CY51" i="9"/>
  <c r="DB51" i="9"/>
  <c r="DE51" i="9"/>
  <c r="DH51" i="9"/>
  <c r="DK51" i="9"/>
  <c r="DN51" i="9"/>
  <c r="DQ51" i="9"/>
  <c r="DW51" i="9"/>
  <c r="DZ51" i="9"/>
  <c r="EB51" i="9"/>
  <c r="ED51" i="9"/>
  <c r="EF51" i="9"/>
  <c r="G52" i="9"/>
  <c r="I52" i="9"/>
  <c r="J52" i="9"/>
  <c r="L52" i="9"/>
  <c r="M52" i="9"/>
  <c r="O52" i="9"/>
  <c r="P52" i="9"/>
  <c r="R52" i="9"/>
  <c r="S52" i="9"/>
  <c r="U52" i="9"/>
  <c r="V52" i="9"/>
  <c r="Y52" i="9"/>
  <c r="AA52" i="9"/>
  <c r="AB52" i="9"/>
  <c r="AE52" i="9"/>
  <c r="AH52" i="9"/>
  <c r="AJ52" i="9"/>
  <c r="AK52" i="9"/>
  <c r="AM52" i="9"/>
  <c r="AN52" i="9"/>
  <c r="AP52" i="9"/>
  <c r="AQ52" i="9"/>
  <c r="AS52" i="9"/>
  <c r="AT52" i="9"/>
  <c r="AW52" i="9"/>
  <c r="AY52" i="9"/>
  <c r="AZ52" i="9"/>
  <c r="BB52" i="9"/>
  <c r="BC52" i="9"/>
  <c r="BE52" i="9"/>
  <c r="BF52" i="9"/>
  <c r="BK52" i="9"/>
  <c r="BL52" i="9"/>
  <c r="BN52" i="9"/>
  <c r="BO52" i="9"/>
  <c r="BQ52" i="9"/>
  <c r="BR52" i="9"/>
  <c r="BT52" i="9"/>
  <c r="BU52" i="9"/>
  <c r="BW52" i="9"/>
  <c r="BX52" i="9"/>
  <c r="BZ52" i="9"/>
  <c r="CA52" i="9"/>
  <c r="CC52" i="9"/>
  <c r="CD52" i="9"/>
  <c r="CG52" i="9"/>
  <c r="CI52" i="9"/>
  <c r="CJ52" i="9"/>
  <c r="CL52" i="9"/>
  <c r="CM52" i="9"/>
  <c r="CP52" i="9"/>
  <c r="CS52" i="9"/>
  <c r="CU52" i="9"/>
  <c r="CV52" i="9"/>
  <c r="CY52" i="9"/>
  <c r="DB52" i="9"/>
  <c r="DE52" i="9"/>
  <c r="DH52" i="9"/>
  <c r="DJ52" i="9"/>
  <c r="DK52" i="9"/>
  <c r="DN52" i="9"/>
  <c r="DP52" i="9"/>
  <c r="DQ52" i="9"/>
  <c r="DW52" i="9"/>
  <c r="DZ52" i="9"/>
  <c r="EB52" i="9"/>
  <c r="ED52" i="9"/>
  <c r="EF52" i="9"/>
  <c r="G53" i="9"/>
  <c r="I53" i="9"/>
  <c r="J53" i="9"/>
  <c r="L53" i="9"/>
  <c r="M53" i="9"/>
  <c r="O53" i="9"/>
  <c r="P53" i="9"/>
  <c r="R53" i="9"/>
  <c r="S53" i="9"/>
  <c r="U53" i="9"/>
  <c r="V53" i="9"/>
  <c r="Y53" i="9"/>
  <c r="AA53" i="9"/>
  <c r="AB53" i="9"/>
  <c r="AE53" i="9"/>
  <c r="AH53" i="9"/>
  <c r="AJ53" i="9"/>
  <c r="AK53" i="9"/>
  <c r="AM53" i="9"/>
  <c r="AN53" i="9"/>
  <c r="AP53" i="9"/>
  <c r="AQ53" i="9"/>
  <c r="AS53" i="9"/>
  <c r="AT53" i="9"/>
  <c r="AW53" i="9"/>
  <c r="AY53" i="9"/>
  <c r="AZ53" i="9"/>
  <c r="BB53" i="9"/>
  <c r="BC53" i="9"/>
  <c r="BE53" i="9"/>
  <c r="BF53" i="9"/>
  <c r="BK53" i="9"/>
  <c r="BL53" i="9"/>
  <c r="BN53" i="9"/>
  <c r="BO53" i="9"/>
  <c r="BQ53" i="9"/>
  <c r="BR53" i="9"/>
  <c r="BT53" i="9"/>
  <c r="BU53" i="9"/>
  <c r="BW53" i="9"/>
  <c r="BX53" i="9"/>
  <c r="BZ53" i="9"/>
  <c r="CA53" i="9"/>
  <c r="CC53" i="9"/>
  <c r="CD53" i="9"/>
  <c r="CG53" i="9"/>
  <c r="CI53" i="9"/>
  <c r="CJ53" i="9"/>
  <c r="CL53" i="9"/>
  <c r="CM53" i="9"/>
  <c r="CP53" i="9"/>
  <c r="CS53" i="9"/>
  <c r="CU53" i="9"/>
  <c r="CV53" i="9"/>
  <c r="CY53" i="9"/>
  <c r="DB53" i="9"/>
  <c r="DE53" i="9"/>
  <c r="DH53" i="9"/>
  <c r="DJ53" i="9"/>
  <c r="DK53" i="9"/>
  <c r="DN53" i="9"/>
  <c r="DP53" i="9"/>
  <c r="DQ53" i="9"/>
  <c r="DW53" i="9"/>
  <c r="DZ53" i="9"/>
  <c r="EB53" i="9"/>
  <c r="ED53" i="9"/>
  <c r="EF53" i="9"/>
  <c r="G54" i="9"/>
  <c r="I54" i="9"/>
  <c r="J54" i="9"/>
  <c r="L54" i="9"/>
  <c r="M54" i="9"/>
  <c r="O54" i="9"/>
  <c r="P54" i="9"/>
  <c r="R54" i="9"/>
  <c r="S54" i="9"/>
  <c r="U54" i="9"/>
  <c r="V54" i="9"/>
  <c r="Y54" i="9"/>
  <c r="AA54" i="9"/>
  <c r="AB54" i="9"/>
  <c r="AE54" i="9"/>
  <c r="AH54" i="9"/>
  <c r="AJ54" i="9"/>
  <c r="AK54" i="9"/>
  <c r="AM54" i="9"/>
  <c r="AN54" i="9"/>
  <c r="AP54" i="9"/>
  <c r="AQ54" i="9"/>
  <c r="AS54" i="9"/>
  <c r="AT54" i="9"/>
  <c r="AW54" i="9"/>
  <c r="AY54" i="9"/>
  <c r="AZ54" i="9"/>
  <c r="BB54" i="9"/>
  <c r="BC54" i="9"/>
  <c r="BE54" i="9"/>
  <c r="BF54" i="9"/>
  <c r="BK54" i="9"/>
  <c r="BL54" i="9"/>
  <c r="BN54" i="9"/>
  <c r="BO54" i="9"/>
  <c r="BQ54" i="9"/>
  <c r="BR54" i="9"/>
  <c r="BT54" i="9"/>
  <c r="BU54" i="9"/>
  <c r="BW54" i="9"/>
  <c r="BX54" i="9"/>
  <c r="BZ54" i="9"/>
  <c r="CA54" i="9"/>
  <c r="CC54" i="9"/>
  <c r="CD54" i="9"/>
  <c r="CG54" i="9"/>
  <c r="CI54" i="9"/>
  <c r="CJ54" i="9"/>
  <c r="CL54" i="9"/>
  <c r="CM54" i="9"/>
  <c r="CP54" i="9"/>
  <c r="CS54" i="9"/>
  <c r="CU54" i="9"/>
  <c r="CV54" i="9"/>
  <c r="CY54" i="9"/>
  <c r="DB54" i="9"/>
  <c r="DE54" i="9"/>
  <c r="DH54" i="9"/>
  <c r="DJ54" i="9"/>
  <c r="DK54" i="9"/>
  <c r="DN54" i="9"/>
  <c r="DP54" i="9"/>
  <c r="DQ54" i="9"/>
  <c r="DW54" i="9"/>
  <c r="DZ54" i="9"/>
  <c r="EB54" i="9"/>
  <c r="ED54" i="9"/>
  <c r="EF54" i="9"/>
  <c r="G55" i="9"/>
  <c r="I55" i="9"/>
  <c r="J55" i="9"/>
  <c r="L55" i="9"/>
  <c r="M55" i="9"/>
  <c r="O55" i="9"/>
  <c r="P55" i="9"/>
  <c r="R55" i="9"/>
  <c r="S55" i="9"/>
  <c r="U55" i="9"/>
  <c r="V55" i="9"/>
  <c r="Y55" i="9"/>
  <c r="AA55" i="9"/>
  <c r="AB55" i="9"/>
  <c r="AE55" i="9"/>
  <c r="AH55" i="9"/>
  <c r="AJ55" i="9"/>
  <c r="AK55" i="9"/>
  <c r="AM55" i="9"/>
  <c r="AN55" i="9"/>
  <c r="AP55" i="9"/>
  <c r="AQ55" i="9"/>
  <c r="AS55" i="9"/>
  <c r="AT55" i="9"/>
  <c r="AW55" i="9"/>
  <c r="AY55" i="9"/>
  <c r="AZ55" i="9"/>
  <c r="BB55" i="9"/>
  <c r="BC55" i="9"/>
  <c r="BE55" i="9"/>
  <c r="BF55" i="9"/>
  <c r="BK55" i="9"/>
  <c r="BL55" i="9"/>
  <c r="BN55" i="9"/>
  <c r="BO55" i="9"/>
  <c r="BQ55" i="9"/>
  <c r="BR55" i="9"/>
  <c r="BT55" i="9"/>
  <c r="BU55" i="9"/>
  <c r="BW55" i="9"/>
  <c r="BX55" i="9"/>
  <c r="BZ55" i="9"/>
  <c r="CA55" i="9"/>
  <c r="CC55" i="9"/>
  <c r="CD55" i="9"/>
  <c r="CG55" i="9"/>
  <c r="CI55" i="9"/>
  <c r="CJ55" i="9"/>
  <c r="CL55" i="9"/>
  <c r="CM55" i="9"/>
  <c r="CP55" i="9"/>
  <c r="CS55" i="9"/>
  <c r="CU55" i="9"/>
  <c r="CV55" i="9"/>
  <c r="CY55" i="9"/>
  <c r="DB55" i="9"/>
  <c r="DE55" i="9"/>
  <c r="DH55" i="9"/>
  <c r="DJ55" i="9"/>
  <c r="DK55" i="9"/>
  <c r="DN55" i="9"/>
  <c r="DP55" i="9"/>
  <c r="DQ55" i="9"/>
  <c r="DW55" i="9"/>
  <c r="DZ55" i="9"/>
  <c r="EB55" i="9"/>
  <c r="ED55" i="9"/>
  <c r="EF55" i="9"/>
  <c r="G56" i="9"/>
  <c r="I56" i="9"/>
  <c r="J56" i="9"/>
  <c r="L56" i="9"/>
  <c r="M56" i="9"/>
  <c r="O56" i="9"/>
  <c r="P56" i="9"/>
  <c r="R56" i="9"/>
  <c r="S56" i="9"/>
  <c r="U56" i="9"/>
  <c r="V56" i="9"/>
  <c r="Y56" i="9"/>
  <c r="AA56" i="9"/>
  <c r="AB56" i="9"/>
  <c r="AE56" i="9"/>
  <c r="AH56" i="9"/>
  <c r="AJ56" i="9"/>
  <c r="AK56" i="9"/>
  <c r="AM56" i="9"/>
  <c r="AN56" i="9"/>
  <c r="AP56" i="9"/>
  <c r="AQ56" i="9"/>
  <c r="AS56" i="9"/>
  <c r="AT56" i="9"/>
  <c r="AW56" i="9"/>
  <c r="AY56" i="9"/>
  <c r="AZ56" i="9"/>
  <c r="BB56" i="9"/>
  <c r="BC56" i="9"/>
  <c r="BE56" i="9"/>
  <c r="BF56" i="9"/>
  <c r="BK56" i="9"/>
  <c r="BL56" i="9"/>
  <c r="BN56" i="9"/>
  <c r="BO56" i="9"/>
  <c r="BQ56" i="9"/>
  <c r="BR56" i="9"/>
  <c r="BT56" i="9"/>
  <c r="BU56" i="9"/>
  <c r="BW56" i="9"/>
  <c r="BX56" i="9"/>
  <c r="BZ56" i="9"/>
  <c r="CA56" i="9"/>
  <c r="CC56" i="9"/>
  <c r="CD56" i="9"/>
  <c r="CG56" i="9"/>
  <c r="CI56" i="9"/>
  <c r="CJ56" i="9"/>
  <c r="CL56" i="9"/>
  <c r="CM56" i="9"/>
  <c r="CP56" i="9"/>
  <c r="CS56" i="9"/>
  <c r="CU56" i="9"/>
  <c r="CV56" i="9"/>
  <c r="CY56" i="9"/>
  <c r="DB56" i="9"/>
  <c r="DE56" i="9"/>
  <c r="DH56" i="9"/>
  <c r="DJ56" i="9"/>
  <c r="DK56" i="9"/>
  <c r="DN56" i="9"/>
  <c r="DP56" i="9"/>
  <c r="DQ56" i="9"/>
  <c r="DW56" i="9"/>
  <c r="DZ56" i="9"/>
  <c r="EB56" i="9"/>
  <c r="ED56" i="9"/>
  <c r="EF56" i="9"/>
  <c r="G57" i="9"/>
  <c r="I57" i="9"/>
  <c r="J57" i="9"/>
  <c r="L57" i="9"/>
  <c r="M57" i="9"/>
  <c r="O57" i="9"/>
  <c r="P57" i="9"/>
  <c r="R57" i="9"/>
  <c r="S57" i="9"/>
  <c r="U57" i="9"/>
  <c r="V57" i="9"/>
  <c r="Y57" i="9"/>
  <c r="AA57" i="9"/>
  <c r="AB57" i="9"/>
  <c r="AE57" i="9"/>
  <c r="AH57" i="9"/>
  <c r="AJ57" i="9"/>
  <c r="AK57" i="9"/>
  <c r="AM57" i="9"/>
  <c r="AN57" i="9"/>
  <c r="AP57" i="9"/>
  <c r="AQ57" i="9"/>
  <c r="AS57" i="9"/>
  <c r="AT57" i="9"/>
  <c r="AW57" i="9"/>
  <c r="AY57" i="9"/>
  <c r="AZ57" i="9"/>
  <c r="BB57" i="9"/>
  <c r="BC57" i="9"/>
  <c r="BE57" i="9"/>
  <c r="BF57" i="9"/>
  <c r="BK57" i="9"/>
  <c r="BL57" i="9"/>
  <c r="BN57" i="9"/>
  <c r="BO57" i="9"/>
  <c r="BQ57" i="9"/>
  <c r="BR57" i="9"/>
  <c r="BT57" i="9"/>
  <c r="BU57" i="9"/>
  <c r="BW57" i="9"/>
  <c r="BX57" i="9"/>
  <c r="BZ57" i="9"/>
  <c r="CA57" i="9"/>
  <c r="CC57" i="9"/>
  <c r="CD57" i="9"/>
  <c r="CG57" i="9"/>
  <c r="CI57" i="9"/>
  <c r="CJ57" i="9"/>
  <c r="CL57" i="9"/>
  <c r="CM57" i="9"/>
  <c r="CP57" i="9"/>
  <c r="CS57" i="9"/>
  <c r="CU57" i="9"/>
  <c r="CV57" i="9"/>
  <c r="CY57" i="9"/>
  <c r="DB57" i="9"/>
  <c r="DE57" i="9"/>
  <c r="DH57" i="9"/>
  <c r="DJ57" i="9"/>
  <c r="DK57" i="9"/>
  <c r="DN57" i="9"/>
  <c r="DP57" i="9"/>
  <c r="DQ57" i="9"/>
  <c r="DW57" i="9"/>
  <c r="DZ57" i="9"/>
  <c r="EB57" i="9"/>
  <c r="ED57" i="9"/>
  <c r="EF57" i="9"/>
  <c r="G58" i="9"/>
  <c r="I58" i="9"/>
  <c r="J58" i="9"/>
  <c r="L58" i="9"/>
  <c r="M58" i="9"/>
  <c r="O58" i="9"/>
  <c r="P58" i="9"/>
  <c r="R58" i="9"/>
  <c r="S58" i="9"/>
  <c r="U58" i="9"/>
  <c r="V58" i="9"/>
  <c r="Y58" i="9"/>
  <c r="AA58" i="9"/>
  <c r="AB58" i="9"/>
  <c r="AE58" i="9"/>
  <c r="AH58" i="9"/>
  <c r="AJ58" i="9"/>
  <c r="AK58" i="9"/>
  <c r="AM58" i="9"/>
  <c r="AN58" i="9"/>
  <c r="AP58" i="9"/>
  <c r="AQ58" i="9"/>
  <c r="AS58" i="9"/>
  <c r="AT58" i="9"/>
  <c r="AW58" i="9"/>
  <c r="AY58" i="9"/>
  <c r="AZ58" i="9"/>
  <c r="BB58" i="9"/>
  <c r="BC58" i="9"/>
  <c r="BE58" i="9"/>
  <c r="BF58" i="9"/>
  <c r="BK58" i="9"/>
  <c r="BL58" i="9"/>
  <c r="BN58" i="9"/>
  <c r="BO58" i="9"/>
  <c r="BQ58" i="9"/>
  <c r="BR58" i="9"/>
  <c r="BT58" i="9"/>
  <c r="BU58" i="9"/>
  <c r="BW58" i="9"/>
  <c r="BX58" i="9"/>
  <c r="BZ58" i="9"/>
  <c r="CA58" i="9"/>
  <c r="CC58" i="9"/>
  <c r="CD58" i="9"/>
  <c r="CG58" i="9"/>
  <c r="CI58" i="9"/>
  <c r="CJ58" i="9"/>
  <c r="CL58" i="9"/>
  <c r="CM58" i="9"/>
  <c r="CP58" i="9"/>
  <c r="CS58" i="9"/>
  <c r="CU58" i="9"/>
  <c r="CV58" i="9"/>
  <c r="CY58" i="9"/>
  <c r="DB58" i="9"/>
  <c r="DE58" i="9"/>
  <c r="DH58" i="9"/>
  <c r="DJ58" i="9"/>
  <c r="DK58" i="9"/>
  <c r="DN58" i="9"/>
  <c r="DP58" i="9"/>
  <c r="DQ58" i="9"/>
  <c r="DW58" i="9"/>
  <c r="DZ58" i="9"/>
  <c r="EB58" i="9"/>
  <c r="ED58" i="9"/>
  <c r="EF58" i="9"/>
  <c r="G59" i="9"/>
  <c r="I59" i="9"/>
  <c r="J59" i="9"/>
  <c r="L59" i="9"/>
  <c r="M59" i="9"/>
  <c r="O59" i="9"/>
  <c r="P59" i="9"/>
  <c r="R59" i="9"/>
  <c r="S59" i="9"/>
  <c r="U59" i="9"/>
  <c r="V59" i="9"/>
  <c r="Y59" i="9"/>
  <c r="AA59" i="9"/>
  <c r="AB59" i="9"/>
  <c r="AE59" i="9"/>
  <c r="AH59" i="9"/>
  <c r="AJ59" i="9"/>
  <c r="AK59" i="9"/>
  <c r="AM59" i="9"/>
  <c r="AN59" i="9"/>
  <c r="AP59" i="9"/>
  <c r="AQ59" i="9"/>
  <c r="AS59" i="9"/>
  <c r="AT59" i="9"/>
  <c r="AW59" i="9"/>
  <c r="AY59" i="9"/>
  <c r="AZ59" i="9"/>
  <c r="BB59" i="9"/>
  <c r="BC59" i="9"/>
  <c r="BE59" i="9"/>
  <c r="BF59" i="9"/>
  <c r="BK59" i="9"/>
  <c r="BL59" i="9"/>
  <c r="BN59" i="9"/>
  <c r="BO59" i="9"/>
  <c r="BQ59" i="9"/>
  <c r="BR59" i="9"/>
  <c r="BT59" i="9"/>
  <c r="BU59" i="9"/>
  <c r="BW59" i="9"/>
  <c r="BX59" i="9"/>
  <c r="BZ59" i="9"/>
  <c r="CA59" i="9"/>
  <c r="CC59" i="9"/>
  <c r="CD59" i="9"/>
  <c r="CG59" i="9"/>
  <c r="CI59" i="9"/>
  <c r="CJ59" i="9"/>
  <c r="CL59" i="9"/>
  <c r="CM59" i="9"/>
  <c r="CP59" i="9"/>
  <c r="CS59" i="9"/>
  <c r="CU59" i="9"/>
  <c r="CV59" i="9"/>
  <c r="CY59" i="9"/>
  <c r="DB59" i="9"/>
  <c r="DE59" i="9"/>
  <c r="DH59" i="9"/>
  <c r="DJ59" i="9"/>
  <c r="DK59" i="9"/>
  <c r="DN59" i="9"/>
  <c r="DP59" i="9"/>
  <c r="DQ59" i="9"/>
  <c r="DW59" i="9"/>
  <c r="DZ59" i="9"/>
  <c r="EB59" i="9"/>
  <c r="ED59" i="9"/>
  <c r="EF59" i="9"/>
  <c r="G60" i="9"/>
  <c r="I60" i="9"/>
  <c r="J60" i="9"/>
  <c r="L60" i="9"/>
  <c r="M60" i="9"/>
  <c r="O60" i="9"/>
  <c r="P60" i="9"/>
  <c r="R60" i="9"/>
  <c r="S60" i="9"/>
  <c r="U60" i="9"/>
  <c r="V60" i="9"/>
  <c r="Y60" i="9"/>
  <c r="AA60" i="9"/>
  <c r="AB60" i="9"/>
  <c r="AE60" i="9"/>
  <c r="AH60" i="9"/>
  <c r="AJ60" i="9"/>
  <c r="AK60" i="9"/>
  <c r="AM60" i="9"/>
  <c r="AN60" i="9"/>
  <c r="AP60" i="9"/>
  <c r="AQ60" i="9"/>
  <c r="AS60" i="9"/>
  <c r="AT60" i="9"/>
  <c r="AW60" i="9"/>
  <c r="AY60" i="9"/>
  <c r="AZ60" i="9"/>
  <c r="BB60" i="9"/>
  <c r="BC60" i="9"/>
  <c r="BE60" i="9"/>
  <c r="BF60" i="9"/>
  <c r="BK60" i="9"/>
  <c r="BL60" i="9"/>
  <c r="BN60" i="9"/>
  <c r="BO60" i="9"/>
  <c r="BQ60" i="9"/>
  <c r="BR60" i="9"/>
  <c r="BT60" i="9"/>
  <c r="BU60" i="9"/>
  <c r="BW60" i="9"/>
  <c r="BX60" i="9"/>
  <c r="BZ60" i="9"/>
  <c r="CA60" i="9"/>
  <c r="CC60" i="9"/>
  <c r="CD60" i="9"/>
  <c r="CG60" i="9"/>
  <c r="CI60" i="9"/>
  <c r="CJ60" i="9"/>
  <c r="CL60" i="9"/>
  <c r="CM60" i="9"/>
  <c r="CP60" i="9"/>
  <c r="CS60" i="9"/>
  <c r="CU60" i="9"/>
  <c r="CV60" i="9"/>
  <c r="CY60" i="9"/>
  <c r="DB60" i="9"/>
  <c r="DE60" i="9"/>
  <c r="DH60" i="9"/>
  <c r="DJ60" i="9"/>
  <c r="DK60" i="9"/>
  <c r="DN60" i="9"/>
  <c r="DP60" i="9"/>
  <c r="DQ60" i="9"/>
  <c r="DW60" i="9"/>
  <c r="DZ60" i="9"/>
  <c r="EB60" i="9"/>
  <c r="ED60" i="9"/>
  <c r="EF60" i="9"/>
  <c r="G61" i="9"/>
  <c r="I61" i="9"/>
  <c r="J61" i="9"/>
  <c r="L61" i="9"/>
  <c r="M61" i="9"/>
  <c r="O61" i="9"/>
  <c r="P61" i="9"/>
  <c r="R61" i="9"/>
  <c r="S61" i="9"/>
  <c r="U61" i="9"/>
  <c r="V61" i="9"/>
  <c r="Y61" i="9"/>
  <c r="AA61" i="9"/>
  <c r="AB61" i="9"/>
  <c r="AE61" i="9"/>
  <c r="AH61" i="9"/>
  <c r="AJ61" i="9"/>
  <c r="AK61" i="9"/>
  <c r="AM61" i="9"/>
  <c r="AN61" i="9"/>
  <c r="AP61" i="9"/>
  <c r="AQ61" i="9"/>
  <c r="AS61" i="9"/>
  <c r="AT61" i="9"/>
  <c r="AW61" i="9"/>
  <c r="AY61" i="9"/>
  <c r="AZ61" i="9"/>
  <c r="BB61" i="9"/>
  <c r="BC61" i="9"/>
  <c r="BE61" i="9"/>
  <c r="BF61" i="9"/>
  <c r="BK61" i="9"/>
  <c r="BL61" i="9"/>
  <c r="BN61" i="9"/>
  <c r="BO61" i="9"/>
  <c r="BQ61" i="9"/>
  <c r="BR61" i="9"/>
  <c r="BT61" i="9"/>
  <c r="BU61" i="9"/>
  <c r="BW61" i="9"/>
  <c r="BX61" i="9"/>
  <c r="BZ61" i="9"/>
  <c r="CA61" i="9"/>
  <c r="CC61" i="9"/>
  <c r="CD61" i="9"/>
  <c r="CG61" i="9"/>
  <c r="CI61" i="9"/>
  <c r="CJ61" i="9"/>
  <c r="CL61" i="9"/>
  <c r="CM61" i="9"/>
  <c r="CP61" i="9"/>
  <c r="CS61" i="9"/>
  <c r="CU61" i="9"/>
  <c r="CV61" i="9"/>
  <c r="CY61" i="9"/>
  <c r="DB61" i="9"/>
  <c r="DE61" i="9"/>
  <c r="DH61" i="9"/>
  <c r="DJ61" i="9"/>
  <c r="DK61" i="9"/>
  <c r="DN61" i="9"/>
  <c r="DP61" i="9"/>
  <c r="DQ61" i="9"/>
  <c r="DW61" i="9"/>
  <c r="DZ61" i="9"/>
  <c r="EB61" i="9"/>
  <c r="ED61" i="9"/>
  <c r="EF61" i="9"/>
  <c r="G62" i="9"/>
  <c r="I62" i="9"/>
  <c r="J62" i="9"/>
  <c r="L62" i="9"/>
  <c r="M62" i="9"/>
  <c r="O62" i="9"/>
  <c r="P62" i="9"/>
  <c r="R62" i="9"/>
  <c r="S62" i="9"/>
  <c r="U62" i="9"/>
  <c r="V62" i="9"/>
  <c r="Y62" i="9"/>
  <c r="AA62" i="9"/>
  <c r="AB62" i="9"/>
  <c r="AE62" i="9"/>
  <c r="AH62" i="9"/>
  <c r="AJ62" i="9"/>
  <c r="AK62" i="9"/>
  <c r="AM62" i="9"/>
  <c r="AN62" i="9"/>
  <c r="AP62" i="9"/>
  <c r="AQ62" i="9"/>
  <c r="AS62" i="9"/>
  <c r="AT62" i="9"/>
  <c r="AW62" i="9"/>
  <c r="AY62" i="9"/>
  <c r="AZ62" i="9"/>
  <c r="BB62" i="9"/>
  <c r="BC62" i="9"/>
  <c r="BE62" i="9"/>
  <c r="BF62" i="9"/>
  <c r="BK62" i="9"/>
  <c r="BL62" i="9"/>
  <c r="BN62" i="9"/>
  <c r="BO62" i="9"/>
  <c r="BQ62" i="9"/>
  <c r="BR62" i="9"/>
  <c r="BT62" i="9"/>
  <c r="BU62" i="9"/>
  <c r="BW62" i="9"/>
  <c r="BX62" i="9"/>
  <c r="BZ62" i="9"/>
  <c r="CA62" i="9"/>
  <c r="CC62" i="9"/>
  <c r="CD62" i="9"/>
  <c r="CG62" i="9"/>
  <c r="CI62" i="9"/>
  <c r="CJ62" i="9"/>
  <c r="CL62" i="9"/>
  <c r="CM62" i="9"/>
  <c r="CP62" i="9"/>
  <c r="CS62" i="9"/>
  <c r="CU62" i="9"/>
  <c r="CV62" i="9"/>
  <c r="CY62" i="9"/>
  <c r="DB62" i="9"/>
  <c r="DE62" i="9"/>
  <c r="DH62" i="9"/>
  <c r="DJ62" i="9"/>
  <c r="DK62" i="9"/>
  <c r="DN62" i="9"/>
  <c r="DP62" i="9"/>
  <c r="DQ62" i="9"/>
  <c r="DW62" i="9"/>
  <c r="DZ62" i="9"/>
  <c r="EB62" i="9"/>
  <c r="ED62" i="9"/>
  <c r="EF62" i="9"/>
  <c r="F63" i="9"/>
  <c r="G63" i="9"/>
  <c r="I63" i="9"/>
  <c r="J63" i="9"/>
  <c r="L63" i="9"/>
  <c r="M63" i="9"/>
  <c r="O63" i="9"/>
  <c r="P63" i="9"/>
  <c r="R63" i="9"/>
  <c r="S63" i="9"/>
  <c r="U63" i="9"/>
  <c r="V63" i="9"/>
  <c r="X63" i="9"/>
  <c r="Y63" i="9"/>
  <c r="AA63" i="9"/>
  <c r="AB63" i="9"/>
  <c r="AE63" i="9"/>
  <c r="AG63" i="9"/>
  <c r="AH63" i="9"/>
  <c r="AK63" i="9"/>
  <c r="AN63" i="9"/>
  <c r="AQ63" i="9"/>
  <c r="AT63" i="9"/>
  <c r="AW63" i="9"/>
  <c r="AY63" i="9"/>
  <c r="AZ63" i="9"/>
  <c r="BB63" i="9"/>
  <c r="BC63" i="9"/>
  <c r="BF63" i="9"/>
  <c r="BI63" i="9"/>
  <c r="BK63" i="9"/>
  <c r="BL63" i="9"/>
  <c r="BO63" i="9"/>
  <c r="BR63" i="9"/>
  <c r="BT63" i="9"/>
  <c r="BU63" i="9"/>
  <c r="BW63" i="9"/>
  <c r="BX63" i="9"/>
  <c r="BZ63" i="9"/>
  <c r="CA63" i="9"/>
  <c r="CC63" i="9"/>
  <c r="CD63" i="9"/>
  <c r="CG63" i="9"/>
  <c r="CI63" i="9"/>
  <c r="CJ63" i="9"/>
  <c r="CL63" i="9"/>
  <c r="CM63" i="9"/>
  <c r="CP63" i="9"/>
  <c r="CS63" i="9"/>
  <c r="CU63" i="9"/>
  <c r="CV63" i="9"/>
  <c r="CY63" i="9"/>
  <c r="DB63" i="9"/>
  <c r="DE63" i="9"/>
  <c r="DH63" i="9"/>
  <c r="DK63" i="9"/>
  <c r="DM63" i="9"/>
  <c r="DN63" i="9"/>
  <c r="DQ63" i="9"/>
  <c r="DW63" i="9"/>
  <c r="DZ63" i="9"/>
  <c r="EB63" i="9"/>
  <c r="ED63" i="9"/>
  <c r="EF63" i="9"/>
  <c r="F64" i="9"/>
  <c r="G64" i="9"/>
  <c r="I64" i="9"/>
  <c r="J64" i="9"/>
  <c r="L64" i="9"/>
  <c r="M64" i="9"/>
  <c r="O64" i="9"/>
  <c r="P64" i="9"/>
  <c r="R64" i="9"/>
  <c r="S64" i="9"/>
  <c r="U64" i="9"/>
  <c r="V64" i="9"/>
  <c r="Y64" i="9"/>
  <c r="AA64" i="9"/>
  <c r="AB64" i="9"/>
  <c r="AE64" i="9"/>
  <c r="AG64" i="9"/>
  <c r="AH64" i="9"/>
  <c r="AJ64" i="9"/>
  <c r="AK64" i="9"/>
  <c r="AM64" i="9"/>
  <c r="AN64" i="9"/>
  <c r="AP64" i="9"/>
  <c r="AQ64" i="9"/>
  <c r="AS64" i="9"/>
  <c r="AT64" i="9"/>
  <c r="AW64" i="9"/>
  <c r="AY64" i="9"/>
  <c r="AZ64" i="9"/>
  <c r="BB64" i="9"/>
  <c r="BC64" i="9"/>
  <c r="BE64" i="9"/>
  <c r="BF64" i="9"/>
  <c r="BH64" i="9"/>
  <c r="BI64" i="9"/>
  <c r="BK64" i="9"/>
  <c r="BL64" i="9"/>
  <c r="BN64" i="9"/>
  <c r="BO64" i="9"/>
  <c r="BQ64" i="9"/>
  <c r="BR64" i="9"/>
  <c r="BT64" i="9"/>
  <c r="BU64" i="9"/>
  <c r="BW64" i="9"/>
  <c r="BX64" i="9"/>
  <c r="BZ64" i="9"/>
  <c r="CA64" i="9"/>
  <c r="CC64" i="9"/>
  <c r="CD64" i="9"/>
  <c r="CG64" i="9"/>
  <c r="CI64" i="9"/>
  <c r="CJ64" i="9"/>
  <c r="CL64" i="9"/>
  <c r="CM64" i="9"/>
  <c r="CP64" i="9"/>
  <c r="CS64" i="9"/>
  <c r="CU64" i="9"/>
  <c r="CV64" i="9"/>
  <c r="CY64" i="9"/>
  <c r="DB64" i="9"/>
  <c r="DE64" i="9"/>
  <c r="DH64" i="9"/>
  <c r="DJ64" i="9"/>
  <c r="DK64" i="9"/>
  <c r="DM64" i="9"/>
  <c r="DN64" i="9"/>
  <c r="DP64" i="9"/>
  <c r="DQ64" i="9"/>
  <c r="DW64" i="9"/>
  <c r="DZ64" i="9"/>
  <c r="EB64" i="9"/>
  <c r="ED64" i="9"/>
  <c r="EF64" i="9"/>
  <c r="F65" i="9"/>
  <c r="G65" i="9"/>
  <c r="I65" i="9"/>
  <c r="J65" i="9"/>
  <c r="L65" i="9"/>
  <c r="M65" i="9"/>
  <c r="O65" i="9"/>
  <c r="P65" i="9"/>
  <c r="R65" i="9"/>
  <c r="S65" i="9"/>
  <c r="U65" i="9"/>
  <c r="V65" i="9"/>
  <c r="Y65" i="9"/>
  <c r="AA65" i="9"/>
  <c r="AB65" i="9"/>
  <c r="AE65" i="9"/>
  <c r="AG65" i="9"/>
  <c r="AH65" i="9"/>
  <c r="AJ65" i="9"/>
  <c r="AK65" i="9"/>
  <c r="AM65" i="9"/>
  <c r="AN65" i="9"/>
  <c r="AP65" i="9"/>
  <c r="AQ65" i="9"/>
  <c r="AS65" i="9"/>
  <c r="AT65" i="9"/>
  <c r="AW65" i="9"/>
  <c r="AY65" i="9"/>
  <c r="AZ65" i="9"/>
  <c r="BB65" i="9"/>
  <c r="BC65" i="9"/>
  <c r="BE65" i="9"/>
  <c r="BF65" i="9"/>
  <c r="BH65" i="9"/>
  <c r="BI65" i="9"/>
  <c r="BK65" i="9"/>
  <c r="BL65" i="9"/>
  <c r="BN65" i="9"/>
  <c r="BO65" i="9"/>
  <c r="BQ65" i="9"/>
  <c r="BR65" i="9"/>
  <c r="BT65" i="9"/>
  <c r="BU65" i="9"/>
  <c r="BW65" i="9"/>
  <c r="BX65" i="9"/>
  <c r="BZ65" i="9"/>
  <c r="CA65" i="9"/>
  <c r="CC65" i="9"/>
  <c r="CD65" i="9"/>
  <c r="CG65" i="9"/>
  <c r="CI65" i="9"/>
  <c r="CJ65" i="9"/>
  <c r="CL65" i="9"/>
  <c r="CM65" i="9"/>
  <c r="CP65" i="9"/>
  <c r="CS65" i="9"/>
  <c r="CU65" i="9"/>
  <c r="CV65" i="9"/>
  <c r="CY65" i="9"/>
  <c r="DB65" i="9"/>
  <c r="DE65" i="9"/>
  <c r="DH65" i="9"/>
  <c r="DJ65" i="9"/>
  <c r="DK65" i="9"/>
  <c r="DM65" i="9"/>
  <c r="DN65" i="9"/>
  <c r="DP65" i="9"/>
  <c r="DQ65" i="9"/>
  <c r="DW65" i="9"/>
  <c r="DZ65" i="9"/>
  <c r="EB65" i="9"/>
  <c r="ED65" i="9"/>
  <c r="EF65" i="9"/>
  <c r="F66" i="9"/>
  <c r="G66" i="9"/>
  <c r="I66" i="9"/>
  <c r="J66" i="9"/>
  <c r="L66" i="9"/>
  <c r="M66" i="9"/>
  <c r="O66" i="9"/>
  <c r="P66" i="9"/>
  <c r="R66" i="9"/>
  <c r="S66" i="9"/>
  <c r="U66" i="9"/>
  <c r="V66" i="9"/>
  <c r="Y66" i="9"/>
  <c r="AA66" i="9"/>
  <c r="AB66" i="9"/>
  <c r="AE66" i="9"/>
  <c r="AG66" i="9"/>
  <c r="AH66" i="9"/>
  <c r="AJ66" i="9"/>
  <c r="AK66" i="9"/>
  <c r="AM66" i="9"/>
  <c r="AN66" i="9"/>
  <c r="AP66" i="9"/>
  <c r="AQ66" i="9"/>
  <c r="AS66" i="9"/>
  <c r="AT66" i="9"/>
  <c r="AW66" i="9"/>
  <c r="AY66" i="9"/>
  <c r="AZ66" i="9"/>
  <c r="BB66" i="9"/>
  <c r="BC66" i="9"/>
  <c r="BE66" i="9"/>
  <c r="BF66" i="9"/>
  <c r="BH66" i="9"/>
  <c r="BI66" i="9"/>
  <c r="BK66" i="9"/>
  <c r="BL66" i="9"/>
  <c r="BN66" i="9"/>
  <c r="BO66" i="9"/>
  <c r="BQ66" i="9"/>
  <c r="BR66" i="9"/>
  <c r="BT66" i="9"/>
  <c r="BU66" i="9"/>
  <c r="BW66" i="9"/>
  <c r="BX66" i="9"/>
  <c r="BZ66" i="9"/>
  <c r="CA66" i="9"/>
  <c r="CC66" i="9"/>
  <c r="CD66" i="9"/>
  <c r="CG66" i="9"/>
  <c r="CI66" i="9"/>
  <c r="CJ66" i="9"/>
  <c r="CL66" i="9"/>
  <c r="CM66" i="9"/>
  <c r="CP66" i="9"/>
  <c r="CS66" i="9"/>
  <c r="CU66" i="9"/>
  <c r="CV66" i="9"/>
  <c r="CY66" i="9"/>
  <c r="DB66" i="9"/>
  <c r="DE66" i="9"/>
  <c r="DH66" i="9"/>
  <c r="DJ66" i="9"/>
  <c r="DK66" i="9"/>
  <c r="DM66" i="9"/>
  <c r="DN66" i="9"/>
  <c r="DP66" i="9"/>
  <c r="DQ66" i="9"/>
  <c r="DW66" i="9"/>
  <c r="DZ66" i="9"/>
  <c r="EB66" i="9"/>
  <c r="ED66" i="9"/>
  <c r="EF66" i="9"/>
  <c r="F67" i="9"/>
  <c r="G67" i="9"/>
  <c r="I67" i="9"/>
  <c r="J67" i="9"/>
  <c r="L67" i="9"/>
  <c r="M67" i="9"/>
  <c r="O67" i="9"/>
  <c r="P67" i="9"/>
  <c r="R67" i="9"/>
  <c r="S67" i="9"/>
  <c r="U67" i="9"/>
  <c r="V67" i="9"/>
  <c r="Y67" i="9"/>
  <c r="AA67" i="9"/>
  <c r="AB67" i="9"/>
  <c r="AE67" i="9"/>
  <c r="AG67" i="9"/>
  <c r="AH67" i="9"/>
  <c r="AJ67" i="9"/>
  <c r="AK67" i="9"/>
  <c r="AM67" i="9"/>
  <c r="AN67" i="9"/>
  <c r="AP67" i="9"/>
  <c r="AQ67" i="9"/>
  <c r="AS67" i="9"/>
  <c r="AT67" i="9"/>
  <c r="AW67" i="9"/>
  <c r="AY67" i="9"/>
  <c r="AZ67" i="9"/>
  <c r="BB67" i="9"/>
  <c r="BC67" i="9"/>
  <c r="BE67" i="9"/>
  <c r="BF67" i="9"/>
  <c r="BH67" i="9"/>
  <c r="BI67" i="9"/>
  <c r="BK67" i="9"/>
  <c r="BL67" i="9"/>
  <c r="BN67" i="9"/>
  <c r="BO67" i="9"/>
  <c r="BQ67" i="9"/>
  <c r="BR67" i="9"/>
  <c r="BT67" i="9"/>
  <c r="BU67" i="9"/>
  <c r="BW67" i="9"/>
  <c r="BX67" i="9"/>
  <c r="BZ67" i="9"/>
  <c r="CA67" i="9"/>
  <c r="CC67" i="9"/>
  <c r="CD67" i="9"/>
  <c r="CG67" i="9"/>
  <c r="CI67" i="9"/>
  <c r="CJ67" i="9"/>
  <c r="CL67" i="9"/>
  <c r="CM67" i="9"/>
  <c r="CP67" i="9"/>
  <c r="CS67" i="9"/>
  <c r="CU67" i="9"/>
  <c r="CV67" i="9"/>
  <c r="CY67" i="9"/>
  <c r="DB67" i="9"/>
  <c r="DE67" i="9"/>
  <c r="DH67" i="9"/>
  <c r="DJ67" i="9"/>
  <c r="DK67" i="9"/>
  <c r="DM67" i="9"/>
  <c r="DN67" i="9"/>
  <c r="DP67" i="9"/>
  <c r="DQ67" i="9"/>
  <c r="DW67" i="9"/>
  <c r="DZ67" i="9"/>
  <c r="EB67" i="9"/>
  <c r="ED67" i="9"/>
  <c r="EF67" i="9"/>
  <c r="F68" i="9"/>
  <c r="G68" i="9"/>
  <c r="I68" i="9"/>
  <c r="J68" i="9"/>
  <c r="L68" i="9"/>
  <c r="M68" i="9"/>
  <c r="O68" i="9"/>
  <c r="P68" i="9"/>
  <c r="R68" i="9"/>
  <c r="S68" i="9"/>
  <c r="U68" i="9"/>
  <c r="V68" i="9"/>
  <c r="Y68" i="9"/>
  <c r="AA68" i="9"/>
  <c r="AB68" i="9"/>
  <c r="AE68" i="9"/>
  <c r="AG68" i="9"/>
  <c r="AH68" i="9"/>
  <c r="AJ68" i="9"/>
  <c r="AK68" i="9"/>
  <c r="AM68" i="9"/>
  <c r="AN68" i="9"/>
  <c r="AP68" i="9"/>
  <c r="AQ68" i="9"/>
  <c r="AS68" i="9"/>
  <c r="AT68" i="9"/>
  <c r="AW68" i="9"/>
  <c r="AY68" i="9"/>
  <c r="AZ68" i="9"/>
  <c r="BB68" i="9"/>
  <c r="BC68" i="9"/>
  <c r="BE68" i="9"/>
  <c r="BF68" i="9"/>
  <c r="BH68" i="9"/>
  <c r="BI68" i="9"/>
  <c r="BK68" i="9"/>
  <c r="BL68" i="9"/>
  <c r="BN68" i="9"/>
  <c r="BO68" i="9"/>
  <c r="BQ68" i="9"/>
  <c r="BR68" i="9"/>
  <c r="BT68" i="9"/>
  <c r="BU68" i="9"/>
  <c r="BW68" i="9"/>
  <c r="BX68" i="9"/>
  <c r="BZ68" i="9"/>
  <c r="CA68" i="9"/>
  <c r="CC68" i="9"/>
  <c r="CD68" i="9"/>
  <c r="CG68" i="9"/>
  <c r="CI68" i="9"/>
  <c r="CJ68" i="9"/>
  <c r="CL68" i="9"/>
  <c r="CM68" i="9"/>
  <c r="CP68" i="9"/>
  <c r="CS68" i="9"/>
  <c r="CU68" i="9"/>
  <c r="CV68" i="9"/>
  <c r="CY68" i="9"/>
  <c r="DB68" i="9"/>
  <c r="DE68" i="9"/>
  <c r="DH68" i="9"/>
  <c r="DJ68" i="9"/>
  <c r="DK68" i="9"/>
  <c r="DM68" i="9"/>
  <c r="DN68" i="9"/>
  <c r="DP68" i="9"/>
  <c r="DQ68" i="9"/>
  <c r="DW68" i="9"/>
  <c r="DZ68" i="9"/>
  <c r="EB68" i="9"/>
  <c r="ED68" i="9"/>
  <c r="EF68" i="9"/>
  <c r="F69" i="9"/>
  <c r="G69" i="9"/>
  <c r="I69" i="9"/>
  <c r="J69" i="9"/>
  <c r="L69" i="9"/>
  <c r="M69" i="9"/>
  <c r="O69" i="9"/>
  <c r="P69" i="9"/>
  <c r="R69" i="9"/>
  <c r="S69" i="9"/>
  <c r="U69" i="9"/>
  <c r="V69" i="9"/>
  <c r="Y69" i="9"/>
  <c r="AA69" i="9"/>
  <c r="AB69" i="9"/>
  <c r="AE69" i="9"/>
  <c r="AG69" i="9"/>
  <c r="AH69" i="9"/>
  <c r="AJ69" i="9"/>
  <c r="AK69" i="9"/>
  <c r="AM69" i="9"/>
  <c r="AN69" i="9"/>
  <c r="AP69" i="9"/>
  <c r="AQ69" i="9"/>
  <c r="AS69" i="9"/>
  <c r="AT69" i="9"/>
  <c r="AW69" i="9"/>
  <c r="AY69" i="9"/>
  <c r="AZ69" i="9"/>
  <c r="BB69" i="9"/>
  <c r="BC69" i="9"/>
  <c r="BE69" i="9"/>
  <c r="BF69" i="9"/>
  <c r="BH69" i="9"/>
  <c r="BI69" i="9"/>
  <c r="BK69" i="9"/>
  <c r="BL69" i="9"/>
  <c r="BN69" i="9"/>
  <c r="BO69" i="9"/>
  <c r="BQ69" i="9"/>
  <c r="BR69" i="9"/>
  <c r="BT69" i="9"/>
  <c r="BU69" i="9"/>
  <c r="BW69" i="9"/>
  <c r="BX69" i="9"/>
  <c r="BZ69" i="9"/>
  <c r="CA69" i="9"/>
  <c r="CC69" i="9"/>
  <c r="CD69" i="9"/>
  <c r="CG69" i="9"/>
  <c r="CI69" i="9"/>
  <c r="CJ69" i="9"/>
  <c r="CL69" i="9"/>
  <c r="CM69" i="9"/>
  <c r="CP69" i="9"/>
  <c r="CS69" i="9"/>
  <c r="CU69" i="9"/>
  <c r="CV69" i="9"/>
  <c r="CY69" i="9"/>
  <c r="DB69" i="9"/>
  <c r="DE69" i="9"/>
  <c r="DH69" i="9"/>
  <c r="DJ69" i="9"/>
  <c r="DK69" i="9"/>
  <c r="DM69" i="9"/>
  <c r="DN69" i="9"/>
  <c r="DP69" i="9"/>
  <c r="DQ69" i="9"/>
  <c r="DW69" i="9"/>
  <c r="DZ69" i="9"/>
  <c r="EB69" i="9"/>
  <c r="ED69" i="9"/>
  <c r="EF69" i="9"/>
  <c r="F70" i="9"/>
  <c r="G70" i="9"/>
  <c r="I70" i="9"/>
  <c r="J70" i="9"/>
  <c r="L70" i="9"/>
  <c r="M70" i="9"/>
  <c r="O70" i="9"/>
  <c r="P70" i="9"/>
  <c r="R70" i="9"/>
  <c r="S70" i="9"/>
  <c r="U70" i="9"/>
  <c r="V70" i="9"/>
  <c r="Y70" i="9"/>
  <c r="AA70" i="9"/>
  <c r="AB70" i="9"/>
  <c r="AE70" i="9"/>
  <c r="AG70" i="9"/>
  <c r="AH70" i="9"/>
  <c r="AJ70" i="9"/>
  <c r="AK70" i="9"/>
  <c r="AM70" i="9"/>
  <c r="AN70" i="9"/>
  <c r="AP70" i="9"/>
  <c r="AQ70" i="9"/>
  <c r="AS70" i="9"/>
  <c r="AT70" i="9"/>
  <c r="AW70" i="9"/>
  <c r="AY70" i="9"/>
  <c r="AZ70" i="9"/>
  <c r="BB70" i="9"/>
  <c r="BC70" i="9"/>
  <c r="BE70" i="9"/>
  <c r="BF70" i="9"/>
  <c r="BH70" i="9"/>
  <c r="BI70" i="9"/>
  <c r="BK70" i="9"/>
  <c r="BL70" i="9"/>
  <c r="BN70" i="9"/>
  <c r="BO70" i="9"/>
  <c r="BQ70" i="9"/>
  <c r="BR70" i="9"/>
  <c r="BT70" i="9"/>
  <c r="BU70" i="9"/>
  <c r="BW70" i="9"/>
  <c r="BX70" i="9"/>
  <c r="BZ70" i="9"/>
  <c r="CA70" i="9"/>
  <c r="CC70" i="9"/>
  <c r="CD70" i="9"/>
  <c r="CG70" i="9"/>
  <c r="CI70" i="9"/>
  <c r="CJ70" i="9"/>
  <c r="CL70" i="9"/>
  <c r="CM70" i="9"/>
  <c r="CP70" i="9"/>
  <c r="CS70" i="9"/>
  <c r="CU70" i="9"/>
  <c r="CV70" i="9"/>
  <c r="CY70" i="9"/>
  <c r="DB70" i="9"/>
  <c r="DE70" i="9"/>
  <c r="DH70" i="9"/>
  <c r="DJ70" i="9"/>
  <c r="DK70" i="9"/>
  <c r="DM70" i="9"/>
  <c r="DN70" i="9"/>
  <c r="DP70" i="9"/>
  <c r="DQ70" i="9"/>
  <c r="DW70" i="9"/>
  <c r="DZ70" i="9"/>
  <c r="EB70" i="9"/>
  <c r="ED70" i="9"/>
  <c r="EF70" i="9"/>
  <c r="F71" i="9"/>
  <c r="G71" i="9"/>
  <c r="I71" i="9"/>
  <c r="J71" i="9"/>
  <c r="L71" i="9"/>
  <c r="M71" i="9"/>
  <c r="O71" i="9"/>
  <c r="P71" i="9"/>
  <c r="R71" i="9"/>
  <c r="S71" i="9"/>
  <c r="U71" i="9"/>
  <c r="V71" i="9"/>
  <c r="Y71" i="9"/>
  <c r="AA71" i="9"/>
  <c r="AB71" i="9"/>
  <c r="AE71" i="9"/>
  <c r="AG71" i="9"/>
  <c r="AH71" i="9"/>
  <c r="AJ71" i="9"/>
  <c r="AK71" i="9"/>
  <c r="AM71" i="9"/>
  <c r="AN71" i="9"/>
  <c r="AP71" i="9"/>
  <c r="AQ71" i="9"/>
  <c r="AS71" i="9"/>
  <c r="AT71" i="9"/>
  <c r="AW71" i="9"/>
  <c r="AY71" i="9"/>
  <c r="AZ71" i="9"/>
  <c r="BB71" i="9"/>
  <c r="BC71" i="9"/>
  <c r="BE71" i="9"/>
  <c r="BF71" i="9"/>
  <c r="BH71" i="9"/>
  <c r="BI71" i="9"/>
  <c r="BK71" i="9"/>
  <c r="BL71" i="9"/>
  <c r="BN71" i="9"/>
  <c r="BO71" i="9"/>
  <c r="BQ71" i="9"/>
  <c r="BR71" i="9"/>
  <c r="BT71" i="9"/>
  <c r="BU71" i="9"/>
  <c r="BW71" i="9"/>
  <c r="BX71" i="9"/>
  <c r="BZ71" i="9"/>
  <c r="CA71" i="9"/>
  <c r="CC71" i="9"/>
  <c r="CD71" i="9"/>
  <c r="CG71" i="9"/>
  <c r="CI71" i="9"/>
  <c r="CJ71" i="9"/>
  <c r="CL71" i="9"/>
  <c r="CM71" i="9"/>
  <c r="CP71" i="9"/>
  <c r="CS71" i="9"/>
  <c r="CU71" i="9"/>
  <c r="CV71" i="9"/>
  <c r="CY71" i="9"/>
  <c r="DB71" i="9"/>
  <c r="DE71" i="9"/>
  <c r="DH71" i="9"/>
  <c r="DJ71" i="9"/>
  <c r="DK71" i="9"/>
  <c r="DM71" i="9"/>
  <c r="DN71" i="9"/>
  <c r="DP71" i="9"/>
  <c r="DQ71" i="9"/>
  <c r="DW71" i="9"/>
  <c r="DZ71" i="9"/>
  <c r="EB71" i="9"/>
  <c r="ED71" i="9"/>
  <c r="EF71" i="9"/>
  <c r="F72" i="9"/>
  <c r="G72" i="9"/>
  <c r="I72" i="9"/>
  <c r="J72" i="9"/>
  <c r="L72" i="9"/>
  <c r="M72" i="9"/>
  <c r="O72" i="9"/>
  <c r="P72" i="9"/>
  <c r="R72" i="9"/>
  <c r="S72" i="9"/>
  <c r="U72" i="9"/>
  <c r="V72" i="9"/>
  <c r="Y72" i="9"/>
  <c r="AA72" i="9"/>
  <c r="AB72" i="9"/>
  <c r="AE72" i="9"/>
  <c r="AG72" i="9"/>
  <c r="AH72" i="9"/>
  <c r="AJ72" i="9"/>
  <c r="AK72" i="9"/>
  <c r="AM72" i="9"/>
  <c r="AN72" i="9"/>
  <c r="AP72" i="9"/>
  <c r="AQ72" i="9"/>
  <c r="AS72" i="9"/>
  <c r="AT72" i="9"/>
  <c r="AW72" i="9"/>
  <c r="AY72" i="9"/>
  <c r="AZ72" i="9"/>
  <c r="BB72" i="9"/>
  <c r="BC72" i="9"/>
  <c r="BE72" i="9"/>
  <c r="BF72" i="9"/>
  <c r="BH72" i="9"/>
  <c r="BI72" i="9"/>
  <c r="BK72" i="9"/>
  <c r="BL72" i="9"/>
  <c r="BN72" i="9"/>
  <c r="BO72" i="9"/>
  <c r="BQ72" i="9"/>
  <c r="BR72" i="9"/>
  <c r="BT72" i="9"/>
  <c r="BU72" i="9"/>
  <c r="BW72" i="9"/>
  <c r="BX72" i="9"/>
  <c r="BZ72" i="9"/>
  <c r="CA72" i="9"/>
  <c r="CC72" i="9"/>
  <c r="CD72" i="9"/>
  <c r="CG72" i="9"/>
  <c r="CI72" i="9"/>
  <c r="CJ72" i="9"/>
  <c r="CL72" i="9"/>
  <c r="CM72" i="9"/>
  <c r="CP72" i="9"/>
  <c r="CS72" i="9"/>
  <c r="CU72" i="9"/>
  <c r="CV72" i="9"/>
  <c r="CY72" i="9"/>
  <c r="DB72" i="9"/>
  <c r="DE72" i="9"/>
  <c r="DH72" i="9"/>
  <c r="DJ72" i="9"/>
  <c r="DK72" i="9"/>
  <c r="DM72" i="9"/>
  <c r="DN72" i="9"/>
  <c r="DP72" i="9"/>
  <c r="DQ72" i="9"/>
  <c r="DW72" i="9"/>
  <c r="DZ72" i="9"/>
  <c r="EB72" i="9"/>
  <c r="ED72" i="9"/>
  <c r="EF72" i="9"/>
  <c r="F73" i="9"/>
  <c r="G73" i="9"/>
  <c r="I73" i="9"/>
  <c r="J73" i="9"/>
  <c r="L73" i="9"/>
  <c r="M73" i="9"/>
  <c r="O73" i="9"/>
  <c r="P73" i="9"/>
  <c r="R73" i="9"/>
  <c r="S73" i="9"/>
  <c r="U73" i="9"/>
  <c r="V73" i="9"/>
  <c r="Y73" i="9"/>
  <c r="AA73" i="9"/>
  <c r="AB73" i="9"/>
  <c r="AE73" i="9"/>
  <c r="AG73" i="9"/>
  <c r="AH73" i="9"/>
  <c r="AJ73" i="9"/>
  <c r="AK73" i="9"/>
  <c r="AM73" i="9"/>
  <c r="AN73" i="9"/>
  <c r="AP73" i="9"/>
  <c r="AQ73" i="9"/>
  <c r="AS73" i="9"/>
  <c r="AT73" i="9"/>
  <c r="AW73" i="9"/>
  <c r="AY73" i="9"/>
  <c r="AZ73" i="9"/>
  <c r="BB73" i="9"/>
  <c r="BC73" i="9"/>
  <c r="BE73" i="9"/>
  <c r="BF73" i="9"/>
  <c r="BH73" i="9"/>
  <c r="BI73" i="9"/>
  <c r="BK73" i="9"/>
  <c r="BL73" i="9"/>
  <c r="BN73" i="9"/>
  <c r="BO73" i="9"/>
  <c r="BQ73" i="9"/>
  <c r="BR73" i="9"/>
  <c r="BT73" i="9"/>
  <c r="BU73" i="9"/>
  <c r="BW73" i="9"/>
  <c r="BX73" i="9"/>
  <c r="BZ73" i="9"/>
  <c r="CA73" i="9"/>
  <c r="CC73" i="9"/>
  <c r="CD73" i="9"/>
  <c r="CG73" i="9"/>
  <c r="CI73" i="9"/>
  <c r="CJ73" i="9"/>
  <c r="CL73" i="9"/>
  <c r="CM73" i="9"/>
  <c r="CP73" i="9"/>
  <c r="CS73" i="9"/>
  <c r="CU73" i="9"/>
  <c r="CV73" i="9"/>
  <c r="CY73" i="9"/>
  <c r="DB73" i="9"/>
  <c r="DE73" i="9"/>
  <c r="DH73" i="9"/>
  <c r="DJ73" i="9"/>
  <c r="DK73" i="9"/>
  <c r="DM73" i="9"/>
  <c r="DN73" i="9"/>
  <c r="DP73" i="9"/>
  <c r="DQ73" i="9"/>
  <c r="DW73" i="9"/>
  <c r="DZ73" i="9"/>
  <c r="EB73" i="9"/>
  <c r="ED73" i="9"/>
  <c r="EF73" i="9"/>
  <c r="F74" i="9"/>
  <c r="G74" i="9"/>
  <c r="I74" i="9"/>
  <c r="J74" i="9"/>
  <c r="L74" i="9"/>
  <c r="M74" i="9"/>
  <c r="O74" i="9"/>
  <c r="P74" i="9"/>
  <c r="R74" i="9"/>
  <c r="S74" i="9"/>
  <c r="U74" i="9"/>
  <c r="V74" i="9"/>
  <c r="Y74" i="9"/>
  <c r="AA74" i="9"/>
  <c r="AB74" i="9"/>
  <c r="AE74" i="9"/>
  <c r="AG74" i="9"/>
  <c r="AH74" i="9"/>
  <c r="AJ74" i="9"/>
  <c r="AK74" i="9"/>
  <c r="AM74" i="9"/>
  <c r="AN74" i="9"/>
  <c r="AP74" i="9"/>
  <c r="AQ74" i="9"/>
  <c r="AS74" i="9"/>
  <c r="AT74" i="9"/>
  <c r="AW74" i="9"/>
  <c r="AY74" i="9"/>
  <c r="AZ74" i="9"/>
  <c r="BB74" i="9"/>
  <c r="BC74" i="9"/>
  <c r="BE74" i="9"/>
  <c r="BF74" i="9"/>
  <c r="BH74" i="9"/>
  <c r="BI74" i="9"/>
  <c r="BK74" i="9"/>
  <c r="BL74" i="9"/>
  <c r="BN74" i="9"/>
  <c r="BO74" i="9"/>
  <c r="BQ74" i="9"/>
  <c r="BR74" i="9"/>
  <c r="BT74" i="9"/>
  <c r="BU74" i="9"/>
  <c r="BW74" i="9"/>
  <c r="BX74" i="9"/>
  <c r="BZ74" i="9"/>
  <c r="CA74" i="9"/>
  <c r="CC74" i="9"/>
  <c r="CD74" i="9"/>
  <c r="CG74" i="9"/>
  <c r="CI74" i="9"/>
  <c r="CJ74" i="9"/>
  <c r="CL74" i="9"/>
  <c r="CM74" i="9"/>
  <c r="CP74" i="9"/>
  <c r="CS74" i="9"/>
  <c r="CU74" i="9"/>
  <c r="CV74" i="9"/>
  <c r="CY74" i="9"/>
  <c r="DB74" i="9"/>
  <c r="DE74" i="9"/>
  <c r="DH74" i="9"/>
  <c r="DJ74" i="9"/>
  <c r="DK74" i="9"/>
  <c r="DM74" i="9"/>
  <c r="DN74" i="9"/>
  <c r="DP74" i="9"/>
  <c r="DQ74" i="9"/>
  <c r="DW74" i="9"/>
  <c r="DZ74" i="9"/>
  <c r="EB74" i="9"/>
  <c r="ED74" i="9"/>
  <c r="EF74" i="9"/>
  <c r="F75" i="9"/>
  <c r="G75" i="9"/>
  <c r="I75" i="9"/>
  <c r="J75" i="9"/>
  <c r="L75" i="9"/>
  <c r="M75" i="9"/>
  <c r="O75" i="9"/>
  <c r="P75" i="9"/>
  <c r="R75" i="9"/>
  <c r="S75" i="9"/>
  <c r="U75" i="9"/>
  <c r="V75" i="9"/>
  <c r="X75" i="9"/>
  <c r="Y75" i="9"/>
  <c r="AA75" i="9"/>
  <c r="AB75" i="9"/>
  <c r="AE75" i="9"/>
  <c r="AG75" i="9"/>
  <c r="AH75" i="9"/>
  <c r="AK75" i="9"/>
  <c r="AN75" i="9"/>
  <c r="AQ75" i="9"/>
  <c r="AT75" i="9"/>
  <c r="AW75" i="9"/>
  <c r="AY75" i="9"/>
  <c r="AZ75" i="9"/>
  <c r="BB75" i="9"/>
  <c r="BC75" i="9"/>
  <c r="BF75" i="9"/>
  <c r="BI75" i="9"/>
  <c r="BK75" i="9"/>
  <c r="BL75" i="9"/>
  <c r="BO75" i="9"/>
  <c r="BR75" i="9"/>
  <c r="BT75" i="9"/>
  <c r="BU75" i="9"/>
  <c r="BW75" i="9"/>
  <c r="BX75" i="9"/>
  <c r="BZ75" i="9"/>
  <c r="CA75" i="9"/>
  <c r="CC75" i="9"/>
  <c r="CD75" i="9"/>
  <c r="CG75" i="9"/>
  <c r="CI75" i="9"/>
  <c r="CJ75" i="9"/>
  <c r="CL75" i="9"/>
  <c r="CM75" i="9"/>
  <c r="CP75" i="9"/>
  <c r="CS75" i="9"/>
  <c r="CU75" i="9"/>
  <c r="CV75" i="9"/>
  <c r="CY75" i="9"/>
  <c r="DB75" i="9"/>
  <c r="DE75" i="9"/>
  <c r="DH75" i="9"/>
  <c r="DK75" i="9"/>
  <c r="DM75" i="9"/>
  <c r="DN75" i="9"/>
  <c r="DQ75" i="9"/>
  <c r="DV75" i="9"/>
  <c r="DW75" i="9"/>
  <c r="DZ75" i="9"/>
  <c r="EB75" i="9"/>
  <c r="ED75" i="9"/>
  <c r="EF75" i="9"/>
  <c r="F76" i="9"/>
  <c r="G76" i="9"/>
  <c r="I76" i="9"/>
  <c r="J76" i="9"/>
  <c r="L76" i="9"/>
  <c r="M76" i="9"/>
  <c r="O76" i="9"/>
  <c r="P76" i="9"/>
  <c r="R76" i="9"/>
  <c r="S76" i="9"/>
  <c r="U76" i="9"/>
  <c r="V76" i="9"/>
  <c r="Y76" i="9"/>
  <c r="AA76" i="9"/>
  <c r="AB76" i="9"/>
  <c r="AE76" i="9"/>
  <c r="AG76" i="9"/>
  <c r="AH76" i="9"/>
  <c r="AJ76" i="9"/>
  <c r="AK76" i="9"/>
  <c r="AM76" i="9"/>
  <c r="AN76" i="9"/>
  <c r="AP76" i="9"/>
  <c r="AQ76" i="9"/>
  <c r="AS76" i="9"/>
  <c r="AT76" i="9"/>
  <c r="AW76" i="9"/>
  <c r="AY76" i="9"/>
  <c r="AZ76" i="9"/>
  <c r="BB76" i="9"/>
  <c r="BC76" i="9"/>
  <c r="BE76" i="9"/>
  <c r="BF76" i="9"/>
  <c r="BH76" i="9"/>
  <c r="BI76" i="9"/>
  <c r="BK76" i="9"/>
  <c r="BL76" i="9"/>
  <c r="BN76" i="9"/>
  <c r="BO76" i="9"/>
  <c r="BQ76" i="9"/>
  <c r="BR76" i="9"/>
  <c r="BT76" i="9"/>
  <c r="BU76" i="9"/>
  <c r="BW76" i="9"/>
  <c r="BX76" i="9"/>
  <c r="BZ76" i="9"/>
  <c r="CA76" i="9"/>
  <c r="CC76" i="9"/>
  <c r="CD76" i="9"/>
  <c r="CG76" i="9"/>
  <c r="CI76" i="9"/>
  <c r="CJ76" i="9"/>
  <c r="CL76" i="9"/>
  <c r="CM76" i="9"/>
  <c r="CP76" i="9"/>
  <c r="CS76" i="9"/>
  <c r="CU76" i="9"/>
  <c r="CV76" i="9"/>
  <c r="CY76" i="9"/>
  <c r="DB76" i="9"/>
  <c r="DE76" i="9"/>
  <c r="DH76" i="9"/>
  <c r="DJ76" i="9"/>
  <c r="DK76" i="9"/>
  <c r="DM76" i="9"/>
  <c r="DN76" i="9"/>
  <c r="DP76" i="9"/>
  <c r="DQ76" i="9"/>
  <c r="DV76" i="9"/>
  <c r="DW76" i="9"/>
  <c r="DZ76" i="9"/>
  <c r="EB76" i="9"/>
  <c r="ED76" i="9"/>
  <c r="EF76" i="9"/>
  <c r="F77" i="9"/>
  <c r="G77" i="9"/>
  <c r="I77" i="9"/>
  <c r="J77" i="9"/>
  <c r="L77" i="9"/>
  <c r="M77" i="9"/>
  <c r="O77" i="9"/>
  <c r="P77" i="9"/>
  <c r="R77" i="9"/>
  <c r="S77" i="9"/>
  <c r="U77" i="9"/>
  <c r="V77" i="9"/>
  <c r="Y77" i="9"/>
  <c r="AA77" i="9"/>
  <c r="AB77" i="9"/>
  <c r="AE77" i="9"/>
  <c r="AG77" i="9"/>
  <c r="AH77" i="9"/>
  <c r="AJ77" i="9"/>
  <c r="AK77" i="9"/>
  <c r="AM77" i="9"/>
  <c r="AN77" i="9"/>
  <c r="AP77" i="9"/>
  <c r="AQ77" i="9"/>
  <c r="AS77" i="9"/>
  <c r="AT77" i="9"/>
  <c r="AW77" i="9"/>
  <c r="AY77" i="9"/>
  <c r="AZ77" i="9"/>
  <c r="BB77" i="9"/>
  <c r="BC77" i="9"/>
  <c r="BE77" i="9"/>
  <c r="BF77" i="9"/>
  <c r="BH77" i="9"/>
  <c r="BI77" i="9"/>
  <c r="BK77" i="9"/>
  <c r="BL77" i="9"/>
  <c r="BN77" i="9"/>
  <c r="BO77" i="9"/>
  <c r="BQ77" i="9"/>
  <c r="BR77" i="9"/>
  <c r="BT77" i="9"/>
  <c r="BU77" i="9"/>
  <c r="BW77" i="9"/>
  <c r="BX77" i="9"/>
  <c r="BZ77" i="9"/>
  <c r="CA77" i="9"/>
  <c r="CC77" i="9"/>
  <c r="CD77" i="9"/>
  <c r="CG77" i="9"/>
  <c r="CI77" i="9"/>
  <c r="CJ77" i="9"/>
  <c r="CL77" i="9"/>
  <c r="CM77" i="9"/>
  <c r="CP77" i="9"/>
  <c r="CS77" i="9"/>
  <c r="CU77" i="9"/>
  <c r="CV77" i="9"/>
  <c r="CY77" i="9"/>
  <c r="DB77" i="9"/>
  <c r="DE77" i="9"/>
  <c r="DH77" i="9"/>
  <c r="DJ77" i="9"/>
  <c r="DK77" i="9"/>
  <c r="DM77" i="9"/>
  <c r="DN77" i="9"/>
  <c r="DP77" i="9"/>
  <c r="DQ77" i="9"/>
  <c r="DV77" i="9"/>
  <c r="DW77" i="9"/>
  <c r="DZ77" i="9"/>
  <c r="EB77" i="9"/>
  <c r="ED77" i="9"/>
  <c r="EF77" i="9"/>
  <c r="F78" i="9"/>
  <c r="G78" i="9"/>
  <c r="I78" i="9"/>
  <c r="J78" i="9"/>
  <c r="L78" i="9"/>
  <c r="M78" i="9"/>
  <c r="O78" i="9"/>
  <c r="P78" i="9"/>
  <c r="R78" i="9"/>
  <c r="S78" i="9"/>
  <c r="U78" i="9"/>
  <c r="V78" i="9"/>
  <c r="Y78" i="9"/>
  <c r="AA78" i="9"/>
  <c r="AB78" i="9"/>
  <c r="AE78" i="9"/>
  <c r="AG78" i="9"/>
  <c r="AH78" i="9"/>
  <c r="AJ78" i="9"/>
  <c r="AK78" i="9"/>
  <c r="AM78" i="9"/>
  <c r="AN78" i="9"/>
  <c r="AP78" i="9"/>
  <c r="AQ78" i="9"/>
  <c r="AS78" i="9"/>
  <c r="AT78" i="9"/>
  <c r="AW78" i="9"/>
  <c r="AY78" i="9"/>
  <c r="AZ78" i="9"/>
  <c r="BB78" i="9"/>
  <c r="BC78" i="9"/>
  <c r="BE78" i="9"/>
  <c r="BF78" i="9"/>
  <c r="BH78" i="9"/>
  <c r="BI78" i="9"/>
  <c r="BK78" i="9"/>
  <c r="BL78" i="9"/>
  <c r="BN78" i="9"/>
  <c r="BO78" i="9"/>
  <c r="BQ78" i="9"/>
  <c r="BR78" i="9"/>
  <c r="BT78" i="9"/>
  <c r="BU78" i="9"/>
  <c r="BW78" i="9"/>
  <c r="BX78" i="9"/>
  <c r="BZ78" i="9"/>
  <c r="CA78" i="9"/>
  <c r="CC78" i="9"/>
  <c r="CD78" i="9"/>
  <c r="CG78" i="9"/>
  <c r="CI78" i="9"/>
  <c r="CJ78" i="9"/>
  <c r="CL78" i="9"/>
  <c r="CM78" i="9"/>
  <c r="CP78" i="9"/>
  <c r="CS78" i="9"/>
  <c r="CU78" i="9"/>
  <c r="CV78" i="9"/>
  <c r="CY78" i="9"/>
  <c r="DB78" i="9"/>
  <c r="DE78" i="9"/>
  <c r="DH78" i="9"/>
  <c r="DJ78" i="9"/>
  <c r="DK78" i="9"/>
  <c r="DM78" i="9"/>
  <c r="DN78" i="9"/>
  <c r="DP78" i="9"/>
  <c r="DQ78" i="9"/>
  <c r="DV78" i="9"/>
  <c r="DW78" i="9"/>
  <c r="DZ78" i="9"/>
  <c r="EB78" i="9"/>
  <c r="ED78" i="9"/>
  <c r="EF78" i="9"/>
  <c r="F79" i="9"/>
  <c r="G79" i="9"/>
  <c r="I79" i="9"/>
  <c r="J79" i="9"/>
  <c r="L79" i="9"/>
  <c r="M79" i="9"/>
  <c r="O79" i="9"/>
  <c r="P79" i="9"/>
  <c r="R79" i="9"/>
  <c r="S79" i="9"/>
  <c r="U79" i="9"/>
  <c r="V79" i="9"/>
  <c r="Y79" i="9"/>
  <c r="AA79" i="9"/>
  <c r="AB79" i="9"/>
  <c r="AE79" i="9"/>
  <c r="AG79" i="9"/>
  <c r="AH79" i="9"/>
  <c r="AJ79" i="9"/>
  <c r="AK79" i="9"/>
  <c r="AM79" i="9"/>
  <c r="AN79" i="9"/>
  <c r="AP79" i="9"/>
  <c r="AQ79" i="9"/>
  <c r="AS79" i="9"/>
  <c r="AT79" i="9"/>
  <c r="AW79" i="9"/>
  <c r="AY79" i="9"/>
  <c r="AZ79" i="9"/>
  <c r="BB79" i="9"/>
  <c r="BC79" i="9"/>
  <c r="BE79" i="9"/>
  <c r="BF79" i="9"/>
  <c r="BH79" i="9"/>
  <c r="BI79" i="9"/>
  <c r="BK79" i="9"/>
  <c r="BL79" i="9"/>
  <c r="BN79" i="9"/>
  <c r="BO79" i="9"/>
  <c r="BQ79" i="9"/>
  <c r="BR79" i="9"/>
  <c r="BT79" i="9"/>
  <c r="BU79" i="9"/>
  <c r="BW79" i="9"/>
  <c r="BX79" i="9"/>
  <c r="BZ79" i="9"/>
  <c r="CA79" i="9"/>
  <c r="CC79" i="9"/>
  <c r="CD79" i="9"/>
  <c r="CG79" i="9"/>
  <c r="CI79" i="9"/>
  <c r="CJ79" i="9"/>
  <c r="CL79" i="9"/>
  <c r="CM79" i="9"/>
  <c r="CP79" i="9"/>
  <c r="CS79" i="9"/>
  <c r="CU79" i="9"/>
  <c r="CV79" i="9"/>
  <c r="CY79" i="9"/>
  <c r="DB79" i="9"/>
  <c r="DE79" i="9"/>
  <c r="DH79" i="9"/>
  <c r="DJ79" i="9"/>
  <c r="DK79" i="9"/>
  <c r="DM79" i="9"/>
  <c r="DN79" i="9"/>
  <c r="DP79" i="9"/>
  <c r="DQ79" i="9"/>
  <c r="DV79" i="9"/>
  <c r="DW79" i="9"/>
  <c r="DZ79" i="9"/>
  <c r="EB79" i="9"/>
  <c r="ED79" i="9"/>
  <c r="EF79" i="9"/>
  <c r="F80" i="9"/>
  <c r="G80" i="9"/>
  <c r="I80" i="9"/>
  <c r="J80" i="9"/>
  <c r="L80" i="9"/>
  <c r="M80" i="9"/>
  <c r="O80" i="9"/>
  <c r="P80" i="9"/>
  <c r="R80" i="9"/>
  <c r="S80" i="9"/>
  <c r="U80" i="9"/>
  <c r="V80" i="9"/>
  <c r="Y80" i="9"/>
  <c r="AA80" i="9"/>
  <c r="AB80" i="9"/>
  <c r="AE80" i="9"/>
  <c r="AG80" i="9"/>
  <c r="AH80" i="9"/>
  <c r="AJ80" i="9"/>
  <c r="AK80" i="9"/>
  <c r="AM80" i="9"/>
  <c r="AN80" i="9"/>
  <c r="AP80" i="9"/>
  <c r="AQ80" i="9"/>
  <c r="AS80" i="9"/>
  <c r="AT80" i="9"/>
  <c r="AW80" i="9"/>
  <c r="AY80" i="9"/>
  <c r="AZ80" i="9"/>
  <c r="BB80" i="9"/>
  <c r="BC80" i="9"/>
  <c r="BE80" i="9"/>
  <c r="BF80" i="9"/>
  <c r="BH80" i="9"/>
  <c r="BI80" i="9"/>
  <c r="BK80" i="9"/>
  <c r="BL80" i="9"/>
  <c r="BN80" i="9"/>
  <c r="BO80" i="9"/>
  <c r="BQ80" i="9"/>
  <c r="BR80" i="9"/>
  <c r="BT80" i="9"/>
  <c r="BU80" i="9"/>
  <c r="BW80" i="9"/>
  <c r="BX80" i="9"/>
  <c r="BZ80" i="9"/>
  <c r="CA80" i="9"/>
  <c r="CC80" i="9"/>
  <c r="CD80" i="9"/>
  <c r="CG80" i="9"/>
  <c r="CI80" i="9"/>
  <c r="CJ80" i="9"/>
  <c r="CL80" i="9"/>
  <c r="CM80" i="9"/>
  <c r="CP80" i="9"/>
  <c r="CS80" i="9"/>
  <c r="CU80" i="9"/>
  <c r="CV80" i="9"/>
  <c r="CY80" i="9"/>
  <c r="DB80" i="9"/>
  <c r="DE80" i="9"/>
  <c r="DH80" i="9"/>
  <c r="DJ80" i="9"/>
  <c r="DK80" i="9"/>
  <c r="DM80" i="9"/>
  <c r="DN80" i="9"/>
  <c r="DP80" i="9"/>
  <c r="DQ80" i="9"/>
  <c r="DV80" i="9"/>
  <c r="DW80" i="9"/>
  <c r="DZ80" i="9"/>
  <c r="EB80" i="9"/>
  <c r="ED80" i="9"/>
  <c r="EF80" i="9"/>
  <c r="F81" i="9"/>
  <c r="G81" i="9"/>
  <c r="I81" i="9"/>
  <c r="J81" i="9"/>
  <c r="L81" i="9"/>
  <c r="M81" i="9"/>
  <c r="O81" i="9"/>
  <c r="P81" i="9"/>
  <c r="R81" i="9"/>
  <c r="S81" i="9"/>
  <c r="U81" i="9"/>
  <c r="V81" i="9"/>
  <c r="Y81" i="9"/>
  <c r="AA81" i="9"/>
  <c r="AB81" i="9"/>
  <c r="AE81" i="9"/>
  <c r="AG81" i="9"/>
  <c r="AH81" i="9"/>
  <c r="AJ81" i="9"/>
  <c r="AK81" i="9"/>
  <c r="AM81" i="9"/>
  <c r="AN81" i="9"/>
  <c r="AP81" i="9"/>
  <c r="AQ81" i="9"/>
  <c r="AS81" i="9"/>
  <c r="AT81" i="9"/>
  <c r="AW81" i="9"/>
  <c r="AY81" i="9"/>
  <c r="AZ81" i="9"/>
  <c r="BB81" i="9"/>
  <c r="BC81" i="9"/>
  <c r="BE81" i="9"/>
  <c r="BF81" i="9"/>
  <c r="BH81" i="9"/>
  <c r="BI81" i="9"/>
  <c r="BK81" i="9"/>
  <c r="BL81" i="9"/>
  <c r="BN81" i="9"/>
  <c r="BO81" i="9"/>
  <c r="BQ81" i="9"/>
  <c r="BR81" i="9"/>
  <c r="BT81" i="9"/>
  <c r="BU81" i="9"/>
  <c r="BW81" i="9"/>
  <c r="BX81" i="9"/>
  <c r="BZ81" i="9"/>
  <c r="CA81" i="9"/>
  <c r="CC81" i="9"/>
  <c r="CD81" i="9"/>
  <c r="CG81" i="9"/>
  <c r="CI81" i="9"/>
  <c r="CJ81" i="9"/>
  <c r="CL81" i="9"/>
  <c r="CM81" i="9"/>
  <c r="CP81" i="9"/>
  <c r="CS81" i="9"/>
  <c r="CU81" i="9"/>
  <c r="CV81" i="9"/>
  <c r="CY81" i="9"/>
  <c r="DB81" i="9"/>
  <c r="DE81" i="9"/>
  <c r="DH81" i="9"/>
  <c r="DJ81" i="9"/>
  <c r="DK81" i="9"/>
  <c r="DM81" i="9"/>
  <c r="DN81" i="9"/>
  <c r="DP81" i="9"/>
  <c r="DQ81" i="9"/>
  <c r="DV81" i="9"/>
  <c r="DW81" i="9"/>
  <c r="DZ81" i="9"/>
  <c r="EB81" i="9"/>
  <c r="ED81" i="9"/>
  <c r="EF81" i="9"/>
  <c r="F82" i="9"/>
  <c r="G82" i="9"/>
  <c r="I82" i="9"/>
  <c r="J82" i="9"/>
  <c r="L82" i="9"/>
  <c r="M82" i="9"/>
  <c r="O82" i="9"/>
  <c r="P82" i="9"/>
  <c r="R82" i="9"/>
  <c r="S82" i="9"/>
  <c r="U82" i="9"/>
  <c r="V82" i="9"/>
  <c r="Y82" i="9"/>
  <c r="AA82" i="9"/>
  <c r="AB82" i="9"/>
  <c r="AE82" i="9"/>
  <c r="AG82" i="9"/>
  <c r="AH82" i="9"/>
  <c r="AJ82" i="9"/>
  <c r="AK82" i="9"/>
  <c r="AM82" i="9"/>
  <c r="AN82" i="9"/>
  <c r="AP82" i="9"/>
  <c r="AQ82" i="9"/>
  <c r="AS82" i="9"/>
  <c r="AT82" i="9"/>
  <c r="AW82" i="9"/>
  <c r="AY82" i="9"/>
  <c r="AZ82" i="9"/>
  <c r="BB82" i="9"/>
  <c r="BC82" i="9"/>
  <c r="BE82" i="9"/>
  <c r="BF82" i="9"/>
  <c r="BH82" i="9"/>
  <c r="BI82" i="9"/>
  <c r="BK82" i="9"/>
  <c r="BL82" i="9"/>
  <c r="BN82" i="9"/>
  <c r="BO82" i="9"/>
  <c r="BQ82" i="9"/>
  <c r="BR82" i="9"/>
  <c r="BT82" i="9"/>
  <c r="BU82" i="9"/>
  <c r="BW82" i="9"/>
  <c r="BX82" i="9"/>
  <c r="BZ82" i="9"/>
  <c r="CA82" i="9"/>
  <c r="CC82" i="9"/>
  <c r="CD82" i="9"/>
  <c r="CG82" i="9"/>
  <c r="CI82" i="9"/>
  <c r="CJ82" i="9"/>
  <c r="CL82" i="9"/>
  <c r="CM82" i="9"/>
  <c r="CP82" i="9"/>
  <c r="CS82" i="9"/>
  <c r="CU82" i="9"/>
  <c r="CV82" i="9"/>
  <c r="CY82" i="9"/>
  <c r="DB82" i="9"/>
  <c r="DE82" i="9"/>
  <c r="DH82" i="9"/>
  <c r="DJ82" i="9"/>
  <c r="DK82" i="9"/>
  <c r="DM82" i="9"/>
  <c r="DN82" i="9"/>
  <c r="DP82" i="9"/>
  <c r="DQ82" i="9"/>
  <c r="DV82" i="9"/>
  <c r="DW82" i="9"/>
  <c r="DZ82" i="9"/>
  <c r="EB82" i="9"/>
  <c r="ED82" i="9"/>
  <c r="EF82" i="9"/>
  <c r="F83" i="9"/>
  <c r="G83" i="9"/>
  <c r="I83" i="9"/>
  <c r="J83" i="9"/>
  <c r="L83" i="9"/>
  <c r="M83" i="9"/>
  <c r="O83" i="9"/>
  <c r="P83" i="9"/>
  <c r="R83" i="9"/>
  <c r="S83" i="9"/>
  <c r="U83" i="9"/>
  <c r="V83" i="9"/>
  <c r="Y83" i="9"/>
  <c r="AA83" i="9"/>
  <c r="AB83" i="9"/>
  <c r="AE83" i="9"/>
  <c r="AG83" i="9"/>
  <c r="AH83" i="9"/>
  <c r="AJ83" i="9"/>
  <c r="AK83" i="9"/>
  <c r="AM83" i="9"/>
  <c r="AN83" i="9"/>
  <c r="AP83" i="9"/>
  <c r="AQ83" i="9"/>
  <c r="AS83" i="9"/>
  <c r="AT83" i="9"/>
  <c r="AW83" i="9"/>
  <c r="AY83" i="9"/>
  <c r="AZ83" i="9"/>
  <c r="BB83" i="9"/>
  <c r="BC83" i="9"/>
  <c r="BE83" i="9"/>
  <c r="BF83" i="9"/>
  <c r="BH83" i="9"/>
  <c r="BI83" i="9"/>
  <c r="BK83" i="9"/>
  <c r="BL83" i="9"/>
  <c r="BN83" i="9"/>
  <c r="BO83" i="9"/>
  <c r="BQ83" i="9"/>
  <c r="BR83" i="9"/>
  <c r="BT83" i="9"/>
  <c r="BU83" i="9"/>
  <c r="BW83" i="9"/>
  <c r="BX83" i="9"/>
  <c r="BZ83" i="9"/>
  <c r="CA83" i="9"/>
  <c r="CC83" i="9"/>
  <c r="CD83" i="9"/>
  <c r="CG83" i="9"/>
  <c r="CI83" i="9"/>
  <c r="CJ83" i="9"/>
  <c r="CL83" i="9"/>
  <c r="CM83" i="9"/>
  <c r="CP83" i="9"/>
  <c r="CS83" i="9"/>
  <c r="CU83" i="9"/>
  <c r="CV83" i="9"/>
  <c r="CY83" i="9"/>
  <c r="DB83" i="9"/>
  <c r="DE83" i="9"/>
  <c r="DH83" i="9"/>
  <c r="DJ83" i="9"/>
  <c r="DK83" i="9"/>
  <c r="DM83" i="9"/>
  <c r="DN83" i="9"/>
  <c r="DP83" i="9"/>
  <c r="DQ83" i="9"/>
  <c r="DV83" i="9"/>
  <c r="DW83" i="9"/>
  <c r="DZ83" i="9"/>
  <c r="EB83" i="9"/>
  <c r="ED83" i="9"/>
  <c r="EF83" i="9"/>
  <c r="F84" i="9"/>
  <c r="G84" i="9"/>
  <c r="I84" i="9"/>
  <c r="J84" i="9"/>
  <c r="L84" i="9"/>
  <c r="M84" i="9"/>
  <c r="O84" i="9"/>
  <c r="P84" i="9"/>
  <c r="R84" i="9"/>
  <c r="S84" i="9"/>
  <c r="U84" i="9"/>
  <c r="V84" i="9"/>
  <c r="Y84" i="9"/>
  <c r="AA84" i="9"/>
  <c r="AB84" i="9"/>
  <c r="AE84" i="9"/>
  <c r="AG84" i="9"/>
  <c r="AH84" i="9"/>
  <c r="AJ84" i="9"/>
  <c r="AK84" i="9"/>
  <c r="AM84" i="9"/>
  <c r="AN84" i="9"/>
  <c r="AP84" i="9"/>
  <c r="AQ84" i="9"/>
  <c r="AS84" i="9"/>
  <c r="AT84" i="9"/>
  <c r="AW84" i="9"/>
  <c r="AY84" i="9"/>
  <c r="AZ84" i="9"/>
  <c r="BB84" i="9"/>
  <c r="BC84" i="9"/>
  <c r="BE84" i="9"/>
  <c r="BF84" i="9"/>
  <c r="BH84" i="9"/>
  <c r="BI84" i="9"/>
  <c r="BK84" i="9"/>
  <c r="BL84" i="9"/>
  <c r="BN84" i="9"/>
  <c r="BO84" i="9"/>
  <c r="BQ84" i="9"/>
  <c r="BR84" i="9"/>
  <c r="BT84" i="9"/>
  <c r="BU84" i="9"/>
  <c r="BW84" i="9"/>
  <c r="BX84" i="9"/>
  <c r="BZ84" i="9"/>
  <c r="CA84" i="9"/>
  <c r="CC84" i="9"/>
  <c r="CD84" i="9"/>
  <c r="CG84" i="9"/>
  <c r="CI84" i="9"/>
  <c r="CJ84" i="9"/>
  <c r="CL84" i="9"/>
  <c r="CM84" i="9"/>
  <c r="CP84" i="9"/>
  <c r="CS84" i="9"/>
  <c r="CU84" i="9"/>
  <c r="CV84" i="9"/>
  <c r="CY84" i="9"/>
  <c r="DB84" i="9"/>
  <c r="DE84" i="9"/>
  <c r="DH84" i="9"/>
  <c r="DJ84" i="9"/>
  <c r="DK84" i="9"/>
  <c r="DM84" i="9"/>
  <c r="DN84" i="9"/>
  <c r="DP84" i="9"/>
  <c r="DQ84" i="9"/>
  <c r="DV84" i="9"/>
  <c r="DW84" i="9"/>
  <c r="DZ84" i="9"/>
  <c r="EB84" i="9"/>
  <c r="ED84" i="9"/>
  <c r="EF84" i="9"/>
  <c r="F85" i="9"/>
  <c r="G85" i="9"/>
  <c r="I85" i="9"/>
  <c r="J85" i="9"/>
  <c r="L85" i="9"/>
  <c r="M85" i="9"/>
  <c r="O85" i="9"/>
  <c r="P85" i="9"/>
  <c r="R85" i="9"/>
  <c r="S85" i="9"/>
  <c r="U85" i="9"/>
  <c r="V85" i="9"/>
  <c r="Y85" i="9"/>
  <c r="AA85" i="9"/>
  <c r="AB85" i="9"/>
  <c r="AE85" i="9"/>
  <c r="AG85" i="9"/>
  <c r="AH85" i="9"/>
  <c r="AJ85" i="9"/>
  <c r="AK85" i="9"/>
  <c r="AM85" i="9"/>
  <c r="AN85" i="9"/>
  <c r="AP85" i="9"/>
  <c r="AQ85" i="9"/>
  <c r="AS85" i="9"/>
  <c r="AT85" i="9"/>
  <c r="AW85" i="9"/>
  <c r="AY85" i="9"/>
  <c r="AZ85" i="9"/>
  <c r="BB85" i="9"/>
  <c r="BC85" i="9"/>
  <c r="BE85" i="9"/>
  <c r="BF85" i="9"/>
  <c r="BH85" i="9"/>
  <c r="BI85" i="9"/>
  <c r="BK85" i="9"/>
  <c r="BL85" i="9"/>
  <c r="BN85" i="9"/>
  <c r="BO85" i="9"/>
  <c r="BQ85" i="9"/>
  <c r="BR85" i="9"/>
  <c r="BT85" i="9"/>
  <c r="BU85" i="9"/>
  <c r="BW85" i="9"/>
  <c r="BX85" i="9"/>
  <c r="BZ85" i="9"/>
  <c r="CA85" i="9"/>
  <c r="CC85" i="9"/>
  <c r="CD85" i="9"/>
  <c r="CG85" i="9"/>
  <c r="CI85" i="9"/>
  <c r="CJ85" i="9"/>
  <c r="CL85" i="9"/>
  <c r="CM85" i="9"/>
  <c r="CP85" i="9"/>
  <c r="CS85" i="9"/>
  <c r="CU85" i="9"/>
  <c r="CV85" i="9"/>
  <c r="CY85" i="9"/>
  <c r="DB85" i="9"/>
  <c r="DE85" i="9"/>
  <c r="DH85" i="9"/>
  <c r="DJ85" i="9"/>
  <c r="DK85" i="9"/>
  <c r="DM85" i="9"/>
  <c r="DN85" i="9"/>
  <c r="DP85" i="9"/>
  <c r="DQ85" i="9"/>
  <c r="DV85" i="9"/>
  <c r="DW85" i="9"/>
  <c r="DZ85" i="9"/>
  <c r="EB85" i="9"/>
  <c r="ED85" i="9"/>
  <c r="EF85" i="9"/>
  <c r="F86" i="9"/>
  <c r="G86" i="9"/>
  <c r="I86" i="9"/>
  <c r="J86" i="9"/>
  <c r="L86" i="9"/>
  <c r="M86" i="9"/>
  <c r="O86" i="9"/>
  <c r="P86" i="9"/>
  <c r="R86" i="9"/>
  <c r="S86" i="9"/>
  <c r="U86" i="9"/>
  <c r="V86" i="9"/>
  <c r="Y86" i="9"/>
  <c r="AA86" i="9"/>
  <c r="AB86" i="9"/>
  <c r="AE86" i="9"/>
  <c r="AG86" i="9"/>
  <c r="AH86" i="9"/>
  <c r="AJ86" i="9"/>
  <c r="AK86" i="9"/>
  <c r="AM86" i="9"/>
  <c r="AN86" i="9"/>
  <c r="AP86" i="9"/>
  <c r="AQ86" i="9"/>
  <c r="AS86" i="9"/>
  <c r="AT86" i="9"/>
  <c r="AW86" i="9"/>
  <c r="AY86" i="9"/>
  <c r="AZ86" i="9"/>
  <c r="BB86" i="9"/>
  <c r="BC86" i="9"/>
  <c r="BE86" i="9"/>
  <c r="BF86" i="9"/>
  <c r="BH86" i="9"/>
  <c r="BI86" i="9"/>
  <c r="BK86" i="9"/>
  <c r="BL86" i="9"/>
  <c r="BN86" i="9"/>
  <c r="BO86" i="9"/>
  <c r="BQ86" i="9"/>
  <c r="BR86" i="9"/>
  <c r="BT86" i="9"/>
  <c r="BU86" i="9"/>
  <c r="BW86" i="9"/>
  <c r="BX86" i="9"/>
  <c r="BZ86" i="9"/>
  <c r="CA86" i="9"/>
  <c r="CC86" i="9"/>
  <c r="CD86" i="9"/>
  <c r="CG86" i="9"/>
  <c r="CI86" i="9"/>
  <c r="CJ86" i="9"/>
  <c r="CL86" i="9"/>
  <c r="CM86" i="9"/>
  <c r="CP86" i="9"/>
  <c r="CS86" i="9"/>
  <c r="CU86" i="9"/>
  <c r="CV86" i="9"/>
  <c r="CY86" i="9"/>
  <c r="DB86" i="9"/>
  <c r="DE86" i="9"/>
  <c r="DH86" i="9"/>
  <c r="DJ86" i="9"/>
  <c r="DK86" i="9"/>
  <c r="DM86" i="9"/>
  <c r="DN86" i="9"/>
  <c r="DP86" i="9"/>
  <c r="DQ86" i="9"/>
  <c r="DV86" i="9"/>
  <c r="DW86" i="9"/>
  <c r="DZ86" i="9"/>
  <c r="EB86" i="9"/>
  <c r="ED86" i="9"/>
  <c r="EF86" i="9"/>
  <c r="F87" i="9"/>
  <c r="G87" i="9"/>
  <c r="I87" i="9"/>
  <c r="J87" i="9"/>
  <c r="L87" i="9"/>
  <c r="M87" i="9"/>
  <c r="O87" i="9"/>
  <c r="P87" i="9"/>
  <c r="R87" i="9"/>
  <c r="S87" i="9"/>
  <c r="U87" i="9"/>
  <c r="V87" i="9"/>
  <c r="X87" i="9"/>
  <c r="Y87" i="9"/>
  <c r="AA87" i="9"/>
  <c r="AB87" i="9"/>
  <c r="AD87" i="9"/>
  <c r="AE87" i="9"/>
  <c r="AG87" i="9"/>
  <c r="AH87" i="9"/>
  <c r="AK87" i="9"/>
  <c r="AN87" i="9"/>
  <c r="AQ87" i="9"/>
  <c r="AT87" i="9"/>
  <c r="AW87" i="9"/>
  <c r="AY87" i="9"/>
  <c r="AZ87" i="9"/>
  <c r="BB87" i="9"/>
  <c r="BC87" i="9"/>
  <c r="BF87" i="9"/>
  <c r="BI87" i="9"/>
  <c r="BK87" i="9"/>
  <c r="BL87" i="9"/>
  <c r="BO87" i="9"/>
  <c r="BR87" i="9"/>
  <c r="BT87" i="9"/>
  <c r="BU87" i="9"/>
  <c r="BW87" i="9"/>
  <c r="BX87" i="9"/>
  <c r="BZ87" i="9"/>
  <c r="CA87" i="9"/>
  <c r="CC87" i="9"/>
  <c r="CD87" i="9"/>
  <c r="CG87" i="9"/>
  <c r="CI87" i="9"/>
  <c r="CJ87" i="9"/>
  <c r="CL87" i="9"/>
  <c r="CM87" i="9"/>
  <c r="CP87" i="9"/>
  <c r="CS87" i="9"/>
  <c r="CU87" i="9"/>
  <c r="CV87" i="9"/>
  <c r="CY87" i="9"/>
  <c r="DA87" i="9"/>
  <c r="DB87" i="9"/>
  <c r="DE87" i="9"/>
  <c r="DH87" i="9"/>
  <c r="DK87" i="9"/>
  <c r="DM87" i="9"/>
  <c r="DN87" i="9"/>
  <c r="DQ87" i="9"/>
  <c r="DV87" i="9"/>
  <c r="DW87" i="9"/>
  <c r="DZ87" i="9"/>
  <c r="EB87" i="9"/>
  <c r="ED87" i="9"/>
  <c r="EF87" i="9"/>
  <c r="F88" i="9"/>
  <c r="G88" i="9"/>
  <c r="I88" i="9"/>
  <c r="J88" i="9"/>
  <c r="L88" i="9"/>
  <c r="M88" i="9"/>
  <c r="O88" i="9"/>
  <c r="P88" i="9"/>
  <c r="R88" i="9"/>
  <c r="S88" i="9"/>
  <c r="U88" i="9"/>
  <c r="V88" i="9"/>
  <c r="X88" i="9"/>
  <c r="Y88" i="9"/>
  <c r="AA88" i="9"/>
  <c r="AB88" i="9"/>
  <c r="AD88" i="9"/>
  <c r="AE88" i="9"/>
  <c r="AG88" i="9"/>
  <c r="AH88" i="9"/>
  <c r="AJ88" i="9"/>
  <c r="AK88" i="9"/>
  <c r="AM88" i="9"/>
  <c r="AN88" i="9"/>
  <c r="AP88" i="9"/>
  <c r="AQ88" i="9"/>
  <c r="AS88" i="9"/>
  <c r="AT88" i="9"/>
  <c r="AV88" i="9"/>
  <c r="AW88" i="9"/>
  <c r="AY88" i="9"/>
  <c r="AZ88" i="9"/>
  <c r="BB88" i="9"/>
  <c r="BC88" i="9"/>
  <c r="BE88" i="9"/>
  <c r="BF88" i="9"/>
  <c r="BH88" i="9"/>
  <c r="BI88" i="9"/>
  <c r="BK88" i="9"/>
  <c r="BL88" i="9"/>
  <c r="BN88" i="9"/>
  <c r="BO88" i="9"/>
  <c r="BQ88" i="9"/>
  <c r="BR88" i="9"/>
  <c r="BT88" i="9"/>
  <c r="BU88" i="9"/>
  <c r="BW88" i="9"/>
  <c r="BX88" i="9"/>
  <c r="BZ88" i="9"/>
  <c r="CA88" i="9"/>
  <c r="CC88" i="9"/>
  <c r="CD88" i="9"/>
  <c r="CG88" i="9"/>
  <c r="CI88" i="9"/>
  <c r="CJ88" i="9"/>
  <c r="CL88" i="9"/>
  <c r="CM88" i="9"/>
  <c r="CP88" i="9"/>
  <c r="CS88" i="9"/>
  <c r="CU88" i="9"/>
  <c r="CV88" i="9"/>
  <c r="CY88" i="9"/>
  <c r="DA88" i="9"/>
  <c r="DB88" i="9"/>
  <c r="DE88" i="9"/>
  <c r="DH88" i="9"/>
  <c r="DJ88" i="9"/>
  <c r="DK88" i="9"/>
  <c r="DM88" i="9"/>
  <c r="DN88" i="9"/>
  <c r="DP88" i="9"/>
  <c r="DQ88" i="9"/>
  <c r="DV88" i="9"/>
  <c r="DW88" i="9"/>
  <c r="DZ88" i="9"/>
  <c r="EB88" i="9"/>
  <c r="ED88" i="9"/>
  <c r="EF88" i="9"/>
  <c r="F89" i="9"/>
  <c r="G89" i="9"/>
  <c r="I89" i="9"/>
  <c r="J89" i="9"/>
  <c r="L89" i="9"/>
  <c r="M89" i="9"/>
  <c r="O89" i="9"/>
  <c r="P89" i="9"/>
  <c r="R89" i="9"/>
  <c r="S89" i="9"/>
  <c r="U89" i="9"/>
  <c r="V89" i="9"/>
  <c r="X89" i="9"/>
  <c r="Y89" i="9"/>
  <c r="AA89" i="9"/>
  <c r="AB89" i="9"/>
  <c r="AD89" i="9"/>
  <c r="AE89" i="9"/>
  <c r="AG89" i="9"/>
  <c r="AH89" i="9"/>
  <c r="AJ89" i="9"/>
  <c r="AK89" i="9"/>
  <c r="AM89" i="9"/>
  <c r="AN89" i="9"/>
  <c r="AP89" i="9"/>
  <c r="AQ89" i="9"/>
  <c r="AS89" i="9"/>
  <c r="AT89" i="9"/>
  <c r="AV89" i="9"/>
  <c r="AW89" i="9"/>
  <c r="AY89" i="9"/>
  <c r="AZ89" i="9"/>
  <c r="BB89" i="9"/>
  <c r="BC89" i="9"/>
  <c r="BE89" i="9"/>
  <c r="BF89" i="9"/>
  <c r="BH89" i="9"/>
  <c r="BI89" i="9"/>
  <c r="BK89" i="9"/>
  <c r="BL89" i="9"/>
  <c r="BN89" i="9"/>
  <c r="BO89" i="9"/>
  <c r="BQ89" i="9"/>
  <c r="BR89" i="9"/>
  <c r="BT89" i="9"/>
  <c r="BU89" i="9"/>
  <c r="BW89" i="9"/>
  <c r="BX89" i="9"/>
  <c r="BZ89" i="9"/>
  <c r="CA89" i="9"/>
  <c r="CC89" i="9"/>
  <c r="CD89" i="9"/>
  <c r="CG89" i="9"/>
  <c r="CI89" i="9"/>
  <c r="CJ89" i="9"/>
  <c r="CL89" i="9"/>
  <c r="CM89" i="9"/>
  <c r="CP89" i="9"/>
  <c r="CS89" i="9"/>
  <c r="CU89" i="9"/>
  <c r="CV89" i="9"/>
  <c r="CY89" i="9"/>
  <c r="DA89" i="9"/>
  <c r="DB89" i="9"/>
  <c r="DE89" i="9"/>
  <c r="DH89" i="9"/>
  <c r="DJ89" i="9"/>
  <c r="DK89" i="9"/>
  <c r="DM89" i="9"/>
  <c r="DN89" i="9"/>
  <c r="DP89" i="9"/>
  <c r="DQ89" i="9"/>
  <c r="DV89" i="9"/>
  <c r="DW89" i="9"/>
  <c r="DZ89" i="9"/>
  <c r="EB89" i="9"/>
  <c r="ED89" i="9"/>
  <c r="EF89" i="9"/>
  <c r="F90" i="9"/>
  <c r="G90" i="9"/>
  <c r="I90" i="9"/>
  <c r="J90" i="9"/>
  <c r="L90" i="9"/>
  <c r="M90" i="9"/>
  <c r="O90" i="9"/>
  <c r="P90" i="9"/>
  <c r="R90" i="9"/>
  <c r="S90" i="9"/>
  <c r="U90" i="9"/>
  <c r="V90" i="9"/>
  <c r="X90" i="9"/>
  <c r="Y90" i="9"/>
  <c r="AA90" i="9"/>
  <c r="AB90" i="9"/>
  <c r="AD90" i="9"/>
  <c r="AE90" i="9"/>
  <c r="AG90" i="9"/>
  <c r="AH90" i="9"/>
  <c r="AJ90" i="9"/>
  <c r="AK90" i="9"/>
  <c r="AM90" i="9"/>
  <c r="AN90" i="9"/>
  <c r="AP90" i="9"/>
  <c r="AQ90" i="9"/>
  <c r="AS90" i="9"/>
  <c r="AT90" i="9"/>
  <c r="AV90" i="9"/>
  <c r="AW90" i="9"/>
  <c r="AY90" i="9"/>
  <c r="AZ90" i="9"/>
  <c r="BB90" i="9"/>
  <c r="BC90" i="9"/>
  <c r="BE90" i="9"/>
  <c r="BF90" i="9"/>
  <c r="BH90" i="9"/>
  <c r="BI90" i="9"/>
  <c r="BK90" i="9"/>
  <c r="BL90" i="9"/>
  <c r="BN90" i="9"/>
  <c r="BO90" i="9"/>
  <c r="BQ90" i="9"/>
  <c r="BR90" i="9"/>
  <c r="BT90" i="9"/>
  <c r="BU90" i="9"/>
  <c r="BW90" i="9"/>
  <c r="BX90" i="9"/>
  <c r="BZ90" i="9"/>
  <c r="CA90" i="9"/>
  <c r="CC90" i="9"/>
  <c r="CD90" i="9"/>
  <c r="CG90" i="9"/>
  <c r="CI90" i="9"/>
  <c r="CJ90" i="9"/>
  <c r="CL90" i="9"/>
  <c r="CM90" i="9"/>
  <c r="CP90" i="9"/>
  <c r="CS90" i="9"/>
  <c r="CU90" i="9"/>
  <c r="CV90" i="9"/>
  <c r="CY90" i="9"/>
  <c r="DA90" i="9"/>
  <c r="DB90" i="9"/>
  <c r="DE90" i="9"/>
  <c r="DH90" i="9"/>
  <c r="DJ90" i="9"/>
  <c r="DK90" i="9"/>
  <c r="DM90" i="9"/>
  <c r="DN90" i="9"/>
  <c r="DP90" i="9"/>
  <c r="DQ90" i="9"/>
  <c r="DV90" i="9"/>
  <c r="DW90" i="9"/>
  <c r="DZ90" i="9"/>
  <c r="EB90" i="9"/>
  <c r="ED90" i="9"/>
  <c r="EF90" i="9"/>
  <c r="F91" i="9"/>
  <c r="G91" i="9"/>
  <c r="I91" i="9"/>
  <c r="J91" i="9"/>
  <c r="L91" i="9"/>
  <c r="M91" i="9"/>
  <c r="O91" i="9"/>
  <c r="P91" i="9"/>
  <c r="R91" i="9"/>
  <c r="S91" i="9"/>
  <c r="U91" i="9"/>
  <c r="V91" i="9"/>
  <c r="X91" i="9"/>
  <c r="Y91" i="9"/>
  <c r="AA91" i="9"/>
  <c r="AB91" i="9"/>
  <c r="AD91" i="9"/>
  <c r="AE91" i="9"/>
  <c r="AG91" i="9"/>
  <c r="AH91" i="9"/>
  <c r="AJ91" i="9"/>
  <c r="AK91" i="9"/>
  <c r="AM91" i="9"/>
  <c r="AN91" i="9"/>
  <c r="AP91" i="9"/>
  <c r="AQ91" i="9"/>
  <c r="AS91" i="9"/>
  <c r="AT91" i="9"/>
  <c r="AV91" i="9"/>
  <c r="AW91" i="9"/>
  <c r="AY91" i="9"/>
  <c r="AZ91" i="9"/>
  <c r="BB91" i="9"/>
  <c r="BC91" i="9"/>
  <c r="BE91" i="9"/>
  <c r="BF91" i="9"/>
  <c r="BH91" i="9"/>
  <c r="BI91" i="9"/>
  <c r="BK91" i="9"/>
  <c r="BL91" i="9"/>
  <c r="BN91" i="9"/>
  <c r="BO91" i="9"/>
  <c r="BQ91" i="9"/>
  <c r="BR91" i="9"/>
  <c r="BT91" i="9"/>
  <c r="BU91" i="9"/>
  <c r="BW91" i="9"/>
  <c r="BX91" i="9"/>
  <c r="BZ91" i="9"/>
  <c r="CA91" i="9"/>
  <c r="CC91" i="9"/>
  <c r="CD91" i="9"/>
  <c r="CG91" i="9"/>
  <c r="CI91" i="9"/>
  <c r="CJ91" i="9"/>
  <c r="CL91" i="9"/>
  <c r="CM91" i="9"/>
  <c r="CP91" i="9"/>
  <c r="CS91" i="9"/>
  <c r="CU91" i="9"/>
  <c r="CV91" i="9"/>
  <c r="CY91" i="9"/>
  <c r="DA91" i="9"/>
  <c r="DB91" i="9"/>
  <c r="DE91" i="9"/>
  <c r="DH91" i="9"/>
  <c r="DJ91" i="9"/>
  <c r="DK91" i="9"/>
  <c r="DM91" i="9"/>
  <c r="DN91" i="9"/>
  <c r="DP91" i="9"/>
  <c r="DQ91" i="9"/>
  <c r="DV91" i="9"/>
  <c r="DW91" i="9"/>
  <c r="DZ91" i="9"/>
  <c r="EB91" i="9"/>
  <c r="ED91" i="9"/>
  <c r="EF91" i="9"/>
  <c r="F92" i="9"/>
  <c r="G92" i="9"/>
  <c r="I92" i="9"/>
  <c r="J92" i="9"/>
  <c r="L92" i="9"/>
  <c r="M92" i="9"/>
  <c r="O92" i="9"/>
  <c r="P92" i="9"/>
  <c r="R92" i="9"/>
  <c r="S92" i="9"/>
  <c r="U92" i="9"/>
  <c r="V92" i="9"/>
  <c r="X92" i="9"/>
  <c r="Y92" i="9"/>
  <c r="AA92" i="9"/>
  <c r="AB92" i="9"/>
  <c r="AD92" i="9"/>
  <c r="AE92" i="9"/>
  <c r="AG92" i="9"/>
  <c r="AH92" i="9"/>
  <c r="AJ92" i="9"/>
  <c r="AK92" i="9"/>
  <c r="AM92" i="9"/>
  <c r="AN92" i="9"/>
  <c r="AP92" i="9"/>
  <c r="AQ92" i="9"/>
  <c r="AS92" i="9"/>
  <c r="AT92" i="9"/>
  <c r="AV92" i="9"/>
  <c r="AW92" i="9"/>
  <c r="AY92" i="9"/>
  <c r="AZ92" i="9"/>
  <c r="BB92" i="9"/>
  <c r="BC92" i="9"/>
  <c r="BE92" i="9"/>
  <c r="BF92" i="9"/>
  <c r="BH92" i="9"/>
  <c r="BI92" i="9"/>
  <c r="BK92" i="9"/>
  <c r="BL92" i="9"/>
  <c r="BN92" i="9"/>
  <c r="BO92" i="9"/>
  <c r="BQ92" i="9"/>
  <c r="BR92" i="9"/>
  <c r="BT92" i="9"/>
  <c r="BU92" i="9"/>
  <c r="BW92" i="9"/>
  <c r="BX92" i="9"/>
  <c r="BZ92" i="9"/>
  <c r="CA92" i="9"/>
  <c r="CC92" i="9"/>
  <c r="CD92" i="9"/>
  <c r="CG92" i="9"/>
  <c r="CI92" i="9"/>
  <c r="CJ92" i="9"/>
  <c r="CL92" i="9"/>
  <c r="CM92" i="9"/>
  <c r="CP92" i="9"/>
  <c r="CS92" i="9"/>
  <c r="CU92" i="9"/>
  <c r="CV92" i="9"/>
  <c r="CY92" i="9"/>
  <c r="DA92" i="9"/>
  <c r="DB92" i="9"/>
  <c r="DE92" i="9"/>
  <c r="DH92" i="9"/>
  <c r="DJ92" i="9"/>
  <c r="DK92" i="9"/>
  <c r="DM92" i="9"/>
  <c r="DN92" i="9"/>
  <c r="DP92" i="9"/>
  <c r="DQ92" i="9"/>
  <c r="DV92" i="9"/>
  <c r="DW92" i="9"/>
  <c r="DZ92" i="9"/>
  <c r="EB92" i="9"/>
  <c r="ED92" i="9"/>
  <c r="EF92" i="9"/>
  <c r="F93" i="9"/>
  <c r="G93" i="9"/>
  <c r="I93" i="9"/>
  <c r="J93" i="9"/>
  <c r="L93" i="9"/>
  <c r="M93" i="9"/>
  <c r="O93" i="9"/>
  <c r="P93" i="9"/>
  <c r="R93" i="9"/>
  <c r="S93" i="9"/>
  <c r="U93" i="9"/>
  <c r="V93" i="9"/>
  <c r="X93" i="9"/>
  <c r="Y93" i="9"/>
  <c r="AA93" i="9"/>
  <c r="AB93" i="9"/>
  <c r="AD93" i="9"/>
  <c r="AE93" i="9"/>
  <c r="AG93" i="9"/>
  <c r="AH93" i="9"/>
  <c r="AJ93" i="9"/>
  <c r="AK93" i="9"/>
  <c r="AM93" i="9"/>
  <c r="AN93" i="9"/>
  <c r="AP93" i="9"/>
  <c r="AQ93" i="9"/>
  <c r="AS93" i="9"/>
  <c r="AT93" i="9"/>
  <c r="AV93" i="9"/>
  <c r="AW93" i="9"/>
  <c r="AY93" i="9"/>
  <c r="AZ93" i="9"/>
  <c r="BB93" i="9"/>
  <c r="BC93" i="9"/>
  <c r="BE93" i="9"/>
  <c r="BF93" i="9"/>
  <c r="BH93" i="9"/>
  <c r="BI93" i="9"/>
  <c r="BK93" i="9"/>
  <c r="BL93" i="9"/>
  <c r="BN93" i="9"/>
  <c r="BO93" i="9"/>
  <c r="BQ93" i="9"/>
  <c r="BR93" i="9"/>
  <c r="BT93" i="9"/>
  <c r="BU93" i="9"/>
  <c r="BW93" i="9"/>
  <c r="BX93" i="9"/>
  <c r="BZ93" i="9"/>
  <c r="CA93" i="9"/>
  <c r="CC93" i="9"/>
  <c r="CD93" i="9"/>
  <c r="CG93" i="9"/>
  <c r="CI93" i="9"/>
  <c r="CJ93" i="9"/>
  <c r="CL93" i="9"/>
  <c r="CM93" i="9"/>
  <c r="CP93" i="9"/>
  <c r="CS93" i="9"/>
  <c r="CU93" i="9"/>
  <c r="CV93" i="9"/>
  <c r="CY93" i="9"/>
  <c r="DA93" i="9"/>
  <c r="DB93" i="9"/>
  <c r="DE93" i="9"/>
  <c r="DH93" i="9"/>
  <c r="DJ93" i="9"/>
  <c r="DK93" i="9"/>
  <c r="DM93" i="9"/>
  <c r="DN93" i="9"/>
  <c r="DP93" i="9"/>
  <c r="DQ93" i="9"/>
  <c r="DV93" i="9"/>
  <c r="DW93" i="9"/>
  <c r="DZ93" i="9"/>
  <c r="EB93" i="9"/>
  <c r="ED93" i="9"/>
  <c r="EF93" i="9"/>
  <c r="F94" i="9"/>
  <c r="G94" i="9"/>
  <c r="I94" i="9"/>
  <c r="J94" i="9"/>
  <c r="L94" i="9"/>
  <c r="M94" i="9"/>
  <c r="O94" i="9"/>
  <c r="P94" i="9"/>
  <c r="R94" i="9"/>
  <c r="S94" i="9"/>
  <c r="U94" i="9"/>
  <c r="V94" i="9"/>
  <c r="X94" i="9"/>
  <c r="Y94" i="9"/>
  <c r="AA94" i="9"/>
  <c r="AB94" i="9"/>
  <c r="AD94" i="9"/>
  <c r="AE94" i="9"/>
  <c r="AG94" i="9"/>
  <c r="AH94" i="9"/>
  <c r="AJ94" i="9"/>
  <c r="AK94" i="9"/>
  <c r="AM94" i="9"/>
  <c r="AN94" i="9"/>
  <c r="AP94" i="9"/>
  <c r="AQ94" i="9"/>
  <c r="AS94" i="9"/>
  <c r="AT94" i="9"/>
  <c r="AV94" i="9"/>
  <c r="AW94" i="9"/>
  <c r="AY94" i="9"/>
  <c r="AZ94" i="9"/>
  <c r="BB94" i="9"/>
  <c r="BC94" i="9"/>
  <c r="BE94" i="9"/>
  <c r="BF94" i="9"/>
  <c r="BH94" i="9"/>
  <c r="BI94" i="9"/>
  <c r="BK94" i="9"/>
  <c r="BL94" i="9"/>
  <c r="BN94" i="9"/>
  <c r="BO94" i="9"/>
  <c r="BQ94" i="9"/>
  <c r="BR94" i="9"/>
  <c r="BT94" i="9"/>
  <c r="BU94" i="9"/>
  <c r="BW94" i="9"/>
  <c r="BX94" i="9"/>
  <c r="BZ94" i="9"/>
  <c r="CA94" i="9"/>
  <c r="CC94" i="9"/>
  <c r="CD94" i="9"/>
  <c r="CG94" i="9"/>
  <c r="CI94" i="9"/>
  <c r="CJ94" i="9"/>
  <c r="CL94" i="9"/>
  <c r="CM94" i="9"/>
  <c r="CP94" i="9"/>
  <c r="CS94" i="9"/>
  <c r="CU94" i="9"/>
  <c r="CV94" i="9"/>
  <c r="CY94" i="9"/>
  <c r="DA94" i="9"/>
  <c r="DB94" i="9"/>
  <c r="DE94" i="9"/>
  <c r="DH94" i="9"/>
  <c r="DJ94" i="9"/>
  <c r="DK94" i="9"/>
  <c r="DM94" i="9"/>
  <c r="DN94" i="9"/>
  <c r="DP94" i="9"/>
  <c r="DQ94" i="9"/>
  <c r="DV94" i="9"/>
  <c r="DW94" i="9"/>
  <c r="DZ94" i="9"/>
  <c r="EB94" i="9"/>
  <c r="ED94" i="9"/>
  <c r="EF94" i="9"/>
  <c r="F95" i="9"/>
  <c r="G95" i="9"/>
  <c r="I95" i="9"/>
  <c r="J95" i="9"/>
  <c r="L95" i="9"/>
  <c r="M95" i="9"/>
  <c r="O95" i="9"/>
  <c r="P95" i="9"/>
  <c r="R95" i="9"/>
  <c r="S95" i="9"/>
  <c r="U95" i="9"/>
  <c r="V95" i="9"/>
  <c r="X95" i="9"/>
  <c r="Y95" i="9"/>
  <c r="AA95" i="9"/>
  <c r="AB95" i="9"/>
  <c r="AD95" i="9"/>
  <c r="AE95" i="9"/>
  <c r="AG95" i="9"/>
  <c r="AH95" i="9"/>
  <c r="AJ95" i="9"/>
  <c r="AK95" i="9"/>
  <c r="AM95" i="9"/>
  <c r="AN95" i="9"/>
  <c r="AP95" i="9"/>
  <c r="AQ95" i="9"/>
  <c r="AS95" i="9"/>
  <c r="AT95" i="9"/>
  <c r="AV95" i="9"/>
  <c r="AW95" i="9"/>
  <c r="AY95" i="9"/>
  <c r="AZ95" i="9"/>
  <c r="BB95" i="9"/>
  <c r="BC95" i="9"/>
  <c r="BE95" i="9"/>
  <c r="BF95" i="9"/>
  <c r="BH95" i="9"/>
  <c r="BI95" i="9"/>
  <c r="BK95" i="9"/>
  <c r="BL95" i="9"/>
  <c r="BN95" i="9"/>
  <c r="BO95" i="9"/>
  <c r="BQ95" i="9"/>
  <c r="BR95" i="9"/>
  <c r="BT95" i="9"/>
  <c r="BU95" i="9"/>
  <c r="BW95" i="9"/>
  <c r="BX95" i="9"/>
  <c r="BZ95" i="9"/>
  <c r="CA95" i="9"/>
  <c r="CC95" i="9"/>
  <c r="CD95" i="9"/>
  <c r="CG95" i="9"/>
  <c r="CI95" i="9"/>
  <c r="CJ95" i="9"/>
  <c r="CL95" i="9"/>
  <c r="CM95" i="9"/>
  <c r="CP95" i="9"/>
  <c r="CS95" i="9"/>
  <c r="CU95" i="9"/>
  <c r="CV95" i="9"/>
  <c r="CY95" i="9"/>
  <c r="DA95" i="9"/>
  <c r="DB95" i="9"/>
  <c r="DE95" i="9"/>
  <c r="DH95" i="9"/>
  <c r="DJ95" i="9"/>
  <c r="DK95" i="9"/>
  <c r="DM95" i="9"/>
  <c r="DN95" i="9"/>
  <c r="DP95" i="9"/>
  <c r="DQ95" i="9"/>
  <c r="DV95" i="9"/>
  <c r="DW95" i="9"/>
  <c r="DZ95" i="9"/>
  <c r="EB95" i="9"/>
  <c r="ED95" i="9"/>
  <c r="EF95" i="9"/>
  <c r="F96" i="9"/>
  <c r="G96" i="9"/>
  <c r="I96" i="9"/>
  <c r="J96" i="9"/>
  <c r="L96" i="9"/>
  <c r="M96" i="9"/>
  <c r="O96" i="9"/>
  <c r="P96" i="9"/>
  <c r="R96" i="9"/>
  <c r="S96" i="9"/>
  <c r="U96" i="9"/>
  <c r="V96" i="9"/>
  <c r="X96" i="9"/>
  <c r="Y96" i="9"/>
  <c r="AA96" i="9"/>
  <c r="AB96" i="9"/>
  <c r="AD96" i="9"/>
  <c r="AE96" i="9"/>
  <c r="AG96" i="9"/>
  <c r="AH96" i="9"/>
  <c r="AJ96" i="9"/>
  <c r="AK96" i="9"/>
  <c r="AM96" i="9"/>
  <c r="AN96" i="9"/>
  <c r="AP96" i="9"/>
  <c r="AQ96" i="9"/>
  <c r="AS96" i="9"/>
  <c r="AT96" i="9"/>
  <c r="AV96" i="9"/>
  <c r="AW96" i="9"/>
  <c r="AY96" i="9"/>
  <c r="AZ96" i="9"/>
  <c r="BB96" i="9"/>
  <c r="BC96" i="9"/>
  <c r="BE96" i="9"/>
  <c r="BF96" i="9"/>
  <c r="BH96" i="9"/>
  <c r="BI96" i="9"/>
  <c r="BK96" i="9"/>
  <c r="BL96" i="9"/>
  <c r="BN96" i="9"/>
  <c r="BO96" i="9"/>
  <c r="BQ96" i="9"/>
  <c r="BR96" i="9"/>
  <c r="BT96" i="9"/>
  <c r="BU96" i="9"/>
  <c r="BW96" i="9"/>
  <c r="BX96" i="9"/>
  <c r="BZ96" i="9"/>
  <c r="CA96" i="9"/>
  <c r="CC96" i="9"/>
  <c r="CD96" i="9"/>
  <c r="CG96" i="9"/>
  <c r="CI96" i="9"/>
  <c r="CJ96" i="9"/>
  <c r="CL96" i="9"/>
  <c r="CM96" i="9"/>
  <c r="CP96" i="9"/>
  <c r="CS96" i="9"/>
  <c r="CU96" i="9"/>
  <c r="CV96" i="9"/>
  <c r="CY96" i="9"/>
  <c r="DA96" i="9"/>
  <c r="DB96" i="9"/>
  <c r="DE96" i="9"/>
  <c r="DH96" i="9"/>
  <c r="DJ96" i="9"/>
  <c r="DK96" i="9"/>
  <c r="DM96" i="9"/>
  <c r="DN96" i="9"/>
  <c r="DP96" i="9"/>
  <c r="DQ96" i="9"/>
  <c r="DV96" i="9"/>
  <c r="DW96" i="9"/>
  <c r="DZ96" i="9"/>
  <c r="EB96" i="9"/>
  <c r="ED96" i="9"/>
  <c r="EF96" i="9"/>
  <c r="F97" i="9"/>
  <c r="G97" i="9"/>
  <c r="I97" i="9"/>
  <c r="J97" i="9"/>
  <c r="L97" i="9"/>
  <c r="M97" i="9"/>
  <c r="O97" i="9"/>
  <c r="P97" i="9"/>
  <c r="R97" i="9"/>
  <c r="S97" i="9"/>
  <c r="U97" i="9"/>
  <c r="V97" i="9"/>
  <c r="X97" i="9"/>
  <c r="Y97" i="9"/>
  <c r="AA97" i="9"/>
  <c r="AB97" i="9"/>
  <c r="AD97" i="9"/>
  <c r="AE97" i="9"/>
  <c r="AG97" i="9"/>
  <c r="AH97" i="9"/>
  <c r="AJ97" i="9"/>
  <c r="AK97" i="9"/>
  <c r="AM97" i="9"/>
  <c r="AN97" i="9"/>
  <c r="AP97" i="9"/>
  <c r="AQ97" i="9"/>
  <c r="AS97" i="9"/>
  <c r="AT97" i="9"/>
  <c r="AV97" i="9"/>
  <c r="AW97" i="9"/>
  <c r="AY97" i="9"/>
  <c r="AZ97" i="9"/>
  <c r="BB97" i="9"/>
  <c r="BC97" i="9"/>
  <c r="BE97" i="9"/>
  <c r="BF97" i="9"/>
  <c r="BH97" i="9"/>
  <c r="BI97" i="9"/>
  <c r="BK97" i="9"/>
  <c r="BL97" i="9"/>
  <c r="BN97" i="9"/>
  <c r="BO97" i="9"/>
  <c r="BQ97" i="9"/>
  <c r="BR97" i="9"/>
  <c r="BT97" i="9"/>
  <c r="BU97" i="9"/>
  <c r="BW97" i="9"/>
  <c r="BX97" i="9"/>
  <c r="BZ97" i="9"/>
  <c r="CA97" i="9"/>
  <c r="CC97" i="9"/>
  <c r="CD97" i="9"/>
  <c r="CG97" i="9"/>
  <c r="CI97" i="9"/>
  <c r="CJ97" i="9"/>
  <c r="CL97" i="9"/>
  <c r="CM97" i="9"/>
  <c r="CP97" i="9"/>
  <c r="CS97" i="9"/>
  <c r="CU97" i="9"/>
  <c r="CV97" i="9"/>
  <c r="CY97" i="9"/>
  <c r="DA97" i="9"/>
  <c r="DB97" i="9"/>
  <c r="DE97" i="9"/>
  <c r="DH97" i="9"/>
  <c r="DJ97" i="9"/>
  <c r="DK97" i="9"/>
  <c r="DM97" i="9"/>
  <c r="DN97" i="9"/>
  <c r="DP97" i="9"/>
  <c r="DQ97" i="9"/>
  <c r="DV97" i="9"/>
  <c r="DW97" i="9"/>
  <c r="DZ97" i="9"/>
  <c r="EB97" i="9"/>
  <c r="ED97" i="9"/>
  <c r="EF97" i="9"/>
  <c r="F98" i="9"/>
  <c r="G98" i="9"/>
  <c r="I98" i="9"/>
  <c r="J98" i="9"/>
  <c r="L98" i="9"/>
  <c r="M98" i="9"/>
  <c r="O98" i="9"/>
  <c r="P98" i="9"/>
  <c r="R98" i="9"/>
  <c r="S98" i="9"/>
  <c r="U98" i="9"/>
  <c r="V98" i="9"/>
  <c r="X98" i="9"/>
  <c r="Y98" i="9"/>
  <c r="AA98" i="9"/>
  <c r="AB98" i="9"/>
  <c r="AD98" i="9"/>
  <c r="AE98" i="9"/>
  <c r="AG98" i="9"/>
  <c r="AH98" i="9"/>
  <c r="AJ98" i="9"/>
  <c r="AK98" i="9"/>
  <c r="AM98" i="9"/>
  <c r="AN98" i="9"/>
  <c r="AP98" i="9"/>
  <c r="AQ98" i="9"/>
  <c r="AS98" i="9"/>
  <c r="AT98" i="9"/>
  <c r="AV98" i="9"/>
  <c r="AW98" i="9"/>
  <c r="AY98" i="9"/>
  <c r="AZ98" i="9"/>
  <c r="BB98" i="9"/>
  <c r="BC98" i="9"/>
  <c r="BE98" i="9"/>
  <c r="BF98" i="9"/>
  <c r="BH98" i="9"/>
  <c r="BI98" i="9"/>
  <c r="BK98" i="9"/>
  <c r="BL98" i="9"/>
  <c r="BN98" i="9"/>
  <c r="BO98" i="9"/>
  <c r="BQ98" i="9"/>
  <c r="BR98" i="9"/>
  <c r="BT98" i="9"/>
  <c r="BU98" i="9"/>
  <c r="BW98" i="9"/>
  <c r="BX98" i="9"/>
  <c r="BZ98" i="9"/>
  <c r="CA98" i="9"/>
  <c r="CC98" i="9"/>
  <c r="CD98" i="9"/>
  <c r="CG98" i="9"/>
  <c r="CI98" i="9"/>
  <c r="CJ98" i="9"/>
  <c r="CL98" i="9"/>
  <c r="CM98" i="9"/>
  <c r="CP98" i="9"/>
  <c r="CS98" i="9"/>
  <c r="CU98" i="9"/>
  <c r="CV98" i="9"/>
  <c r="CY98" i="9"/>
  <c r="DA98" i="9"/>
  <c r="DB98" i="9"/>
  <c r="DE98" i="9"/>
  <c r="DH98" i="9"/>
  <c r="DJ98" i="9"/>
  <c r="DK98" i="9"/>
  <c r="DM98" i="9"/>
  <c r="DN98" i="9"/>
  <c r="DP98" i="9"/>
  <c r="DQ98" i="9"/>
  <c r="DV98" i="9"/>
  <c r="DW98" i="9"/>
  <c r="DZ98" i="9"/>
  <c r="EB98" i="9"/>
  <c r="ED98" i="9"/>
  <c r="EF98" i="9"/>
  <c r="F99" i="9"/>
  <c r="G99" i="9"/>
  <c r="I99" i="9"/>
  <c r="J99" i="9"/>
  <c r="L99" i="9"/>
  <c r="M99" i="9"/>
  <c r="O99" i="9"/>
  <c r="P99" i="9"/>
  <c r="R99" i="9"/>
  <c r="S99" i="9"/>
  <c r="U99" i="9"/>
  <c r="V99" i="9"/>
  <c r="X99" i="9"/>
  <c r="Y99" i="9"/>
  <c r="AA99" i="9"/>
  <c r="AB99" i="9"/>
  <c r="AD99" i="9"/>
  <c r="AE99" i="9"/>
  <c r="AG99" i="9"/>
  <c r="AH99" i="9"/>
  <c r="AK99" i="9"/>
  <c r="AN99" i="9"/>
  <c r="AQ99" i="9"/>
  <c r="AT99" i="9"/>
  <c r="AW99" i="9"/>
  <c r="AY99" i="9"/>
  <c r="AZ99" i="9"/>
  <c r="BB99" i="9"/>
  <c r="BC99" i="9"/>
  <c r="BF99" i="9"/>
  <c r="BI99" i="9"/>
  <c r="BK99" i="9"/>
  <c r="BL99" i="9"/>
  <c r="BO99" i="9"/>
  <c r="BR99" i="9"/>
  <c r="BT99" i="9"/>
  <c r="BU99" i="9"/>
  <c r="BW99" i="9"/>
  <c r="BX99" i="9"/>
  <c r="BZ99" i="9"/>
  <c r="CA99" i="9"/>
  <c r="CC99" i="9"/>
  <c r="CD99" i="9"/>
  <c r="CG99" i="9"/>
  <c r="CI99" i="9"/>
  <c r="CJ99" i="9"/>
  <c r="CL99" i="9"/>
  <c r="CM99" i="9"/>
  <c r="CO99" i="9"/>
  <c r="CP99" i="9"/>
  <c r="CR99" i="9"/>
  <c r="CS99" i="9"/>
  <c r="CU99" i="9"/>
  <c r="CV99" i="9"/>
  <c r="CY99" i="9"/>
  <c r="DA99" i="9"/>
  <c r="DB99" i="9"/>
  <c r="DE99" i="9"/>
  <c r="DG99" i="9"/>
  <c r="DH99" i="9"/>
  <c r="DK99" i="9"/>
  <c r="DM99" i="9"/>
  <c r="DN99" i="9"/>
  <c r="DQ99" i="9"/>
  <c r="DV99" i="9"/>
  <c r="DW99" i="9"/>
  <c r="DY99" i="9"/>
  <c r="DZ99" i="9"/>
  <c r="EB99" i="9"/>
  <c r="ED99" i="9"/>
  <c r="EF99" i="9"/>
  <c r="F100" i="9"/>
  <c r="G100" i="9"/>
  <c r="I100" i="9"/>
  <c r="J100" i="9"/>
  <c r="L100" i="9"/>
  <c r="M100" i="9"/>
  <c r="O100" i="9"/>
  <c r="P100" i="9"/>
  <c r="R100" i="9"/>
  <c r="S100" i="9"/>
  <c r="U100" i="9"/>
  <c r="V100" i="9"/>
  <c r="X100" i="9"/>
  <c r="Y100" i="9"/>
  <c r="AA100" i="9"/>
  <c r="AB100" i="9"/>
  <c r="AD100" i="9"/>
  <c r="AE100" i="9"/>
  <c r="AG100" i="9"/>
  <c r="AH100" i="9"/>
  <c r="AJ100" i="9"/>
  <c r="AK100" i="9"/>
  <c r="AM100" i="9"/>
  <c r="AN100" i="9"/>
  <c r="AP100" i="9"/>
  <c r="AQ100" i="9"/>
  <c r="AS100" i="9"/>
  <c r="AT100" i="9"/>
  <c r="AV100" i="9"/>
  <c r="AW100" i="9"/>
  <c r="AY100" i="9"/>
  <c r="AZ100" i="9"/>
  <c r="BB100" i="9"/>
  <c r="BC100" i="9"/>
  <c r="BE100" i="9"/>
  <c r="BF100" i="9"/>
  <c r="BH100" i="9"/>
  <c r="BI100" i="9"/>
  <c r="BK100" i="9"/>
  <c r="BL100" i="9"/>
  <c r="BN100" i="9"/>
  <c r="BO100" i="9"/>
  <c r="BQ100" i="9"/>
  <c r="BR100" i="9"/>
  <c r="BT100" i="9"/>
  <c r="BU100" i="9"/>
  <c r="BW100" i="9"/>
  <c r="BX100" i="9"/>
  <c r="BZ100" i="9"/>
  <c r="CA100" i="9"/>
  <c r="CC100" i="9"/>
  <c r="CD100" i="9"/>
  <c r="CG100" i="9"/>
  <c r="CI100" i="9"/>
  <c r="CJ100" i="9"/>
  <c r="CL100" i="9"/>
  <c r="CM100" i="9"/>
  <c r="CO100" i="9"/>
  <c r="CP100" i="9"/>
  <c r="CR100" i="9"/>
  <c r="CS100" i="9"/>
  <c r="CU100" i="9"/>
  <c r="CV100" i="9"/>
  <c r="CY100" i="9"/>
  <c r="DA100" i="9"/>
  <c r="DB100" i="9"/>
  <c r="DE100" i="9"/>
  <c r="DG100" i="9"/>
  <c r="DH100" i="9"/>
  <c r="DJ100" i="9"/>
  <c r="DK100" i="9"/>
  <c r="DM100" i="9"/>
  <c r="DN100" i="9"/>
  <c r="DP100" i="9"/>
  <c r="DQ100" i="9"/>
  <c r="DV100" i="9"/>
  <c r="DW100" i="9"/>
  <c r="DY100" i="9"/>
  <c r="DZ100" i="9"/>
  <c r="EB100" i="9"/>
  <c r="ED100" i="9"/>
  <c r="EF100" i="9"/>
  <c r="F101" i="9"/>
  <c r="G101" i="9"/>
  <c r="I101" i="9"/>
  <c r="J101" i="9"/>
  <c r="L101" i="9"/>
  <c r="M101" i="9"/>
  <c r="O101" i="9"/>
  <c r="P101" i="9"/>
  <c r="R101" i="9"/>
  <c r="S101" i="9"/>
  <c r="U101" i="9"/>
  <c r="V101" i="9"/>
  <c r="X101" i="9"/>
  <c r="Y101" i="9"/>
  <c r="AA101" i="9"/>
  <c r="AB101" i="9"/>
  <c r="AD101" i="9"/>
  <c r="AE101" i="9"/>
  <c r="AG101" i="9"/>
  <c r="AH101" i="9"/>
  <c r="AJ101" i="9"/>
  <c r="AK101" i="9"/>
  <c r="AM101" i="9"/>
  <c r="AN101" i="9"/>
  <c r="AP101" i="9"/>
  <c r="AQ101" i="9"/>
  <c r="AS101" i="9"/>
  <c r="AT101" i="9"/>
  <c r="AV101" i="9"/>
  <c r="AW101" i="9"/>
  <c r="AY101" i="9"/>
  <c r="AZ101" i="9"/>
  <c r="BB101" i="9"/>
  <c r="BC101" i="9"/>
  <c r="BE101" i="9"/>
  <c r="BF101" i="9"/>
  <c r="BH101" i="9"/>
  <c r="BI101" i="9"/>
  <c r="BK101" i="9"/>
  <c r="BL101" i="9"/>
  <c r="BN101" i="9"/>
  <c r="BO101" i="9"/>
  <c r="BQ101" i="9"/>
  <c r="BR101" i="9"/>
  <c r="BT101" i="9"/>
  <c r="BU101" i="9"/>
  <c r="BW101" i="9"/>
  <c r="BX101" i="9"/>
  <c r="BZ101" i="9"/>
  <c r="CA101" i="9"/>
  <c r="CC101" i="9"/>
  <c r="CD101" i="9"/>
  <c r="CG101" i="9"/>
  <c r="CI101" i="9"/>
  <c r="CJ101" i="9"/>
  <c r="CL101" i="9"/>
  <c r="CM101" i="9"/>
  <c r="CO101" i="9"/>
  <c r="CP101" i="9"/>
  <c r="CR101" i="9"/>
  <c r="CS101" i="9"/>
  <c r="CU101" i="9"/>
  <c r="CV101" i="9"/>
  <c r="CY101" i="9"/>
  <c r="DA101" i="9"/>
  <c r="DB101" i="9"/>
  <c r="DE101" i="9"/>
  <c r="DG101" i="9"/>
  <c r="DH101" i="9"/>
  <c r="DJ101" i="9"/>
  <c r="DK101" i="9"/>
  <c r="DM101" i="9"/>
  <c r="DN101" i="9"/>
  <c r="DP101" i="9"/>
  <c r="DQ101" i="9"/>
  <c r="DV101" i="9"/>
  <c r="DW101" i="9"/>
  <c r="DY101" i="9"/>
  <c r="DZ101" i="9"/>
  <c r="EB101" i="9"/>
  <c r="ED101" i="9"/>
  <c r="EF101" i="9"/>
  <c r="F102" i="9"/>
  <c r="G102" i="9"/>
  <c r="I102" i="9"/>
  <c r="J102" i="9"/>
  <c r="L102" i="9"/>
  <c r="M102" i="9"/>
  <c r="O102" i="9"/>
  <c r="P102" i="9"/>
  <c r="R102" i="9"/>
  <c r="S102" i="9"/>
  <c r="U102" i="9"/>
  <c r="V102" i="9"/>
  <c r="X102" i="9"/>
  <c r="Y102" i="9"/>
  <c r="AA102" i="9"/>
  <c r="AB102" i="9"/>
  <c r="AD102" i="9"/>
  <c r="AE102" i="9"/>
  <c r="AG102" i="9"/>
  <c r="AH102" i="9"/>
  <c r="AJ102" i="9"/>
  <c r="AK102" i="9"/>
  <c r="AM102" i="9"/>
  <c r="AN102" i="9"/>
  <c r="AP102" i="9"/>
  <c r="AQ102" i="9"/>
  <c r="AS102" i="9"/>
  <c r="AT102" i="9"/>
  <c r="AV102" i="9"/>
  <c r="AW102" i="9"/>
  <c r="AY102" i="9"/>
  <c r="AZ102" i="9"/>
  <c r="BB102" i="9"/>
  <c r="BC102" i="9"/>
  <c r="BE102" i="9"/>
  <c r="BF102" i="9"/>
  <c r="BH102" i="9"/>
  <c r="BI102" i="9"/>
  <c r="BK102" i="9"/>
  <c r="BL102" i="9"/>
  <c r="BN102" i="9"/>
  <c r="BO102" i="9"/>
  <c r="BQ102" i="9"/>
  <c r="BR102" i="9"/>
  <c r="BT102" i="9"/>
  <c r="BU102" i="9"/>
  <c r="BW102" i="9"/>
  <c r="BX102" i="9"/>
  <c r="BZ102" i="9"/>
  <c r="CA102" i="9"/>
  <c r="CC102" i="9"/>
  <c r="CD102" i="9"/>
  <c r="CG102" i="9"/>
  <c r="CI102" i="9"/>
  <c r="CJ102" i="9"/>
  <c r="CL102" i="9"/>
  <c r="CM102" i="9"/>
  <c r="CO102" i="9"/>
  <c r="CP102" i="9"/>
  <c r="CR102" i="9"/>
  <c r="CS102" i="9"/>
  <c r="CU102" i="9"/>
  <c r="CV102" i="9"/>
  <c r="CY102" i="9"/>
  <c r="DA102" i="9"/>
  <c r="DB102" i="9"/>
  <c r="DE102" i="9"/>
  <c r="DG102" i="9"/>
  <c r="DH102" i="9"/>
  <c r="DJ102" i="9"/>
  <c r="DK102" i="9"/>
  <c r="DM102" i="9"/>
  <c r="DN102" i="9"/>
  <c r="DP102" i="9"/>
  <c r="DQ102" i="9"/>
  <c r="DV102" i="9"/>
  <c r="DW102" i="9"/>
  <c r="DY102" i="9"/>
  <c r="DZ102" i="9"/>
  <c r="EB102" i="9"/>
  <c r="ED102" i="9"/>
  <c r="EF102" i="9"/>
  <c r="F103" i="9"/>
  <c r="G103" i="9"/>
  <c r="I103" i="9"/>
  <c r="J103" i="9"/>
  <c r="L103" i="9"/>
  <c r="M103" i="9"/>
  <c r="O103" i="9"/>
  <c r="P103" i="9"/>
  <c r="R103" i="9"/>
  <c r="S103" i="9"/>
  <c r="U103" i="9"/>
  <c r="V103" i="9"/>
  <c r="X103" i="9"/>
  <c r="Y103" i="9"/>
  <c r="AA103" i="9"/>
  <c r="AB103" i="9"/>
  <c r="AD103" i="9"/>
  <c r="AE103" i="9"/>
  <c r="AG103" i="9"/>
  <c r="AH103" i="9"/>
  <c r="AJ103" i="9"/>
  <c r="AK103" i="9"/>
  <c r="AM103" i="9"/>
  <c r="AN103" i="9"/>
  <c r="AP103" i="9"/>
  <c r="AQ103" i="9"/>
  <c r="AS103" i="9"/>
  <c r="AT103" i="9"/>
  <c r="AV103" i="9"/>
  <c r="AW103" i="9"/>
  <c r="AY103" i="9"/>
  <c r="AZ103" i="9"/>
  <c r="BB103" i="9"/>
  <c r="BC103" i="9"/>
  <c r="BE103" i="9"/>
  <c r="BF103" i="9"/>
  <c r="BH103" i="9"/>
  <c r="BI103" i="9"/>
  <c r="BK103" i="9"/>
  <c r="BL103" i="9"/>
  <c r="BN103" i="9"/>
  <c r="BO103" i="9"/>
  <c r="BQ103" i="9"/>
  <c r="BR103" i="9"/>
  <c r="BT103" i="9"/>
  <c r="BU103" i="9"/>
  <c r="BW103" i="9"/>
  <c r="BX103" i="9"/>
  <c r="BZ103" i="9"/>
  <c r="CA103" i="9"/>
  <c r="CC103" i="9"/>
  <c r="CD103" i="9"/>
  <c r="CG103" i="9"/>
  <c r="CI103" i="9"/>
  <c r="CJ103" i="9"/>
  <c r="CL103" i="9"/>
  <c r="CM103" i="9"/>
  <c r="CO103" i="9"/>
  <c r="CP103" i="9"/>
  <c r="CR103" i="9"/>
  <c r="CS103" i="9"/>
  <c r="CU103" i="9"/>
  <c r="CV103" i="9"/>
  <c r="CY103" i="9"/>
  <c r="DA103" i="9"/>
  <c r="DB103" i="9"/>
  <c r="DE103" i="9"/>
  <c r="DG103" i="9"/>
  <c r="DH103" i="9"/>
  <c r="DJ103" i="9"/>
  <c r="DK103" i="9"/>
  <c r="DM103" i="9"/>
  <c r="DN103" i="9"/>
  <c r="DP103" i="9"/>
  <c r="DQ103" i="9"/>
  <c r="DV103" i="9"/>
  <c r="DW103" i="9"/>
  <c r="DY103" i="9"/>
  <c r="DZ103" i="9"/>
  <c r="EB103" i="9"/>
  <c r="ED103" i="9"/>
  <c r="EF103" i="9"/>
  <c r="F104" i="9"/>
  <c r="G104" i="9"/>
  <c r="I104" i="9"/>
  <c r="J104" i="9"/>
  <c r="L104" i="9"/>
  <c r="M104" i="9"/>
  <c r="O104" i="9"/>
  <c r="P104" i="9"/>
  <c r="R104" i="9"/>
  <c r="S104" i="9"/>
  <c r="U104" i="9"/>
  <c r="V104" i="9"/>
  <c r="X104" i="9"/>
  <c r="Y104" i="9"/>
  <c r="AA104" i="9"/>
  <c r="AB104" i="9"/>
  <c r="AD104" i="9"/>
  <c r="AE104" i="9"/>
  <c r="AG104" i="9"/>
  <c r="AH104" i="9"/>
  <c r="AJ104" i="9"/>
  <c r="AK104" i="9"/>
  <c r="AM104" i="9"/>
  <c r="AN104" i="9"/>
  <c r="AP104" i="9"/>
  <c r="AQ104" i="9"/>
  <c r="AS104" i="9"/>
  <c r="AT104" i="9"/>
  <c r="AV104" i="9"/>
  <c r="AW104" i="9"/>
  <c r="AY104" i="9"/>
  <c r="AZ104" i="9"/>
  <c r="BB104" i="9"/>
  <c r="BC104" i="9"/>
  <c r="BE104" i="9"/>
  <c r="BF104" i="9"/>
  <c r="BH104" i="9"/>
  <c r="BI104" i="9"/>
  <c r="BK104" i="9"/>
  <c r="BL104" i="9"/>
  <c r="BN104" i="9"/>
  <c r="BO104" i="9"/>
  <c r="BQ104" i="9"/>
  <c r="BR104" i="9"/>
  <c r="BT104" i="9"/>
  <c r="BU104" i="9"/>
  <c r="BW104" i="9"/>
  <c r="BX104" i="9"/>
  <c r="BZ104" i="9"/>
  <c r="CA104" i="9"/>
  <c r="CC104" i="9"/>
  <c r="CD104" i="9"/>
  <c r="CG104" i="9"/>
  <c r="CI104" i="9"/>
  <c r="CJ104" i="9"/>
  <c r="CL104" i="9"/>
  <c r="CM104" i="9"/>
  <c r="CO104" i="9"/>
  <c r="CP104" i="9"/>
  <c r="CR104" i="9"/>
  <c r="CS104" i="9"/>
  <c r="CU104" i="9"/>
  <c r="CV104" i="9"/>
  <c r="CY104" i="9"/>
  <c r="DA104" i="9"/>
  <c r="DB104" i="9"/>
  <c r="DE104" i="9"/>
  <c r="DG104" i="9"/>
  <c r="DH104" i="9"/>
  <c r="DJ104" i="9"/>
  <c r="DK104" i="9"/>
  <c r="DM104" i="9"/>
  <c r="DN104" i="9"/>
  <c r="DP104" i="9"/>
  <c r="DQ104" i="9"/>
  <c r="DV104" i="9"/>
  <c r="DW104" i="9"/>
  <c r="DY104" i="9"/>
  <c r="DZ104" i="9"/>
  <c r="EB104" i="9"/>
  <c r="ED104" i="9"/>
  <c r="EF104" i="9"/>
  <c r="F105" i="9"/>
  <c r="G105" i="9"/>
  <c r="I105" i="9"/>
  <c r="J105" i="9"/>
  <c r="L105" i="9"/>
  <c r="M105" i="9"/>
  <c r="O105" i="9"/>
  <c r="P105" i="9"/>
  <c r="R105" i="9"/>
  <c r="S105" i="9"/>
  <c r="U105" i="9"/>
  <c r="V105" i="9"/>
  <c r="X105" i="9"/>
  <c r="Y105" i="9"/>
  <c r="AA105" i="9"/>
  <c r="AB105" i="9"/>
  <c r="AD105" i="9"/>
  <c r="AE105" i="9"/>
  <c r="AG105" i="9"/>
  <c r="AH105" i="9"/>
  <c r="AJ105" i="9"/>
  <c r="AK105" i="9"/>
  <c r="AM105" i="9"/>
  <c r="AN105" i="9"/>
  <c r="AP105" i="9"/>
  <c r="AQ105" i="9"/>
  <c r="AS105" i="9"/>
  <c r="AT105" i="9"/>
  <c r="AV105" i="9"/>
  <c r="AW105" i="9"/>
  <c r="AY105" i="9"/>
  <c r="AZ105" i="9"/>
  <c r="BB105" i="9"/>
  <c r="BC105" i="9"/>
  <c r="BE105" i="9"/>
  <c r="BF105" i="9"/>
  <c r="BH105" i="9"/>
  <c r="BI105" i="9"/>
  <c r="BK105" i="9"/>
  <c r="BL105" i="9"/>
  <c r="BN105" i="9"/>
  <c r="BO105" i="9"/>
  <c r="BQ105" i="9"/>
  <c r="BR105" i="9"/>
  <c r="BT105" i="9"/>
  <c r="BU105" i="9"/>
  <c r="BW105" i="9"/>
  <c r="BX105" i="9"/>
  <c r="BZ105" i="9"/>
  <c r="CA105" i="9"/>
  <c r="CC105" i="9"/>
  <c r="CD105" i="9"/>
  <c r="CG105" i="9"/>
  <c r="CI105" i="9"/>
  <c r="CJ105" i="9"/>
  <c r="CL105" i="9"/>
  <c r="CM105" i="9"/>
  <c r="CO105" i="9"/>
  <c r="CP105" i="9"/>
  <c r="CR105" i="9"/>
  <c r="CS105" i="9"/>
  <c r="CU105" i="9"/>
  <c r="CV105" i="9"/>
  <c r="CY105" i="9"/>
  <c r="DA105" i="9"/>
  <c r="DB105" i="9"/>
  <c r="DE105" i="9"/>
  <c r="DG105" i="9"/>
  <c r="DH105" i="9"/>
  <c r="DJ105" i="9"/>
  <c r="DK105" i="9"/>
  <c r="DM105" i="9"/>
  <c r="DN105" i="9"/>
  <c r="DP105" i="9"/>
  <c r="DQ105" i="9"/>
  <c r="DV105" i="9"/>
  <c r="DW105" i="9"/>
  <c r="DY105" i="9"/>
  <c r="DZ105" i="9"/>
  <c r="EB105" i="9"/>
  <c r="ED105" i="9"/>
  <c r="EF105" i="9"/>
  <c r="F106" i="9"/>
  <c r="G106" i="9"/>
  <c r="I106" i="9"/>
  <c r="J106" i="9"/>
  <c r="L106" i="9"/>
  <c r="M106" i="9"/>
  <c r="O106" i="9"/>
  <c r="P106" i="9"/>
  <c r="R106" i="9"/>
  <c r="S106" i="9"/>
  <c r="U106" i="9"/>
  <c r="V106" i="9"/>
  <c r="X106" i="9"/>
  <c r="Y106" i="9"/>
  <c r="AA106" i="9"/>
  <c r="AB106" i="9"/>
  <c r="AD106" i="9"/>
  <c r="AE106" i="9"/>
  <c r="AG106" i="9"/>
  <c r="AH106" i="9"/>
  <c r="AJ106" i="9"/>
  <c r="AK106" i="9"/>
  <c r="AM106" i="9"/>
  <c r="AN106" i="9"/>
  <c r="AP106" i="9"/>
  <c r="AQ106" i="9"/>
  <c r="AS106" i="9"/>
  <c r="AT106" i="9"/>
  <c r="AV106" i="9"/>
  <c r="AW106" i="9"/>
  <c r="AY106" i="9"/>
  <c r="AZ106" i="9"/>
  <c r="BB106" i="9"/>
  <c r="BC106" i="9"/>
  <c r="BE106" i="9"/>
  <c r="BF106" i="9"/>
  <c r="BH106" i="9"/>
  <c r="BI106" i="9"/>
  <c r="BK106" i="9"/>
  <c r="BL106" i="9"/>
  <c r="BN106" i="9"/>
  <c r="BO106" i="9"/>
  <c r="BQ106" i="9"/>
  <c r="BR106" i="9"/>
  <c r="BT106" i="9"/>
  <c r="BU106" i="9"/>
  <c r="BW106" i="9"/>
  <c r="BX106" i="9"/>
  <c r="BZ106" i="9"/>
  <c r="CA106" i="9"/>
  <c r="CC106" i="9"/>
  <c r="CD106" i="9"/>
  <c r="CG106" i="9"/>
  <c r="CI106" i="9"/>
  <c r="CJ106" i="9"/>
  <c r="CL106" i="9"/>
  <c r="CM106" i="9"/>
  <c r="CO106" i="9"/>
  <c r="CP106" i="9"/>
  <c r="CR106" i="9"/>
  <c r="CS106" i="9"/>
  <c r="CU106" i="9"/>
  <c r="CV106" i="9"/>
  <c r="CY106" i="9"/>
  <c r="DA106" i="9"/>
  <c r="DB106" i="9"/>
  <c r="DE106" i="9"/>
  <c r="DG106" i="9"/>
  <c r="DH106" i="9"/>
  <c r="DJ106" i="9"/>
  <c r="DK106" i="9"/>
  <c r="DM106" i="9"/>
  <c r="DN106" i="9"/>
  <c r="DP106" i="9"/>
  <c r="DQ106" i="9"/>
  <c r="DV106" i="9"/>
  <c r="DW106" i="9"/>
  <c r="DY106" i="9"/>
  <c r="DZ106" i="9"/>
  <c r="EB106" i="9"/>
  <c r="ED106" i="9"/>
  <c r="EF106" i="9"/>
  <c r="F107" i="9"/>
  <c r="G107" i="9"/>
  <c r="I107" i="9"/>
  <c r="J107" i="9"/>
  <c r="L107" i="9"/>
  <c r="M107" i="9"/>
  <c r="O107" i="9"/>
  <c r="P107" i="9"/>
  <c r="R107" i="9"/>
  <c r="S107" i="9"/>
  <c r="U107" i="9"/>
  <c r="V107" i="9"/>
  <c r="X107" i="9"/>
  <c r="Y107" i="9"/>
  <c r="AA107" i="9"/>
  <c r="AB107" i="9"/>
  <c r="AD107" i="9"/>
  <c r="AE107" i="9"/>
  <c r="AG107" i="9"/>
  <c r="AH107" i="9"/>
  <c r="AJ107" i="9"/>
  <c r="AK107" i="9"/>
  <c r="AM107" i="9"/>
  <c r="AN107" i="9"/>
  <c r="AP107" i="9"/>
  <c r="AQ107" i="9"/>
  <c r="AS107" i="9"/>
  <c r="AT107" i="9"/>
  <c r="AV107" i="9"/>
  <c r="AW107" i="9"/>
  <c r="AY107" i="9"/>
  <c r="AZ107" i="9"/>
  <c r="BB107" i="9"/>
  <c r="BC107" i="9"/>
  <c r="BE107" i="9"/>
  <c r="BF107" i="9"/>
  <c r="BH107" i="9"/>
  <c r="BI107" i="9"/>
  <c r="BK107" i="9"/>
  <c r="BL107" i="9"/>
  <c r="BN107" i="9"/>
  <c r="BO107" i="9"/>
  <c r="BQ107" i="9"/>
  <c r="BR107" i="9"/>
  <c r="BT107" i="9"/>
  <c r="BU107" i="9"/>
  <c r="BW107" i="9"/>
  <c r="BX107" i="9"/>
  <c r="BZ107" i="9"/>
  <c r="CA107" i="9"/>
  <c r="CC107" i="9"/>
  <c r="CD107" i="9"/>
  <c r="CG107" i="9"/>
  <c r="CI107" i="9"/>
  <c r="CJ107" i="9"/>
  <c r="CL107" i="9"/>
  <c r="CM107" i="9"/>
  <c r="CO107" i="9"/>
  <c r="CP107" i="9"/>
  <c r="CR107" i="9"/>
  <c r="CS107" i="9"/>
  <c r="CU107" i="9"/>
  <c r="CV107" i="9"/>
  <c r="CY107" i="9"/>
  <c r="DA107" i="9"/>
  <c r="DB107" i="9"/>
  <c r="DE107" i="9"/>
  <c r="DG107" i="9"/>
  <c r="DH107" i="9"/>
  <c r="DJ107" i="9"/>
  <c r="DK107" i="9"/>
  <c r="DM107" i="9"/>
  <c r="DN107" i="9"/>
  <c r="DP107" i="9"/>
  <c r="DQ107" i="9"/>
  <c r="DV107" i="9"/>
  <c r="DW107" i="9"/>
  <c r="DY107" i="9"/>
  <c r="DZ107" i="9"/>
  <c r="EB107" i="9"/>
  <c r="ED107" i="9"/>
  <c r="EF107" i="9"/>
  <c r="F108" i="9"/>
  <c r="G108" i="9"/>
  <c r="I108" i="9"/>
  <c r="J108" i="9"/>
  <c r="L108" i="9"/>
  <c r="M108" i="9"/>
  <c r="O108" i="9"/>
  <c r="P108" i="9"/>
  <c r="R108" i="9"/>
  <c r="S108" i="9"/>
  <c r="U108" i="9"/>
  <c r="V108" i="9"/>
  <c r="X108" i="9"/>
  <c r="Y108" i="9"/>
  <c r="AA108" i="9"/>
  <c r="AB108" i="9"/>
  <c r="AD108" i="9"/>
  <c r="AE108" i="9"/>
  <c r="AG108" i="9"/>
  <c r="AH108" i="9"/>
  <c r="AJ108" i="9"/>
  <c r="AK108" i="9"/>
  <c r="AM108" i="9"/>
  <c r="AN108" i="9"/>
  <c r="AP108" i="9"/>
  <c r="AQ108" i="9"/>
  <c r="AS108" i="9"/>
  <c r="AT108" i="9"/>
  <c r="AV108" i="9"/>
  <c r="AW108" i="9"/>
  <c r="AY108" i="9"/>
  <c r="AZ108" i="9"/>
  <c r="BB108" i="9"/>
  <c r="BC108" i="9"/>
  <c r="BE108" i="9"/>
  <c r="BF108" i="9"/>
  <c r="BH108" i="9"/>
  <c r="BI108" i="9"/>
  <c r="BK108" i="9"/>
  <c r="BL108" i="9"/>
  <c r="BN108" i="9"/>
  <c r="BO108" i="9"/>
  <c r="BQ108" i="9"/>
  <c r="BR108" i="9"/>
  <c r="BT108" i="9"/>
  <c r="BU108" i="9"/>
  <c r="BW108" i="9"/>
  <c r="BX108" i="9"/>
  <c r="BZ108" i="9"/>
  <c r="CA108" i="9"/>
  <c r="CC108" i="9"/>
  <c r="CD108" i="9"/>
  <c r="CG108" i="9"/>
  <c r="CI108" i="9"/>
  <c r="CJ108" i="9"/>
  <c r="CL108" i="9"/>
  <c r="CM108" i="9"/>
  <c r="CO108" i="9"/>
  <c r="CP108" i="9"/>
  <c r="CR108" i="9"/>
  <c r="CS108" i="9"/>
  <c r="CU108" i="9"/>
  <c r="CV108" i="9"/>
  <c r="CY108" i="9"/>
  <c r="DA108" i="9"/>
  <c r="DB108" i="9"/>
  <c r="DE108" i="9"/>
  <c r="DG108" i="9"/>
  <c r="DH108" i="9"/>
  <c r="DJ108" i="9"/>
  <c r="DK108" i="9"/>
  <c r="DM108" i="9"/>
  <c r="DN108" i="9"/>
  <c r="DP108" i="9"/>
  <c r="DQ108" i="9"/>
  <c r="DV108" i="9"/>
  <c r="DW108" i="9"/>
  <c r="DY108" i="9"/>
  <c r="DZ108" i="9"/>
  <c r="EB108" i="9"/>
  <c r="ED108" i="9"/>
  <c r="EF108" i="9"/>
  <c r="F109" i="9"/>
  <c r="G109" i="9"/>
  <c r="I109" i="9"/>
  <c r="J109" i="9"/>
  <c r="L109" i="9"/>
  <c r="M109" i="9"/>
  <c r="O109" i="9"/>
  <c r="P109" i="9"/>
  <c r="R109" i="9"/>
  <c r="S109" i="9"/>
  <c r="U109" i="9"/>
  <c r="V109" i="9"/>
  <c r="X109" i="9"/>
  <c r="Y109" i="9"/>
  <c r="AA109" i="9"/>
  <c r="AB109" i="9"/>
  <c r="AD109" i="9"/>
  <c r="AE109" i="9"/>
  <c r="AG109" i="9"/>
  <c r="AH109" i="9"/>
  <c r="AJ109" i="9"/>
  <c r="AK109" i="9"/>
  <c r="AM109" i="9"/>
  <c r="AN109" i="9"/>
  <c r="AP109" i="9"/>
  <c r="AQ109" i="9"/>
  <c r="AS109" i="9"/>
  <c r="AT109" i="9"/>
  <c r="AV109" i="9"/>
  <c r="AW109" i="9"/>
  <c r="AY109" i="9"/>
  <c r="AZ109" i="9"/>
  <c r="BB109" i="9"/>
  <c r="BC109" i="9"/>
  <c r="BE109" i="9"/>
  <c r="BF109" i="9"/>
  <c r="BH109" i="9"/>
  <c r="BI109" i="9"/>
  <c r="BK109" i="9"/>
  <c r="BL109" i="9"/>
  <c r="BN109" i="9"/>
  <c r="BO109" i="9"/>
  <c r="BQ109" i="9"/>
  <c r="BR109" i="9"/>
  <c r="BT109" i="9"/>
  <c r="BU109" i="9"/>
  <c r="BW109" i="9"/>
  <c r="BX109" i="9"/>
  <c r="BZ109" i="9"/>
  <c r="CA109" i="9"/>
  <c r="CC109" i="9"/>
  <c r="CD109" i="9"/>
  <c r="CG109" i="9"/>
  <c r="CI109" i="9"/>
  <c r="CJ109" i="9"/>
  <c r="CL109" i="9"/>
  <c r="CM109" i="9"/>
  <c r="CO109" i="9"/>
  <c r="CP109" i="9"/>
  <c r="CR109" i="9"/>
  <c r="CS109" i="9"/>
  <c r="CU109" i="9"/>
  <c r="CV109" i="9"/>
  <c r="CY109" i="9"/>
  <c r="DA109" i="9"/>
  <c r="DB109" i="9"/>
  <c r="DE109" i="9"/>
  <c r="DG109" i="9"/>
  <c r="DH109" i="9"/>
  <c r="DJ109" i="9"/>
  <c r="DK109" i="9"/>
  <c r="DM109" i="9"/>
  <c r="DN109" i="9"/>
  <c r="DP109" i="9"/>
  <c r="DQ109" i="9"/>
  <c r="DV109" i="9"/>
  <c r="DW109" i="9"/>
  <c r="DY109" i="9"/>
  <c r="DZ109" i="9"/>
  <c r="EB109" i="9"/>
  <c r="ED109" i="9"/>
  <c r="EF109" i="9"/>
  <c r="F110" i="9"/>
  <c r="G110" i="9"/>
  <c r="I110" i="9"/>
  <c r="J110" i="9"/>
  <c r="L110" i="9"/>
  <c r="M110" i="9"/>
  <c r="O110" i="9"/>
  <c r="P110" i="9"/>
  <c r="R110" i="9"/>
  <c r="S110" i="9"/>
  <c r="U110" i="9"/>
  <c r="V110" i="9"/>
  <c r="X110" i="9"/>
  <c r="Y110" i="9"/>
  <c r="AA110" i="9"/>
  <c r="AB110" i="9"/>
  <c r="AD110" i="9"/>
  <c r="AE110" i="9"/>
  <c r="AG110" i="9"/>
  <c r="AH110" i="9"/>
  <c r="AJ110" i="9"/>
  <c r="AK110" i="9"/>
  <c r="AM110" i="9"/>
  <c r="AN110" i="9"/>
  <c r="AP110" i="9"/>
  <c r="AQ110" i="9"/>
  <c r="AS110" i="9"/>
  <c r="AT110" i="9"/>
  <c r="AV110" i="9"/>
  <c r="AW110" i="9"/>
  <c r="AY110" i="9"/>
  <c r="AZ110" i="9"/>
  <c r="BB110" i="9"/>
  <c r="BC110" i="9"/>
  <c r="BE110" i="9"/>
  <c r="BF110" i="9"/>
  <c r="BH110" i="9"/>
  <c r="BI110" i="9"/>
  <c r="BK110" i="9"/>
  <c r="BL110" i="9"/>
  <c r="BN110" i="9"/>
  <c r="BO110" i="9"/>
  <c r="BQ110" i="9"/>
  <c r="BR110" i="9"/>
  <c r="BT110" i="9"/>
  <c r="BU110" i="9"/>
  <c r="BW110" i="9"/>
  <c r="BX110" i="9"/>
  <c r="BZ110" i="9"/>
  <c r="CA110" i="9"/>
  <c r="CC110" i="9"/>
  <c r="CD110" i="9"/>
  <c r="CG110" i="9"/>
  <c r="CI110" i="9"/>
  <c r="CJ110" i="9"/>
  <c r="CL110" i="9"/>
  <c r="CM110" i="9"/>
  <c r="CO110" i="9"/>
  <c r="CP110" i="9"/>
  <c r="CR110" i="9"/>
  <c r="CS110" i="9"/>
  <c r="CU110" i="9"/>
  <c r="CV110" i="9"/>
  <c r="CY110" i="9"/>
  <c r="DA110" i="9"/>
  <c r="DB110" i="9"/>
  <c r="DE110" i="9"/>
  <c r="DG110" i="9"/>
  <c r="DH110" i="9"/>
  <c r="DJ110" i="9"/>
  <c r="DK110" i="9"/>
  <c r="DM110" i="9"/>
  <c r="DN110" i="9"/>
  <c r="DP110" i="9"/>
  <c r="DQ110" i="9"/>
  <c r="DV110" i="9"/>
  <c r="DW110" i="9"/>
  <c r="DY110" i="9"/>
  <c r="DZ110" i="9"/>
  <c r="EB110" i="9"/>
  <c r="ED110" i="9"/>
  <c r="EF110" i="9"/>
  <c r="F111" i="9"/>
  <c r="G111" i="9"/>
  <c r="I111" i="9"/>
  <c r="J111" i="9"/>
  <c r="L111" i="9"/>
  <c r="M111" i="9"/>
  <c r="O111" i="9"/>
  <c r="P111" i="9"/>
  <c r="R111" i="9"/>
  <c r="S111" i="9"/>
  <c r="U111" i="9"/>
  <c r="V111" i="9"/>
  <c r="X111" i="9"/>
  <c r="Y111" i="9"/>
  <c r="AA111" i="9"/>
  <c r="AB111" i="9"/>
  <c r="AD111" i="9"/>
  <c r="AE111" i="9"/>
  <c r="AG111" i="9"/>
  <c r="AH111" i="9"/>
  <c r="AK111" i="9"/>
  <c r="AN111" i="9"/>
  <c r="AQ111" i="9"/>
  <c r="AT111" i="9"/>
  <c r="AW111" i="9"/>
  <c r="AY111" i="9"/>
  <c r="AZ111" i="9"/>
  <c r="BB111" i="9"/>
  <c r="BC111" i="9"/>
  <c r="BF111" i="9"/>
  <c r="BI111" i="9"/>
  <c r="BK111" i="9"/>
  <c r="BL111" i="9"/>
  <c r="BO111" i="9"/>
  <c r="BR111" i="9"/>
  <c r="BT111" i="9"/>
  <c r="BU111" i="9"/>
  <c r="BW111" i="9"/>
  <c r="BX111" i="9"/>
  <c r="BZ111" i="9"/>
  <c r="CA111" i="9"/>
  <c r="CC111" i="9"/>
  <c r="CD111" i="9"/>
  <c r="CF111" i="9"/>
  <c r="CG111" i="9"/>
  <c r="CI111" i="9"/>
  <c r="CJ111" i="9"/>
  <c r="CL111" i="9"/>
  <c r="CM111" i="9"/>
  <c r="CO111" i="9"/>
  <c r="CP111" i="9"/>
  <c r="CR111" i="9"/>
  <c r="CS111" i="9"/>
  <c r="CU111" i="9"/>
  <c r="CV111" i="9"/>
  <c r="CX111" i="9"/>
  <c r="CY111" i="9"/>
  <c r="DA111" i="9"/>
  <c r="DB111" i="9"/>
  <c r="DE111" i="9"/>
  <c r="DG111" i="9"/>
  <c r="DH111" i="9"/>
  <c r="DK111" i="9"/>
  <c r="DM111" i="9"/>
  <c r="DN111" i="9"/>
  <c r="DQ111" i="9"/>
  <c r="DV111" i="9"/>
  <c r="DW111" i="9"/>
  <c r="DY111" i="9"/>
  <c r="DZ111" i="9"/>
  <c r="EB111" i="9"/>
  <c r="ED111" i="9"/>
  <c r="EF111" i="9"/>
  <c r="F112" i="9"/>
  <c r="G112" i="9"/>
  <c r="I112" i="9"/>
  <c r="J112" i="9"/>
  <c r="L112" i="9"/>
  <c r="M112" i="9"/>
  <c r="O112" i="9"/>
  <c r="P112" i="9"/>
  <c r="R112" i="9"/>
  <c r="S112" i="9"/>
  <c r="U112" i="9"/>
  <c r="V112" i="9"/>
  <c r="X112" i="9"/>
  <c r="Y112" i="9"/>
  <c r="AA112" i="9"/>
  <c r="AB112" i="9"/>
  <c r="AD112" i="9"/>
  <c r="AE112" i="9"/>
  <c r="AG112" i="9"/>
  <c r="AH112" i="9"/>
  <c r="AJ112" i="9"/>
  <c r="AK112" i="9"/>
  <c r="AM112" i="9"/>
  <c r="AN112" i="9"/>
  <c r="AP112" i="9"/>
  <c r="AQ112" i="9"/>
  <c r="AS112" i="9"/>
  <c r="AT112" i="9"/>
  <c r="AV112" i="9"/>
  <c r="AW112" i="9"/>
  <c r="AY112" i="9"/>
  <c r="AZ112" i="9"/>
  <c r="BB112" i="9"/>
  <c r="BC112" i="9"/>
  <c r="BE112" i="9"/>
  <c r="BF112" i="9"/>
  <c r="BH112" i="9"/>
  <c r="BI112" i="9"/>
  <c r="BK112" i="9"/>
  <c r="BL112" i="9"/>
  <c r="BN112" i="9"/>
  <c r="BO112" i="9"/>
  <c r="BQ112" i="9"/>
  <c r="BR112" i="9"/>
  <c r="BT112" i="9"/>
  <c r="BU112" i="9"/>
  <c r="BW112" i="9"/>
  <c r="BX112" i="9"/>
  <c r="BZ112" i="9"/>
  <c r="CA112" i="9"/>
  <c r="CC112" i="9"/>
  <c r="CD112" i="9"/>
  <c r="CF112" i="9"/>
  <c r="CG112" i="9"/>
  <c r="CI112" i="9"/>
  <c r="CJ112" i="9"/>
  <c r="CL112" i="9"/>
  <c r="CM112" i="9"/>
  <c r="CO112" i="9"/>
  <c r="CP112" i="9"/>
  <c r="CR112" i="9"/>
  <c r="CS112" i="9"/>
  <c r="CU112" i="9"/>
  <c r="CV112" i="9"/>
  <c r="CX112" i="9"/>
  <c r="CY112" i="9"/>
  <c r="DA112" i="9"/>
  <c r="DB112" i="9"/>
  <c r="DD112" i="9"/>
  <c r="DE112" i="9"/>
  <c r="DG112" i="9"/>
  <c r="DH112" i="9"/>
  <c r="DJ112" i="9"/>
  <c r="DK112" i="9"/>
  <c r="DM112" i="9"/>
  <c r="DN112" i="9"/>
  <c r="DP112" i="9"/>
  <c r="DQ112" i="9"/>
  <c r="DV112" i="9"/>
  <c r="DW112" i="9"/>
  <c r="DY112" i="9"/>
  <c r="DZ112" i="9"/>
  <c r="EB112" i="9"/>
  <c r="ED112" i="9"/>
  <c r="EF112" i="9"/>
  <c r="F113" i="9"/>
  <c r="G113" i="9"/>
  <c r="I113" i="9"/>
  <c r="J113" i="9"/>
  <c r="L113" i="9"/>
  <c r="M113" i="9"/>
  <c r="O113" i="9"/>
  <c r="P113" i="9"/>
  <c r="R113" i="9"/>
  <c r="S113" i="9"/>
  <c r="U113" i="9"/>
  <c r="V113" i="9"/>
  <c r="X113" i="9"/>
  <c r="Y113" i="9"/>
  <c r="AA113" i="9"/>
  <c r="AB113" i="9"/>
  <c r="AD113" i="9"/>
  <c r="AE113" i="9"/>
  <c r="AG113" i="9"/>
  <c r="AH113" i="9"/>
  <c r="AJ113" i="9"/>
  <c r="AK113" i="9"/>
  <c r="AM113" i="9"/>
  <c r="AN113" i="9"/>
  <c r="AP113" i="9"/>
  <c r="AQ113" i="9"/>
  <c r="AS113" i="9"/>
  <c r="AT113" i="9"/>
  <c r="AV113" i="9"/>
  <c r="AW113" i="9"/>
  <c r="AY113" i="9"/>
  <c r="AZ113" i="9"/>
  <c r="BB113" i="9"/>
  <c r="BC113" i="9"/>
  <c r="BE113" i="9"/>
  <c r="BF113" i="9"/>
  <c r="BH113" i="9"/>
  <c r="BI113" i="9"/>
  <c r="BK113" i="9"/>
  <c r="BL113" i="9"/>
  <c r="BN113" i="9"/>
  <c r="BO113" i="9"/>
  <c r="BQ113" i="9"/>
  <c r="BR113" i="9"/>
  <c r="BT113" i="9"/>
  <c r="BU113" i="9"/>
  <c r="BW113" i="9"/>
  <c r="BX113" i="9"/>
  <c r="BZ113" i="9"/>
  <c r="CA113" i="9"/>
  <c r="CC113" i="9"/>
  <c r="CD113" i="9"/>
  <c r="CF113" i="9"/>
  <c r="CG113" i="9"/>
  <c r="CI113" i="9"/>
  <c r="CJ113" i="9"/>
  <c r="CL113" i="9"/>
  <c r="CM113" i="9"/>
  <c r="CO113" i="9"/>
  <c r="CP113" i="9"/>
  <c r="CR113" i="9"/>
  <c r="CS113" i="9"/>
  <c r="CU113" i="9"/>
  <c r="CV113" i="9"/>
  <c r="CX113" i="9"/>
  <c r="CY113" i="9"/>
  <c r="DA113" i="9"/>
  <c r="DB113" i="9"/>
  <c r="DD113" i="9"/>
  <c r="DE113" i="9"/>
  <c r="DG113" i="9"/>
  <c r="DH113" i="9"/>
  <c r="DJ113" i="9"/>
  <c r="DK113" i="9"/>
  <c r="DM113" i="9"/>
  <c r="DN113" i="9"/>
  <c r="DP113" i="9"/>
  <c r="DQ113" i="9"/>
  <c r="DV113" i="9"/>
  <c r="DW113" i="9"/>
  <c r="DY113" i="9"/>
  <c r="DZ113" i="9"/>
  <c r="EB113" i="9"/>
  <c r="ED113" i="9"/>
  <c r="EF113" i="9"/>
  <c r="F114" i="9"/>
  <c r="G114" i="9"/>
  <c r="I114" i="9"/>
  <c r="J114" i="9"/>
  <c r="L114" i="9"/>
  <c r="M114" i="9"/>
  <c r="O114" i="9"/>
  <c r="P114" i="9"/>
  <c r="R114" i="9"/>
  <c r="S114" i="9"/>
  <c r="U114" i="9"/>
  <c r="V114" i="9"/>
  <c r="X114" i="9"/>
  <c r="Y114" i="9"/>
  <c r="AA114" i="9"/>
  <c r="AB114" i="9"/>
  <c r="AD114" i="9"/>
  <c r="AE114" i="9"/>
  <c r="AG114" i="9"/>
  <c r="AH114" i="9"/>
  <c r="AJ114" i="9"/>
  <c r="AK114" i="9"/>
  <c r="AM114" i="9"/>
  <c r="AN114" i="9"/>
  <c r="AP114" i="9"/>
  <c r="AQ114" i="9"/>
  <c r="AS114" i="9"/>
  <c r="AT114" i="9"/>
  <c r="AV114" i="9"/>
  <c r="AW114" i="9"/>
  <c r="AY114" i="9"/>
  <c r="AZ114" i="9"/>
  <c r="BB114" i="9"/>
  <c r="BC114" i="9"/>
  <c r="BE114" i="9"/>
  <c r="BF114" i="9"/>
  <c r="BH114" i="9"/>
  <c r="BI114" i="9"/>
  <c r="BK114" i="9"/>
  <c r="BL114" i="9"/>
  <c r="BN114" i="9"/>
  <c r="BO114" i="9"/>
  <c r="BQ114" i="9"/>
  <c r="BR114" i="9"/>
  <c r="BT114" i="9"/>
  <c r="BU114" i="9"/>
  <c r="BW114" i="9"/>
  <c r="BX114" i="9"/>
  <c r="BZ114" i="9"/>
  <c r="CA114" i="9"/>
  <c r="CC114" i="9"/>
  <c r="CD114" i="9"/>
  <c r="CF114" i="9"/>
  <c r="CG114" i="9"/>
  <c r="CI114" i="9"/>
  <c r="CJ114" i="9"/>
  <c r="CL114" i="9"/>
  <c r="CM114" i="9"/>
  <c r="CO114" i="9"/>
  <c r="CP114" i="9"/>
  <c r="CR114" i="9"/>
  <c r="CS114" i="9"/>
  <c r="CU114" i="9"/>
  <c r="CV114" i="9"/>
  <c r="CX114" i="9"/>
  <c r="CY114" i="9"/>
  <c r="DA114" i="9"/>
  <c r="DB114" i="9"/>
  <c r="DD114" i="9"/>
  <c r="DE114" i="9"/>
  <c r="DG114" i="9"/>
  <c r="DH114" i="9"/>
  <c r="DJ114" i="9"/>
  <c r="DK114" i="9"/>
  <c r="DM114" i="9"/>
  <c r="DN114" i="9"/>
  <c r="DP114" i="9"/>
  <c r="DQ114" i="9"/>
  <c r="DV114" i="9"/>
  <c r="DW114" i="9"/>
  <c r="DY114" i="9"/>
  <c r="DZ114" i="9"/>
  <c r="EB114" i="9"/>
  <c r="ED114" i="9"/>
  <c r="EF114" i="9"/>
  <c r="F115" i="9"/>
  <c r="G115" i="9"/>
  <c r="I115" i="9"/>
  <c r="J115" i="9"/>
  <c r="L115" i="9"/>
  <c r="M115" i="9"/>
  <c r="O115" i="9"/>
  <c r="P115" i="9"/>
  <c r="R115" i="9"/>
  <c r="S115" i="9"/>
  <c r="U115" i="9"/>
  <c r="V115" i="9"/>
  <c r="X115" i="9"/>
  <c r="Y115" i="9"/>
  <c r="AA115" i="9"/>
  <c r="AB115" i="9"/>
  <c r="AD115" i="9"/>
  <c r="AE115" i="9"/>
  <c r="AG115" i="9"/>
  <c r="AH115" i="9"/>
  <c r="AJ115" i="9"/>
  <c r="AK115" i="9"/>
  <c r="AM115" i="9"/>
  <c r="AN115" i="9"/>
  <c r="AP115" i="9"/>
  <c r="AQ115" i="9"/>
  <c r="AS115" i="9"/>
  <c r="AT115" i="9"/>
  <c r="AV115" i="9"/>
  <c r="AW115" i="9"/>
  <c r="AY115" i="9"/>
  <c r="AZ115" i="9"/>
  <c r="BB115" i="9"/>
  <c r="BC115" i="9"/>
  <c r="BE115" i="9"/>
  <c r="BF115" i="9"/>
  <c r="BH115" i="9"/>
  <c r="BI115" i="9"/>
  <c r="BK115" i="9"/>
  <c r="BL115" i="9"/>
  <c r="BN115" i="9"/>
  <c r="BO115" i="9"/>
  <c r="BQ115" i="9"/>
  <c r="BR115" i="9"/>
  <c r="BT115" i="9"/>
  <c r="BU115" i="9"/>
  <c r="BW115" i="9"/>
  <c r="BX115" i="9"/>
  <c r="BZ115" i="9"/>
  <c r="CA115" i="9"/>
  <c r="CC115" i="9"/>
  <c r="CD115" i="9"/>
  <c r="CF115" i="9"/>
  <c r="CG115" i="9"/>
  <c r="CI115" i="9"/>
  <c r="CJ115" i="9"/>
  <c r="CL115" i="9"/>
  <c r="CM115" i="9"/>
  <c r="CO115" i="9"/>
  <c r="CP115" i="9"/>
  <c r="CR115" i="9"/>
  <c r="CS115" i="9"/>
  <c r="CU115" i="9"/>
  <c r="CV115" i="9"/>
  <c r="CX115" i="9"/>
  <c r="CY115" i="9"/>
  <c r="DA115" i="9"/>
  <c r="DB115" i="9"/>
  <c r="DD115" i="9"/>
  <c r="DE115" i="9"/>
  <c r="DG115" i="9"/>
  <c r="DH115" i="9"/>
  <c r="DJ115" i="9"/>
  <c r="DK115" i="9"/>
  <c r="DM115" i="9"/>
  <c r="DN115" i="9"/>
  <c r="DP115" i="9"/>
  <c r="DQ115" i="9"/>
  <c r="DV115" i="9"/>
  <c r="DW115" i="9"/>
  <c r="DY115" i="9"/>
  <c r="DZ115" i="9"/>
  <c r="EB115" i="9"/>
  <c r="ED115" i="9"/>
  <c r="EF115" i="9"/>
  <c r="F116" i="9"/>
  <c r="G116" i="9"/>
  <c r="I116" i="9"/>
  <c r="J116" i="9"/>
  <c r="L116" i="9"/>
  <c r="M116" i="9"/>
  <c r="O116" i="9"/>
  <c r="P116" i="9"/>
  <c r="R116" i="9"/>
  <c r="S116" i="9"/>
  <c r="U116" i="9"/>
  <c r="V116" i="9"/>
  <c r="X116" i="9"/>
  <c r="Y116" i="9"/>
  <c r="AA116" i="9"/>
  <c r="AB116" i="9"/>
  <c r="AD116" i="9"/>
  <c r="AE116" i="9"/>
  <c r="AG116" i="9"/>
  <c r="AH116" i="9"/>
  <c r="AJ116" i="9"/>
  <c r="AK116" i="9"/>
  <c r="AM116" i="9"/>
  <c r="AN116" i="9"/>
  <c r="AP116" i="9"/>
  <c r="AQ116" i="9"/>
  <c r="AS116" i="9"/>
  <c r="AT116" i="9"/>
  <c r="AV116" i="9"/>
  <c r="AW116" i="9"/>
  <c r="AY116" i="9"/>
  <c r="AZ116" i="9"/>
  <c r="BB116" i="9"/>
  <c r="BC116" i="9"/>
  <c r="BE116" i="9"/>
  <c r="BF116" i="9"/>
  <c r="BH116" i="9"/>
  <c r="BI116" i="9"/>
  <c r="BK116" i="9"/>
  <c r="BL116" i="9"/>
  <c r="BN116" i="9"/>
  <c r="BO116" i="9"/>
  <c r="BQ116" i="9"/>
  <c r="BR116" i="9"/>
  <c r="BT116" i="9"/>
  <c r="BU116" i="9"/>
  <c r="BW116" i="9"/>
  <c r="BX116" i="9"/>
  <c r="BZ116" i="9"/>
  <c r="CA116" i="9"/>
  <c r="CC116" i="9"/>
  <c r="CD116" i="9"/>
  <c r="CF116" i="9"/>
  <c r="CG116" i="9"/>
  <c r="CI116" i="9"/>
  <c r="CJ116" i="9"/>
  <c r="CL116" i="9"/>
  <c r="CM116" i="9"/>
  <c r="CO116" i="9"/>
  <c r="CP116" i="9"/>
  <c r="CR116" i="9"/>
  <c r="CS116" i="9"/>
  <c r="CU116" i="9"/>
  <c r="CV116" i="9"/>
  <c r="CX116" i="9"/>
  <c r="CY116" i="9"/>
  <c r="DA116" i="9"/>
  <c r="DB116" i="9"/>
  <c r="DD116" i="9"/>
  <c r="DE116" i="9"/>
  <c r="DG116" i="9"/>
  <c r="DH116" i="9"/>
  <c r="DJ116" i="9"/>
  <c r="DK116" i="9"/>
  <c r="DM116" i="9"/>
  <c r="DN116" i="9"/>
  <c r="DP116" i="9"/>
  <c r="DQ116" i="9"/>
  <c r="DV116" i="9"/>
  <c r="DW116" i="9"/>
  <c r="DY116" i="9"/>
  <c r="DZ116" i="9"/>
  <c r="EB116" i="9"/>
  <c r="ED116" i="9"/>
  <c r="EF116" i="9"/>
  <c r="F117" i="9"/>
  <c r="G117" i="9"/>
  <c r="I117" i="9"/>
  <c r="J117" i="9"/>
  <c r="L117" i="9"/>
  <c r="M117" i="9"/>
  <c r="O117" i="9"/>
  <c r="P117" i="9"/>
  <c r="R117" i="9"/>
  <c r="S117" i="9"/>
  <c r="U117" i="9"/>
  <c r="V117" i="9"/>
  <c r="X117" i="9"/>
  <c r="Y117" i="9"/>
  <c r="AA117" i="9"/>
  <c r="AB117" i="9"/>
  <c r="AD117" i="9"/>
  <c r="AE117" i="9"/>
  <c r="AG117" i="9"/>
  <c r="AH117" i="9"/>
  <c r="AJ117" i="9"/>
  <c r="AK117" i="9"/>
  <c r="AM117" i="9"/>
  <c r="AN117" i="9"/>
  <c r="AP117" i="9"/>
  <c r="AQ117" i="9"/>
  <c r="AS117" i="9"/>
  <c r="AT117" i="9"/>
  <c r="AV117" i="9"/>
  <c r="AW117" i="9"/>
  <c r="AY117" i="9"/>
  <c r="AZ117" i="9"/>
  <c r="BB117" i="9"/>
  <c r="BC117" i="9"/>
  <c r="BE117" i="9"/>
  <c r="BF117" i="9"/>
  <c r="BH117" i="9"/>
  <c r="BI117" i="9"/>
  <c r="BK117" i="9"/>
  <c r="BL117" i="9"/>
  <c r="BN117" i="9"/>
  <c r="BO117" i="9"/>
  <c r="BQ117" i="9"/>
  <c r="BR117" i="9"/>
  <c r="BT117" i="9"/>
  <c r="BU117" i="9"/>
  <c r="BW117" i="9"/>
  <c r="BX117" i="9"/>
  <c r="BZ117" i="9"/>
  <c r="CA117" i="9"/>
  <c r="CC117" i="9"/>
  <c r="CD117" i="9"/>
  <c r="CF117" i="9"/>
  <c r="CG117" i="9"/>
  <c r="CI117" i="9"/>
  <c r="CJ117" i="9"/>
  <c r="CL117" i="9"/>
  <c r="CM117" i="9"/>
  <c r="CO117" i="9"/>
  <c r="CP117" i="9"/>
  <c r="CR117" i="9"/>
  <c r="CS117" i="9"/>
  <c r="CU117" i="9"/>
  <c r="CV117" i="9"/>
  <c r="CX117" i="9"/>
  <c r="CY117" i="9"/>
  <c r="DA117" i="9"/>
  <c r="DB117" i="9"/>
  <c r="DD117" i="9"/>
  <c r="DE117" i="9"/>
  <c r="DG117" i="9"/>
  <c r="DH117" i="9"/>
  <c r="DJ117" i="9"/>
  <c r="DK117" i="9"/>
  <c r="DM117" i="9"/>
  <c r="DN117" i="9"/>
  <c r="DP117" i="9"/>
  <c r="DQ117" i="9"/>
  <c r="DV117" i="9"/>
  <c r="DW117" i="9"/>
  <c r="DY117" i="9"/>
  <c r="DZ117" i="9"/>
  <c r="EB117" i="9"/>
  <c r="ED117" i="9"/>
  <c r="EF117" i="9"/>
  <c r="F118" i="9"/>
  <c r="G118" i="9"/>
  <c r="I118" i="9"/>
  <c r="J118" i="9"/>
  <c r="L118" i="9"/>
  <c r="M118" i="9"/>
  <c r="O118" i="9"/>
  <c r="P118" i="9"/>
  <c r="R118" i="9"/>
  <c r="S118" i="9"/>
  <c r="U118" i="9"/>
  <c r="V118" i="9"/>
  <c r="X118" i="9"/>
  <c r="Y118" i="9"/>
  <c r="AA118" i="9"/>
  <c r="AB118" i="9"/>
  <c r="AD118" i="9"/>
  <c r="AE118" i="9"/>
  <c r="AG118" i="9"/>
  <c r="AH118" i="9"/>
  <c r="AJ118" i="9"/>
  <c r="AK118" i="9"/>
  <c r="AM118" i="9"/>
  <c r="AN118" i="9"/>
  <c r="AP118" i="9"/>
  <c r="AQ118" i="9"/>
  <c r="AS118" i="9"/>
  <c r="AT118" i="9"/>
  <c r="AV118" i="9"/>
  <c r="AW118" i="9"/>
  <c r="AY118" i="9"/>
  <c r="AZ118" i="9"/>
  <c r="BB118" i="9"/>
  <c r="BC118" i="9"/>
  <c r="BE118" i="9"/>
  <c r="BF118" i="9"/>
  <c r="BH118" i="9"/>
  <c r="BI118" i="9"/>
  <c r="BK118" i="9"/>
  <c r="BL118" i="9"/>
  <c r="BN118" i="9"/>
  <c r="BO118" i="9"/>
  <c r="BQ118" i="9"/>
  <c r="BR118" i="9"/>
  <c r="BT118" i="9"/>
  <c r="BU118" i="9"/>
  <c r="BW118" i="9"/>
  <c r="BX118" i="9"/>
  <c r="BZ118" i="9"/>
  <c r="CA118" i="9"/>
  <c r="CC118" i="9"/>
  <c r="CD118" i="9"/>
  <c r="CF118" i="9"/>
  <c r="CG118" i="9"/>
  <c r="CI118" i="9"/>
  <c r="CJ118" i="9"/>
  <c r="CL118" i="9"/>
  <c r="CM118" i="9"/>
  <c r="CO118" i="9"/>
  <c r="CP118" i="9"/>
  <c r="CR118" i="9"/>
  <c r="CS118" i="9"/>
  <c r="CU118" i="9"/>
  <c r="CV118" i="9"/>
  <c r="CX118" i="9"/>
  <c r="CY118" i="9"/>
  <c r="DA118" i="9"/>
  <c r="DB118" i="9"/>
  <c r="DD118" i="9"/>
  <c r="DE118" i="9"/>
  <c r="DG118" i="9"/>
  <c r="DH118" i="9"/>
  <c r="DJ118" i="9"/>
  <c r="DK118" i="9"/>
  <c r="DM118" i="9"/>
  <c r="DN118" i="9"/>
  <c r="DP118" i="9"/>
  <c r="DQ118" i="9"/>
  <c r="DV118" i="9"/>
  <c r="DW118" i="9"/>
  <c r="DY118" i="9"/>
  <c r="DZ118" i="9"/>
  <c r="EB118" i="9"/>
  <c r="ED118" i="9"/>
  <c r="EF118" i="9"/>
  <c r="F119" i="9"/>
  <c r="G119" i="9"/>
  <c r="I119" i="9"/>
  <c r="J119" i="9"/>
  <c r="L119" i="9"/>
  <c r="M119" i="9"/>
  <c r="O119" i="9"/>
  <c r="P119" i="9"/>
  <c r="R119" i="9"/>
  <c r="S119" i="9"/>
  <c r="U119" i="9"/>
  <c r="V119" i="9"/>
  <c r="X119" i="9"/>
  <c r="Y119" i="9"/>
  <c r="AA119" i="9"/>
  <c r="AB119" i="9"/>
  <c r="AD119" i="9"/>
  <c r="AE119" i="9"/>
  <c r="AG119" i="9"/>
  <c r="AH119" i="9"/>
  <c r="AJ119" i="9"/>
  <c r="AK119" i="9"/>
  <c r="AM119" i="9"/>
  <c r="AN119" i="9"/>
  <c r="AP119" i="9"/>
  <c r="AQ119" i="9"/>
  <c r="AS119" i="9"/>
  <c r="AT119" i="9"/>
  <c r="AV119" i="9"/>
  <c r="AW119" i="9"/>
  <c r="AY119" i="9"/>
  <c r="AZ119" i="9"/>
  <c r="BB119" i="9"/>
  <c r="BC119" i="9"/>
  <c r="BE119" i="9"/>
  <c r="BF119" i="9"/>
  <c r="BH119" i="9"/>
  <c r="BI119" i="9"/>
  <c r="BK119" i="9"/>
  <c r="BL119" i="9"/>
  <c r="BN119" i="9"/>
  <c r="BO119" i="9"/>
  <c r="BQ119" i="9"/>
  <c r="BR119" i="9"/>
  <c r="BT119" i="9"/>
  <c r="BU119" i="9"/>
  <c r="BW119" i="9"/>
  <c r="BX119" i="9"/>
  <c r="BZ119" i="9"/>
  <c r="CA119" i="9"/>
  <c r="CC119" i="9"/>
  <c r="CD119" i="9"/>
  <c r="CF119" i="9"/>
  <c r="CG119" i="9"/>
  <c r="CI119" i="9"/>
  <c r="CJ119" i="9"/>
  <c r="CL119" i="9"/>
  <c r="CM119" i="9"/>
  <c r="CO119" i="9"/>
  <c r="CP119" i="9"/>
  <c r="CR119" i="9"/>
  <c r="CS119" i="9"/>
  <c r="CU119" i="9"/>
  <c r="CV119" i="9"/>
  <c r="CX119" i="9"/>
  <c r="CY119" i="9"/>
  <c r="DA119" i="9"/>
  <c r="DB119" i="9"/>
  <c r="DD119" i="9"/>
  <c r="DE119" i="9"/>
  <c r="DG119" i="9"/>
  <c r="DH119" i="9"/>
  <c r="DJ119" i="9"/>
  <c r="DK119" i="9"/>
  <c r="DM119" i="9"/>
  <c r="DN119" i="9"/>
  <c r="DP119" i="9"/>
  <c r="DQ119" i="9"/>
  <c r="DV119" i="9"/>
  <c r="DW119" i="9"/>
  <c r="DY119" i="9"/>
  <c r="DZ119" i="9"/>
  <c r="EB119" i="9"/>
  <c r="ED119" i="9"/>
  <c r="EF119" i="9"/>
  <c r="F120" i="9"/>
  <c r="G120" i="9"/>
  <c r="I120" i="9"/>
  <c r="J120" i="9"/>
  <c r="L120" i="9"/>
  <c r="M120" i="9"/>
  <c r="O120" i="9"/>
  <c r="P120" i="9"/>
  <c r="R120" i="9"/>
  <c r="S120" i="9"/>
  <c r="U120" i="9"/>
  <c r="V120" i="9"/>
  <c r="X120" i="9"/>
  <c r="Y120" i="9"/>
  <c r="AA120" i="9"/>
  <c r="AB120" i="9"/>
  <c r="AD120" i="9"/>
  <c r="AE120" i="9"/>
  <c r="AG120" i="9"/>
  <c r="AH120" i="9"/>
  <c r="AJ120" i="9"/>
  <c r="AK120" i="9"/>
  <c r="AM120" i="9"/>
  <c r="AN120" i="9"/>
  <c r="AP120" i="9"/>
  <c r="AQ120" i="9"/>
  <c r="AS120" i="9"/>
  <c r="AT120" i="9"/>
  <c r="AV120" i="9"/>
  <c r="AW120" i="9"/>
  <c r="AY120" i="9"/>
  <c r="AZ120" i="9"/>
  <c r="BB120" i="9"/>
  <c r="BC120" i="9"/>
  <c r="BE120" i="9"/>
  <c r="BF120" i="9"/>
  <c r="BH120" i="9"/>
  <c r="BI120" i="9"/>
  <c r="BK120" i="9"/>
  <c r="BL120" i="9"/>
  <c r="BN120" i="9"/>
  <c r="BO120" i="9"/>
  <c r="BQ120" i="9"/>
  <c r="BR120" i="9"/>
  <c r="BT120" i="9"/>
  <c r="BU120" i="9"/>
  <c r="BW120" i="9"/>
  <c r="BX120" i="9"/>
  <c r="BZ120" i="9"/>
  <c r="CA120" i="9"/>
  <c r="CC120" i="9"/>
  <c r="CD120" i="9"/>
  <c r="CF120" i="9"/>
  <c r="CG120" i="9"/>
  <c r="CI120" i="9"/>
  <c r="CJ120" i="9"/>
  <c r="CL120" i="9"/>
  <c r="CM120" i="9"/>
  <c r="CO120" i="9"/>
  <c r="CP120" i="9"/>
  <c r="CR120" i="9"/>
  <c r="CS120" i="9"/>
  <c r="CU120" i="9"/>
  <c r="CV120" i="9"/>
  <c r="CX120" i="9"/>
  <c r="CY120" i="9"/>
  <c r="DA120" i="9"/>
  <c r="DB120" i="9"/>
  <c r="DD120" i="9"/>
  <c r="DE120" i="9"/>
  <c r="DG120" i="9"/>
  <c r="DH120" i="9"/>
  <c r="DJ120" i="9"/>
  <c r="DK120" i="9"/>
  <c r="DM120" i="9"/>
  <c r="DN120" i="9"/>
  <c r="DP120" i="9"/>
  <c r="DQ120" i="9"/>
  <c r="DV120" i="9"/>
  <c r="DW120" i="9"/>
  <c r="DY120" i="9"/>
  <c r="DZ120" i="9"/>
  <c r="EB120" i="9"/>
  <c r="ED120" i="9"/>
  <c r="EF120" i="9"/>
  <c r="F121" i="9"/>
  <c r="G121" i="9"/>
  <c r="I121" i="9"/>
  <c r="J121" i="9"/>
  <c r="L121" i="9"/>
  <c r="M121" i="9"/>
  <c r="O121" i="9"/>
  <c r="P121" i="9"/>
  <c r="R121" i="9"/>
  <c r="S121" i="9"/>
  <c r="U121" i="9"/>
  <c r="V121" i="9"/>
  <c r="X121" i="9"/>
  <c r="Y121" i="9"/>
  <c r="AA121" i="9"/>
  <c r="AB121" i="9"/>
  <c r="AD121" i="9"/>
  <c r="AE121" i="9"/>
  <c r="AG121" i="9"/>
  <c r="AH121" i="9"/>
  <c r="AJ121" i="9"/>
  <c r="AK121" i="9"/>
  <c r="AM121" i="9"/>
  <c r="AN121" i="9"/>
  <c r="AP121" i="9"/>
  <c r="AQ121" i="9"/>
  <c r="AS121" i="9"/>
  <c r="AT121" i="9"/>
  <c r="AV121" i="9"/>
  <c r="AW121" i="9"/>
  <c r="AY121" i="9"/>
  <c r="AZ121" i="9"/>
  <c r="BB121" i="9"/>
  <c r="BC121" i="9"/>
  <c r="BE121" i="9"/>
  <c r="BF121" i="9"/>
  <c r="BH121" i="9"/>
  <c r="BI121" i="9"/>
  <c r="BK121" i="9"/>
  <c r="BL121" i="9"/>
  <c r="BN121" i="9"/>
  <c r="BO121" i="9"/>
  <c r="BQ121" i="9"/>
  <c r="BR121" i="9"/>
  <c r="BT121" i="9"/>
  <c r="BU121" i="9"/>
  <c r="BW121" i="9"/>
  <c r="BX121" i="9"/>
  <c r="BZ121" i="9"/>
  <c r="CA121" i="9"/>
  <c r="CC121" i="9"/>
  <c r="CD121" i="9"/>
  <c r="CF121" i="9"/>
  <c r="CG121" i="9"/>
  <c r="CI121" i="9"/>
  <c r="CJ121" i="9"/>
  <c r="CL121" i="9"/>
  <c r="CM121" i="9"/>
  <c r="CO121" i="9"/>
  <c r="CP121" i="9"/>
  <c r="CR121" i="9"/>
  <c r="CS121" i="9"/>
  <c r="CU121" i="9"/>
  <c r="CV121" i="9"/>
  <c r="CX121" i="9"/>
  <c r="CY121" i="9"/>
  <c r="DA121" i="9"/>
  <c r="DB121" i="9"/>
  <c r="DD121" i="9"/>
  <c r="DE121" i="9"/>
  <c r="DG121" i="9"/>
  <c r="DH121" i="9"/>
  <c r="DJ121" i="9"/>
  <c r="DK121" i="9"/>
  <c r="DM121" i="9"/>
  <c r="DN121" i="9"/>
  <c r="DP121" i="9"/>
  <c r="DQ121" i="9"/>
  <c r="DV121" i="9"/>
  <c r="DW121" i="9"/>
  <c r="DY121" i="9"/>
  <c r="DZ121" i="9"/>
  <c r="EB121" i="9"/>
  <c r="ED121" i="9"/>
  <c r="EF121" i="9"/>
  <c r="F122" i="9"/>
  <c r="G122" i="9"/>
  <c r="I122" i="9"/>
  <c r="J122" i="9"/>
  <c r="L122" i="9"/>
  <c r="M122" i="9"/>
  <c r="O122" i="9"/>
  <c r="P122" i="9"/>
  <c r="R122" i="9"/>
  <c r="S122" i="9"/>
  <c r="U122" i="9"/>
  <c r="V122" i="9"/>
  <c r="X122" i="9"/>
  <c r="Y122" i="9"/>
  <c r="AA122" i="9"/>
  <c r="AB122" i="9"/>
  <c r="AD122" i="9"/>
  <c r="AE122" i="9"/>
  <c r="AG122" i="9"/>
  <c r="AH122" i="9"/>
  <c r="AJ122" i="9"/>
  <c r="AK122" i="9"/>
  <c r="AM122" i="9"/>
  <c r="AN122" i="9"/>
  <c r="AP122" i="9"/>
  <c r="AQ122" i="9"/>
  <c r="AS122" i="9"/>
  <c r="AT122" i="9"/>
  <c r="AV122" i="9"/>
  <c r="AW122" i="9"/>
  <c r="AY122" i="9"/>
  <c r="AZ122" i="9"/>
  <c r="BB122" i="9"/>
  <c r="BC122" i="9"/>
  <c r="BE122" i="9"/>
  <c r="BF122" i="9"/>
  <c r="BH122" i="9"/>
  <c r="BI122" i="9"/>
  <c r="BK122" i="9"/>
  <c r="BL122" i="9"/>
  <c r="BN122" i="9"/>
  <c r="BO122" i="9"/>
  <c r="BQ122" i="9"/>
  <c r="BR122" i="9"/>
  <c r="BT122" i="9"/>
  <c r="BU122" i="9"/>
  <c r="BW122" i="9"/>
  <c r="BX122" i="9"/>
  <c r="BZ122" i="9"/>
  <c r="CA122" i="9"/>
  <c r="CC122" i="9"/>
  <c r="CD122" i="9"/>
  <c r="CF122" i="9"/>
  <c r="CG122" i="9"/>
  <c r="CI122" i="9"/>
  <c r="CJ122" i="9"/>
  <c r="CL122" i="9"/>
  <c r="CM122" i="9"/>
  <c r="CO122" i="9"/>
  <c r="CP122" i="9"/>
  <c r="CR122" i="9"/>
  <c r="CS122" i="9"/>
  <c r="CU122" i="9"/>
  <c r="CV122" i="9"/>
  <c r="CX122" i="9"/>
  <c r="CY122" i="9"/>
  <c r="DA122" i="9"/>
  <c r="DB122" i="9"/>
  <c r="DD122" i="9"/>
  <c r="DE122" i="9"/>
  <c r="DG122" i="9"/>
  <c r="DH122" i="9"/>
  <c r="DJ122" i="9"/>
  <c r="DK122" i="9"/>
  <c r="DM122" i="9"/>
  <c r="DN122" i="9"/>
  <c r="DP122" i="9"/>
  <c r="DQ122" i="9"/>
  <c r="DV122" i="9"/>
  <c r="DW122" i="9"/>
  <c r="DY122" i="9"/>
  <c r="DZ122" i="9"/>
  <c r="EB122" i="9"/>
  <c r="ED122" i="9"/>
  <c r="EF122" i="9"/>
  <c r="F123" i="9"/>
  <c r="G123" i="9"/>
  <c r="I123" i="9"/>
  <c r="J123" i="9"/>
  <c r="L123" i="9"/>
  <c r="M123" i="9"/>
  <c r="O123" i="9"/>
  <c r="P123" i="9"/>
  <c r="R123" i="9"/>
  <c r="S123" i="9"/>
  <c r="U123" i="9"/>
  <c r="V123" i="9"/>
  <c r="X123" i="9"/>
  <c r="Y123" i="9"/>
  <c r="AA123" i="9"/>
  <c r="AB123" i="9"/>
  <c r="AD123" i="9"/>
  <c r="AE123" i="9"/>
  <c r="AG123" i="9"/>
  <c r="AH123" i="9"/>
  <c r="AK123" i="9"/>
  <c r="AN123" i="9"/>
  <c r="AQ123" i="9"/>
  <c r="AT123" i="9"/>
  <c r="AW123" i="9"/>
  <c r="AY123" i="9"/>
  <c r="AZ123" i="9"/>
  <c r="BB123" i="9"/>
  <c r="BC123" i="9"/>
  <c r="BF123" i="9"/>
  <c r="BI123" i="9"/>
  <c r="BK123" i="9"/>
  <c r="BL123" i="9"/>
  <c r="BO123" i="9"/>
  <c r="BR123" i="9"/>
  <c r="BT123" i="9"/>
  <c r="BU123" i="9"/>
  <c r="BW123" i="9"/>
  <c r="BX123" i="9"/>
  <c r="BZ123" i="9"/>
  <c r="CA123" i="9"/>
  <c r="CC123" i="9"/>
  <c r="CD123" i="9"/>
  <c r="CF123" i="9"/>
  <c r="CG123" i="9"/>
  <c r="CI123" i="9"/>
  <c r="CJ123" i="9"/>
  <c r="CL123" i="9"/>
  <c r="CM123" i="9"/>
  <c r="CO123" i="9"/>
  <c r="CP123" i="9"/>
  <c r="CR123" i="9"/>
  <c r="CS123" i="9"/>
  <c r="CU123" i="9"/>
  <c r="CV123" i="9"/>
  <c r="CX123" i="9"/>
  <c r="CY123" i="9"/>
  <c r="DA123" i="9"/>
  <c r="DB123" i="9"/>
  <c r="DE123" i="9"/>
  <c r="DG123" i="9"/>
  <c r="DH123" i="9"/>
  <c r="DK123" i="9"/>
  <c r="DM123" i="9"/>
  <c r="DN123" i="9"/>
  <c r="DQ123" i="9"/>
  <c r="DV123" i="9"/>
  <c r="DW123" i="9"/>
  <c r="DY123" i="9"/>
  <c r="DZ123" i="9"/>
  <c r="EB123" i="9"/>
  <c r="ED123" i="9"/>
  <c r="EF123" i="9"/>
  <c r="F124" i="9"/>
  <c r="G124" i="9"/>
  <c r="I124" i="9"/>
  <c r="J124" i="9"/>
  <c r="L124" i="9"/>
  <c r="M124" i="9"/>
  <c r="O124" i="9"/>
  <c r="P124" i="9"/>
  <c r="R124" i="9"/>
  <c r="S124" i="9"/>
  <c r="U124" i="9"/>
  <c r="V124" i="9"/>
  <c r="X124" i="9"/>
  <c r="Y124" i="9"/>
  <c r="AA124" i="9"/>
  <c r="AB124" i="9"/>
  <c r="AD124" i="9"/>
  <c r="AE124" i="9"/>
  <c r="AG124" i="9"/>
  <c r="AH124" i="9"/>
  <c r="AJ124" i="9"/>
  <c r="AK124" i="9"/>
  <c r="AM124" i="9"/>
  <c r="AN124" i="9"/>
  <c r="AP124" i="9"/>
  <c r="AQ124" i="9"/>
  <c r="AS124" i="9"/>
  <c r="AT124" i="9"/>
  <c r="AV124" i="9"/>
  <c r="AW124" i="9"/>
  <c r="AY124" i="9"/>
  <c r="AZ124" i="9"/>
  <c r="BB124" i="9"/>
  <c r="BC124" i="9"/>
  <c r="BE124" i="9"/>
  <c r="BF124" i="9"/>
  <c r="BH124" i="9"/>
  <c r="BI124" i="9"/>
  <c r="BK124" i="9"/>
  <c r="BL124" i="9"/>
  <c r="BN124" i="9"/>
  <c r="BO124" i="9"/>
  <c r="BQ124" i="9"/>
  <c r="BR124" i="9"/>
  <c r="BT124" i="9"/>
  <c r="BU124" i="9"/>
  <c r="BW124" i="9"/>
  <c r="BX124" i="9"/>
  <c r="BZ124" i="9"/>
  <c r="CA124" i="9"/>
  <c r="CC124" i="9"/>
  <c r="CD124" i="9"/>
  <c r="CF124" i="9"/>
  <c r="CG124" i="9"/>
  <c r="CI124" i="9"/>
  <c r="CJ124" i="9"/>
  <c r="CL124" i="9"/>
  <c r="CM124" i="9"/>
  <c r="CO124" i="9"/>
  <c r="CP124" i="9"/>
  <c r="CR124" i="9"/>
  <c r="CS124" i="9"/>
  <c r="CU124" i="9"/>
  <c r="CV124" i="9"/>
  <c r="CX124" i="9"/>
  <c r="CY124" i="9"/>
  <c r="DA124" i="9"/>
  <c r="DB124" i="9"/>
  <c r="DD124" i="9"/>
  <c r="DE124" i="9"/>
  <c r="DG124" i="9"/>
  <c r="DH124" i="9"/>
  <c r="DJ124" i="9"/>
  <c r="DK124" i="9"/>
  <c r="DM124" i="9"/>
  <c r="DN124" i="9"/>
  <c r="DP124" i="9"/>
  <c r="DQ124" i="9"/>
  <c r="DV124" i="9"/>
  <c r="DW124" i="9"/>
  <c r="DY124" i="9"/>
  <c r="DZ124" i="9"/>
  <c r="EB124" i="9"/>
  <c r="ED124" i="9"/>
  <c r="EF124" i="9"/>
  <c r="F125" i="9"/>
  <c r="G125" i="9"/>
  <c r="I125" i="9"/>
  <c r="J125" i="9"/>
  <c r="L125" i="9"/>
  <c r="M125" i="9"/>
  <c r="O125" i="9"/>
  <c r="P125" i="9"/>
  <c r="R125" i="9"/>
  <c r="S125" i="9"/>
  <c r="U125" i="9"/>
  <c r="V125" i="9"/>
  <c r="X125" i="9"/>
  <c r="Y125" i="9"/>
  <c r="AA125" i="9"/>
  <c r="AB125" i="9"/>
  <c r="AD125" i="9"/>
  <c r="AE125" i="9"/>
  <c r="AG125" i="9"/>
  <c r="AH125" i="9"/>
  <c r="AJ125" i="9"/>
  <c r="AK125" i="9"/>
  <c r="AM125" i="9"/>
  <c r="AN125" i="9"/>
  <c r="AP125" i="9"/>
  <c r="AQ125" i="9"/>
  <c r="AS125" i="9"/>
  <c r="AT125" i="9"/>
  <c r="AV125" i="9"/>
  <c r="AW125" i="9"/>
  <c r="AY125" i="9"/>
  <c r="AZ125" i="9"/>
  <c r="BB125" i="9"/>
  <c r="BC125" i="9"/>
  <c r="BE125" i="9"/>
  <c r="BF125" i="9"/>
  <c r="BH125" i="9"/>
  <c r="BI125" i="9"/>
  <c r="BK125" i="9"/>
  <c r="BL125" i="9"/>
  <c r="BN125" i="9"/>
  <c r="BO125" i="9"/>
  <c r="BQ125" i="9"/>
  <c r="BR125" i="9"/>
  <c r="BT125" i="9"/>
  <c r="BU125" i="9"/>
  <c r="BW125" i="9"/>
  <c r="BX125" i="9"/>
  <c r="BZ125" i="9"/>
  <c r="CA125" i="9"/>
  <c r="CC125" i="9"/>
  <c r="CD125" i="9"/>
  <c r="CF125" i="9"/>
  <c r="CG125" i="9"/>
  <c r="CI125" i="9"/>
  <c r="CJ125" i="9"/>
  <c r="CL125" i="9"/>
  <c r="CM125" i="9"/>
  <c r="CO125" i="9"/>
  <c r="CP125" i="9"/>
  <c r="CR125" i="9"/>
  <c r="CS125" i="9"/>
  <c r="CU125" i="9"/>
  <c r="CV125" i="9"/>
  <c r="CX125" i="9"/>
  <c r="CY125" i="9"/>
  <c r="DA125" i="9"/>
  <c r="DB125" i="9"/>
  <c r="DD125" i="9"/>
  <c r="DE125" i="9"/>
  <c r="DG125" i="9"/>
  <c r="DH125" i="9"/>
  <c r="DJ125" i="9"/>
  <c r="DK125" i="9"/>
  <c r="DM125" i="9"/>
  <c r="DN125" i="9"/>
  <c r="DP125" i="9"/>
  <c r="DQ125" i="9"/>
  <c r="DV125" i="9"/>
  <c r="DW125" i="9"/>
  <c r="DY125" i="9"/>
  <c r="DZ125" i="9"/>
  <c r="EB125" i="9"/>
  <c r="ED125" i="9"/>
  <c r="EF125" i="9"/>
  <c r="F126" i="9"/>
  <c r="G126" i="9"/>
  <c r="I126" i="9"/>
  <c r="J126" i="9"/>
  <c r="L126" i="9"/>
  <c r="M126" i="9"/>
  <c r="O126" i="9"/>
  <c r="P126" i="9"/>
  <c r="R126" i="9"/>
  <c r="S126" i="9"/>
  <c r="U126" i="9"/>
  <c r="V126" i="9"/>
  <c r="X126" i="9"/>
  <c r="Y126" i="9"/>
  <c r="AA126" i="9"/>
  <c r="AB126" i="9"/>
  <c r="AD126" i="9"/>
  <c r="AE126" i="9"/>
  <c r="AG126" i="9"/>
  <c r="AH126" i="9"/>
  <c r="AJ126" i="9"/>
  <c r="AK126" i="9"/>
  <c r="AM126" i="9"/>
  <c r="AN126" i="9"/>
  <c r="AP126" i="9"/>
  <c r="AQ126" i="9"/>
  <c r="AS126" i="9"/>
  <c r="AT126" i="9"/>
  <c r="AV126" i="9"/>
  <c r="AW126" i="9"/>
  <c r="AY126" i="9"/>
  <c r="AZ126" i="9"/>
  <c r="BB126" i="9"/>
  <c r="BC126" i="9"/>
  <c r="BE126" i="9"/>
  <c r="BF126" i="9"/>
  <c r="BH126" i="9"/>
  <c r="BI126" i="9"/>
  <c r="BK126" i="9"/>
  <c r="BL126" i="9"/>
  <c r="BN126" i="9"/>
  <c r="BO126" i="9"/>
  <c r="BQ126" i="9"/>
  <c r="BR126" i="9"/>
  <c r="BT126" i="9"/>
  <c r="BU126" i="9"/>
  <c r="BW126" i="9"/>
  <c r="BX126" i="9"/>
  <c r="BZ126" i="9"/>
  <c r="CA126" i="9"/>
  <c r="CC126" i="9"/>
  <c r="CD126" i="9"/>
  <c r="CF126" i="9"/>
  <c r="CG126" i="9"/>
  <c r="CI126" i="9"/>
  <c r="CJ126" i="9"/>
  <c r="CL126" i="9"/>
  <c r="CM126" i="9"/>
  <c r="CO126" i="9"/>
  <c r="CP126" i="9"/>
  <c r="CR126" i="9"/>
  <c r="CS126" i="9"/>
  <c r="CU126" i="9"/>
  <c r="CV126" i="9"/>
  <c r="CX126" i="9"/>
  <c r="CY126" i="9"/>
  <c r="DA126" i="9"/>
  <c r="DB126" i="9"/>
  <c r="DD126" i="9"/>
  <c r="DE126" i="9"/>
  <c r="DG126" i="9"/>
  <c r="DH126" i="9"/>
  <c r="DJ126" i="9"/>
  <c r="DK126" i="9"/>
  <c r="DM126" i="9"/>
  <c r="DN126" i="9"/>
  <c r="DP126" i="9"/>
  <c r="DQ126" i="9"/>
  <c r="DV126" i="9"/>
  <c r="DW126" i="9"/>
  <c r="DY126" i="9"/>
  <c r="DZ126" i="9"/>
  <c r="EB126" i="9"/>
  <c r="ED126" i="9"/>
  <c r="EF126" i="9"/>
  <c r="F127" i="9"/>
  <c r="G127" i="9"/>
  <c r="I127" i="9"/>
  <c r="J127" i="9"/>
  <c r="L127" i="9"/>
  <c r="M127" i="9"/>
  <c r="O127" i="9"/>
  <c r="P127" i="9"/>
  <c r="R127" i="9"/>
  <c r="S127" i="9"/>
  <c r="U127" i="9"/>
  <c r="V127" i="9"/>
  <c r="X127" i="9"/>
  <c r="Y127" i="9"/>
  <c r="AA127" i="9"/>
  <c r="AB127" i="9"/>
  <c r="AD127" i="9"/>
  <c r="AE127" i="9"/>
  <c r="AG127" i="9"/>
  <c r="AH127" i="9"/>
  <c r="AJ127" i="9"/>
  <c r="AK127" i="9"/>
  <c r="AM127" i="9"/>
  <c r="AN127" i="9"/>
  <c r="AP127" i="9"/>
  <c r="AQ127" i="9"/>
  <c r="AS127" i="9"/>
  <c r="AT127" i="9"/>
  <c r="AV127" i="9"/>
  <c r="AW127" i="9"/>
  <c r="AY127" i="9"/>
  <c r="AZ127" i="9"/>
  <c r="BB127" i="9"/>
  <c r="BC127" i="9"/>
  <c r="BE127" i="9"/>
  <c r="BF127" i="9"/>
  <c r="BH127" i="9"/>
  <c r="BI127" i="9"/>
  <c r="BK127" i="9"/>
  <c r="BL127" i="9"/>
  <c r="BN127" i="9"/>
  <c r="BO127" i="9"/>
  <c r="BQ127" i="9"/>
  <c r="BR127" i="9"/>
  <c r="BT127" i="9"/>
  <c r="BU127" i="9"/>
  <c r="BW127" i="9"/>
  <c r="BX127" i="9"/>
  <c r="BZ127" i="9"/>
  <c r="CA127" i="9"/>
  <c r="CC127" i="9"/>
  <c r="CD127" i="9"/>
  <c r="CF127" i="9"/>
  <c r="CG127" i="9"/>
  <c r="CI127" i="9"/>
  <c r="CJ127" i="9"/>
  <c r="CL127" i="9"/>
  <c r="CM127" i="9"/>
  <c r="CO127" i="9"/>
  <c r="CP127" i="9"/>
  <c r="CR127" i="9"/>
  <c r="CS127" i="9"/>
  <c r="CU127" i="9"/>
  <c r="CV127" i="9"/>
  <c r="CX127" i="9"/>
  <c r="CY127" i="9"/>
  <c r="DA127" i="9"/>
  <c r="DB127" i="9"/>
  <c r="DD127" i="9"/>
  <c r="DE127" i="9"/>
  <c r="DG127" i="9"/>
  <c r="DH127" i="9"/>
  <c r="DJ127" i="9"/>
  <c r="DK127" i="9"/>
  <c r="DM127" i="9"/>
  <c r="DN127" i="9"/>
  <c r="DP127" i="9"/>
  <c r="DQ127" i="9"/>
  <c r="DV127" i="9"/>
  <c r="DW127" i="9"/>
  <c r="DY127" i="9"/>
  <c r="DZ127" i="9"/>
  <c r="EB127" i="9"/>
  <c r="ED127" i="9"/>
  <c r="EF127" i="9"/>
  <c r="F128" i="9"/>
  <c r="G128" i="9"/>
  <c r="I128" i="9"/>
  <c r="J128" i="9"/>
  <c r="L128" i="9"/>
  <c r="M128" i="9"/>
  <c r="O128" i="9"/>
  <c r="P128" i="9"/>
  <c r="R128" i="9"/>
  <c r="S128" i="9"/>
  <c r="U128" i="9"/>
  <c r="V128" i="9"/>
  <c r="X128" i="9"/>
  <c r="Y128" i="9"/>
  <c r="AA128" i="9"/>
  <c r="AB128" i="9"/>
  <c r="AD128" i="9"/>
  <c r="AE128" i="9"/>
  <c r="AG128" i="9"/>
  <c r="AH128" i="9"/>
  <c r="AJ128" i="9"/>
  <c r="AK128" i="9"/>
  <c r="AM128" i="9"/>
  <c r="AN128" i="9"/>
  <c r="AP128" i="9"/>
  <c r="AQ128" i="9"/>
  <c r="AS128" i="9"/>
  <c r="AT128" i="9"/>
  <c r="AV128" i="9"/>
  <c r="AW128" i="9"/>
  <c r="AY128" i="9"/>
  <c r="AZ128" i="9"/>
  <c r="BB128" i="9"/>
  <c r="BC128" i="9"/>
  <c r="BE128" i="9"/>
  <c r="BF128" i="9"/>
  <c r="BH128" i="9"/>
  <c r="BI128" i="9"/>
  <c r="BK128" i="9"/>
  <c r="BL128" i="9"/>
  <c r="BN128" i="9"/>
  <c r="BO128" i="9"/>
  <c r="BQ128" i="9"/>
  <c r="BR128" i="9"/>
  <c r="BT128" i="9"/>
  <c r="BU128" i="9"/>
  <c r="BW128" i="9"/>
  <c r="BX128" i="9"/>
  <c r="BZ128" i="9"/>
  <c r="CA128" i="9"/>
  <c r="CC128" i="9"/>
  <c r="CD128" i="9"/>
  <c r="CF128" i="9"/>
  <c r="CG128" i="9"/>
  <c r="CI128" i="9"/>
  <c r="CJ128" i="9"/>
  <c r="CL128" i="9"/>
  <c r="CM128" i="9"/>
  <c r="CO128" i="9"/>
  <c r="CP128" i="9"/>
  <c r="CR128" i="9"/>
  <c r="CS128" i="9"/>
  <c r="CU128" i="9"/>
  <c r="CV128" i="9"/>
  <c r="CX128" i="9"/>
  <c r="CY128" i="9"/>
  <c r="DA128" i="9"/>
  <c r="DB128" i="9"/>
  <c r="DD128" i="9"/>
  <c r="DE128" i="9"/>
  <c r="DG128" i="9"/>
  <c r="DH128" i="9"/>
  <c r="DJ128" i="9"/>
  <c r="DK128" i="9"/>
  <c r="DM128" i="9"/>
  <c r="DN128" i="9"/>
  <c r="DP128" i="9"/>
  <c r="DQ128" i="9"/>
  <c r="DV128" i="9"/>
  <c r="DW128" i="9"/>
  <c r="DY128" i="9"/>
  <c r="DZ128" i="9"/>
  <c r="EB128" i="9"/>
  <c r="ED128" i="9"/>
  <c r="EF128" i="9"/>
  <c r="F129" i="9"/>
  <c r="G129" i="9"/>
  <c r="I129" i="9"/>
  <c r="J129" i="9"/>
  <c r="L129" i="9"/>
  <c r="M129" i="9"/>
  <c r="O129" i="9"/>
  <c r="P129" i="9"/>
  <c r="R129" i="9"/>
  <c r="S129" i="9"/>
  <c r="U129" i="9"/>
  <c r="V129" i="9"/>
  <c r="X129" i="9"/>
  <c r="Y129" i="9"/>
  <c r="AA129" i="9"/>
  <c r="AB129" i="9"/>
  <c r="AD129" i="9"/>
  <c r="AE129" i="9"/>
  <c r="AG129" i="9"/>
  <c r="AH129" i="9"/>
  <c r="AJ129" i="9"/>
  <c r="AK129" i="9"/>
  <c r="AM129" i="9"/>
  <c r="AN129" i="9"/>
  <c r="AP129" i="9"/>
  <c r="AQ129" i="9"/>
  <c r="AS129" i="9"/>
  <c r="AT129" i="9"/>
  <c r="AV129" i="9"/>
  <c r="AW129" i="9"/>
  <c r="AY129" i="9"/>
  <c r="AZ129" i="9"/>
  <c r="BB129" i="9"/>
  <c r="BC129" i="9"/>
  <c r="BE129" i="9"/>
  <c r="BF129" i="9"/>
  <c r="BH129" i="9"/>
  <c r="BI129" i="9"/>
  <c r="BK129" i="9"/>
  <c r="BL129" i="9"/>
  <c r="BN129" i="9"/>
  <c r="BO129" i="9"/>
  <c r="BQ129" i="9"/>
  <c r="BR129" i="9"/>
  <c r="BT129" i="9"/>
  <c r="BU129" i="9"/>
  <c r="BW129" i="9"/>
  <c r="BX129" i="9"/>
  <c r="BZ129" i="9"/>
  <c r="CA129" i="9"/>
  <c r="CC129" i="9"/>
  <c r="CD129" i="9"/>
  <c r="CF129" i="9"/>
  <c r="CG129" i="9"/>
  <c r="CI129" i="9"/>
  <c r="CJ129" i="9"/>
  <c r="CL129" i="9"/>
  <c r="CM129" i="9"/>
  <c r="CO129" i="9"/>
  <c r="CP129" i="9"/>
  <c r="CR129" i="9"/>
  <c r="CS129" i="9"/>
  <c r="CU129" i="9"/>
  <c r="CV129" i="9"/>
  <c r="CX129" i="9"/>
  <c r="CY129" i="9"/>
  <c r="DA129" i="9"/>
  <c r="DB129" i="9"/>
  <c r="DD129" i="9"/>
  <c r="DE129" i="9"/>
  <c r="DG129" i="9"/>
  <c r="DH129" i="9"/>
  <c r="DJ129" i="9"/>
  <c r="DK129" i="9"/>
  <c r="DM129" i="9"/>
  <c r="DN129" i="9"/>
  <c r="DP129" i="9"/>
  <c r="DQ129" i="9"/>
  <c r="DV129" i="9"/>
  <c r="DW129" i="9"/>
  <c r="DY129" i="9"/>
  <c r="DZ129" i="9"/>
  <c r="EB129" i="9"/>
  <c r="ED129" i="9"/>
  <c r="EF129" i="9"/>
  <c r="F130" i="9"/>
  <c r="G130" i="9"/>
  <c r="I130" i="9"/>
  <c r="J130" i="9"/>
  <c r="L130" i="9"/>
  <c r="M130" i="9"/>
  <c r="O130" i="9"/>
  <c r="P130" i="9"/>
  <c r="R130" i="9"/>
  <c r="S130" i="9"/>
  <c r="U130" i="9"/>
  <c r="V130" i="9"/>
  <c r="X130" i="9"/>
  <c r="Y130" i="9"/>
  <c r="AA130" i="9"/>
  <c r="AB130" i="9"/>
  <c r="AD130" i="9"/>
  <c r="AE130" i="9"/>
  <c r="AG130" i="9"/>
  <c r="AH130" i="9"/>
  <c r="AJ130" i="9"/>
  <c r="AK130" i="9"/>
  <c r="AM130" i="9"/>
  <c r="AN130" i="9"/>
  <c r="AP130" i="9"/>
  <c r="AQ130" i="9"/>
  <c r="AS130" i="9"/>
  <c r="AT130" i="9"/>
  <c r="AV130" i="9"/>
  <c r="AW130" i="9"/>
  <c r="AY130" i="9"/>
  <c r="AZ130" i="9"/>
  <c r="BB130" i="9"/>
  <c r="BC130" i="9"/>
  <c r="BE130" i="9"/>
  <c r="BF130" i="9"/>
  <c r="BH130" i="9"/>
  <c r="BI130" i="9"/>
  <c r="BK130" i="9"/>
  <c r="BL130" i="9"/>
  <c r="BN130" i="9"/>
  <c r="BO130" i="9"/>
  <c r="BQ130" i="9"/>
  <c r="BR130" i="9"/>
  <c r="BT130" i="9"/>
  <c r="BU130" i="9"/>
  <c r="BW130" i="9"/>
  <c r="BX130" i="9"/>
  <c r="BZ130" i="9"/>
  <c r="CA130" i="9"/>
  <c r="CC130" i="9"/>
  <c r="CD130" i="9"/>
  <c r="CF130" i="9"/>
  <c r="CG130" i="9"/>
  <c r="CI130" i="9"/>
  <c r="CJ130" i="9"/>
  <c r="CL130" i="9"/>
  <c r="CM130" i="9"/>
  <c r="CO130" i="9"/>
  <c r="CP130" i="9"/>
  <c r="CR130" i="9"/>
  <c r="CS130" i="9"/>
  <c r="CU130" i="9"/>
  <c r="CV130" i="9"/>
  <c r="CX130" i="9"/>
  <c r="CY130" i="9"/>
  <c r="DA130" i="9"/>
  <c r="DB130" i="9"/>
  <c r="DD130" i="9"/>
  <c r="DE130" i="9"/>
  <c r="DG130" i="9"/>
  <c r="DH130" i="9"/>
  <c r="DJ130" i="9"/>
  <c r="DK130" i="9"/>
  <c r="DM130" i="9"/>
  <c r="DN130" i="9"/>
  <c r="DP130" i="9"/>
  <c r="DQ130" i="9"/>
  <c r="DV130" i="9"/>
  <c r="DW130" i="9"/>
  <c r="DY130" i="9"/>
  <c r="DZ130" i="9"/>
  <c r="EB130" i="9"/>
  <c r="ED130" i="9"/>
  <c r="EF130" i="9"/>
  <c r="F131" i="9"/>
  <c r="G131" i="9"/>
  <c r="I131" i="9"/>
  <c r="J131" i="9"/>
  <c r="L131" i="9"/>
  <c r="M131" i="9"/>
  <c r="O131" i="9"/>
  <c r="P131" i="9"/>
  <c r="R131" i="9"/>
  <c r="S131" i="9"/>
  <c r="U131" i="9"/>
  <c r="V131" i="9"/>
  <c r="X131" i="9"/>
  <c r="Y131" i="9"/>
  <c r="AA131" i="9"/>
  <c r="AB131" i="9"/>
  <c r="AD131" i="9"/>
  <c r="AE131" i="9"/>
  <c r="AG131" i="9"/>
  <c r="AH131" i="9"/>
  <c r="AJ131" i="9"/>
  <c r="AK131" i="9"/>
  <c r="AM131" i="9"/>
  <c r="AN131" i="9"/>
  <c r="AP131" i="9"/>
  <c r="AQ131" i="9"/>
  <c r="AS131" i="9"/>
  <c r="AT131" i="9"/>
  <c r="AV131" i="9"/>
  <c r="AW131" i="9"/>
  <c r="AY131" i="9"/>
  <c r="AZ131" i="9"/>
  <c r="BB131" i="9"/>
  <c r="BC131" i="9"/>
  <c r="BE131" i="9"/>
  <c r="BF131" i="9"/>
  <c r="BH131" i="9"/>
  <c r="BI131" i="9"/>
  <c r="BK131" i="9"/>
  <c r="BL131" i="9"/>
  <c r="BN131" i="9"/>
  <c r="BO131" i="9"/>
  <c r="BQ131" i="9"/>
  <c r="BR131" i="9"/>
  <c r="BT131" i="9"/>
  <c r="BU131" i="9"/>
  <c r="BW131" i="9"/>
  <c r="BX131" i="9"/>
  <c r="BZ131" i="9"/>
  <c r="CA131" i="9"/>
  <c r="CC131" i="9"/>
  <c r="CD131" i="9"/>
  <c r="CF131" i="9"/>
  <c r="CG131" i="9"/>
  <c r="CI131" i="9"/>
  <c r="CJ131" i="9"/>
  <c r="CL131" i="9"/>
  <c r="CM131" i="9"/>
  <c r="CO131" i="9"/>
  <c r="CP131" i="9"/>
  <c r="CR131" i="9"/>
  <c r="CS131" i="9"/>
  <c r="CU131" i="9"/>
  <c r="CV131" i="9"/>
  <c r="CX131" i="9"/>
  <c r="CY131" i="9"/>
  <c r="DA131" i="9"/>
  <c r="DB131" i="9"/>
  <c r="DD131" i="9"/>
  <c r="DE131" i="9"/>
  <c r="DG131" i="9"/>
  <c r="DH131" i="9"/>
  <c r="DJ131" i="9"/>
  <c r="DK131" i="9"/>
  <c r="DM131" i="9"/>
  <c r="DN131" i="9"/>
  <c r="DP131" i="9"/>
  <c r="DQ131" i="9"/>
  <c r="DV131" i="9"/>
  <c r="DW131" i="9"/>
  <c r="DY131" i="9"/>
  <c r="DZ131" i="9"/>
  <c r="EB131" i="9"/>
  <c r="ED131" i="9"/>
  <c r="EF131" i="9"/>
  <c r="EF137" i="9"/>
  <c r="EG137" i="9"/>
  <c r="EH137" i="9"/>
  <c r="EF136" i="9"/>
  <c r="EG136" i="9"/>
  <c r="EH136" i="9"/>
  <c r="EF135" i="9"/>
  <c r="EH135" i="9"/>
  <c r="EF134" i="9"/>
  <c r="EG134" i="9"/>
  <c r="EH134" i="9"/>
  <c r="CB137" i="8"/>
  <c r="CC137" i="8"/>
  <c r="CD137" i="8"/>
  <c r="CB136" i="8"/>
  <c r="CC136" i="8"/>
  <c r="CD136" i="8"/>
  <c r="CD135" i="8"/>
  <c r="CB134" i="8"/>
  <c r="CC134" i="8"/>
  <c r="CD134" i="8"/>
  <c r="F3" i="7"/>
  <c r="I3" i="7"/>
  <c r="K3" i="7"/>
  <c r="L3" i="7"/>
  <c r="N3" i="7"/>
  <c r="O3" i="7"/>
  <c r="Q3" i="7"/>
  <c r="R3" i="7"/>
  <c r="T3" i="7"/>
  <c r="U3" i="7"/>
  <c r="X3" i="7"/>
  <c r="AA3" i="7"/>
  <c r="AD3" i="7"/>
  <c r="AG3" i="7"/>
  <c r="AJ3" i="7"/>
  <c r="AM3" i="7"/>
  <c r="AP3" i="7"/>
  <c r="AS3" i="7"/>
  <c r="AU3" i="7"/>
  <c r="AV3" i="7"/>
  <c r="AX3" i="7"/>
  <c r="AY3" i="7"/>
  <c r="BB3" i="7"/>
  <c r="BE3" i="7"/>
  <c r="BG3" i="7"/>
  <c r="BH3" i="7"/>
  <c r="BN3" i="7"/>
  <c r="BQ3" i="7"/>
  <c r="BR3" i="7"/>
  <c r="BT3" i="7"/>
  <c r="BV3" i="7"/>
  <c r="F4" i="7"/>
  <c r="I4" i="7"/>
  <c r="L4" i="7"/>
  <c r="O4" i="7"/>
  <c r="R4" i="7"/>
  <c r="U4" i="7"/>
  <c r="X4" i="7"/>
  <c r="AA4" i="7"/>
  <c r="AD4" i="7"/>
  <c r="AF4" i="7"/>
  <c r="AG4" i="7"/>
  <c r="AI4" i="7"/>
  <c r="AJ4" i="7"/>
  <c r="AL4" i="7"/>
  <c r="AM4" i="7"/>
  <c r="AO4" i="7"/>
  <c r="AP4" i="7"/>
  <c r="AS4" i="7"/>
  <c r="AV4" i="7"/>
  <c r="AY4" i="7"/>
  <c r="BA4" i="7"/>
  <c r="BB4" i="7"/>
  <c r="BE4" i="7"/>
  <c r="BG4" i="7"/>
  <c r="BH4" i="7"/>
  <c r="BN4" i="7"/>
  <c r="BQ4" i="7"/>
  <c r="BR4" i="7"/>
  <c r="BT4" i="7"/>
  <c r="BV4" i="7"/>
  <c r="F5" i="7"/>
  <c r="I5" i="7"/>
  <c r="L5" i="7"/>
  <c r="O5" i="7"/>
  <c r="R5" i="7"/>
  <c r="U5" i="7"/>
  <c r="X5" i="7"/>
  <c r="AA5" i="7"/>
  <c r="AD5" i="7"/>
  <c r="AF5" i="7"/>
  <c r="AG5" i="7"/>
  <c r="AI5" i="7"/>
  <c r="AJ5" i="7"/>
  <c r="AL5" i="7"/>
  <c r="AM5" i="7"/>
  <c r="AO5" i="7"/>
  <c r="AP5" i="7"/>
  <c r="AS5" i="7"/>
  <c r="AV5" i="7"/>
  <c r="AY5" i="7"/>
  <c r="BA5" i="7"/>
  <c r="BB5" i="7"/>
  <c r="BE5" i="7"/>
  <c r="BG5" i="7"/>
  <c r="BH5" i="7"/>
  <c r="BN5" i="7"/>
  <c r="BQ5" i="7"/>
  <c r="BR5" i="7"/>
  <c r="BT5" i="7"/>
  <c r="BV5" i="7"/>
  <c r="F6" i="7"/>
  <c r="I6" i="7"/>
  <c r="L6" i="7"/>
  <c r="O6" i="7"/>
  <c r="R6" i="7"/>
  <c r="U6" i="7"/>
  <c r="X6" i="7"/>
  <c r="AA6" i="7"/>
  <c r="AD6" i="7"/>
  <c r="AF6" i="7"/>
  <c r="AG6" i="7"/>
  <c r="AI6" i="7"/>
  <c r="AJ6" i="7"/>
  <c r="AL6" i="7"/>
  <c r="AM6" i="7"/>
  <c r="AO6" i="7"/>
  <c r="AP6" i="7"/>
  <c r="AS6" i="7"/>
  <c r="AV6" i="7"/>
  <c r="AY6" i="7"/>
  <c r="BA6" i="7"/>
  <c r="BB6" i="7"/>
  <c r="BE6" i="7"/>
  <c r="BG6" i="7"/>
  <c r="BH6" i="7"/>
  <c r="BN6" i="7"/>
  <c r="BQ6" i="7"/>
  <c r="BR6" i="7"/>
  <c r="BT6" i="7"/>
  <c r="BV6" i="7"/>
  <c r="F7" i="7"/>
  <c r="I7" i="7"/>
  <c r="L7" i="7"/>
  <c r="O7" i="7"/>
  <c r="R7" i="7"/>
  <c r="U7" i="7"/>
  <c r="X7" i="7"/>
  <c r="AA7" i="7"/>
  <c r="AD7" i="7"/>
  <c r="AF7" i="7"/>
  <c r="AG7" i="7"/>
  <c r="AI7" i="7"/>
  <c r="AJ7" i="7"/>
  <c r="AL7" i="7"/>
  <c r="AM7" i="7"/>
  <c r="AO7" i="7"/>
  <c r="AP7" i="7"/>
  <c r="AS7" i="7"/>
  <c r="AV7" i="7"/>
  <c r="AY7" i="7"/>
  <c r="BA7" i="7"/>
  <c r="BB7" i="7"/>
  <c r="BE7" i="7"/>
  <c r="BG7" i="7"/>
  <c r="BH7" i="7"/>
  <c r="BN7" i="7"/>
  <c r="BQ7" i="7"/>
  <c r="BR7" i="7"/>
  <c r="BT7" i="7"/>
  <c r="BV7" i="7"/>
  <c r="F8" i="7"/>
  <c r="I8" i="7"/>
  <c r="L8" i="7"/>
  <c r="O8" i="7"/>
  <c r="R8" i="7"/>
  <c r="U8" i="7"/>
  <c r="X8" i="7"/>
  <c r="AA8" i="7"/>
  <c r="AD8" i="7"/>
  <c r="AF8" i="7"/>
  <c r="AG8" i="7"/>
  <c r="AI8" i="7"/>
  <c r="AJ8" i="7"/>
  <c r="AL8" i="7"/>
  <c r="AM8" i="7"/>
  <c r="AO8" i="7"/>
  <c r="AP8" i="7"/>
  <c r="AS8" i="7"/>
  <c r="AV8" i="7"/>
  <c r="AY8" i="7"/>
  <c r="BA8" i="7"/>
  <c r="BB8" i="7"/>
  <c r="BE8" i="7"/>
  <c r="BG8" i="7"/>
  <c r="BH8" i="7"/>
  <c r="BN8" i="7"/>
  <c r="BQ8" i="7"/>
  <c r="BR8" i="7"/>
  <c r="BT8" i="7"/>
  <c r="BV8" i="7"/>
  <c r="F9" i="7"/>
  <c r="I9" i="7"/>
  <c r="L9" i="7"/>
  <c r="O9" i="7"/>
  <c r="R9" i="7"/>
  <c r="U9" i="7"/>
  <c r="X9" i="7"/>
  <c r="AA9" i="7"/>
  <c r="AD9" i="7"/>
  <c r="AF9" i="7"/>
  <c r="AG9" i="7"/>
  <c r="AI9" i="7"/>
  <c r="AJ9" i="7"/>
  <c r="AL9" i="7"/>
  <c r="AM9" i="7"/>
  <c r="AO9" i="7"/>
  <c r="AP9" i="7"/>
  <c r="AS9" i="7"/>
  <c r="AV9" i="7"/>
  <c r="AY9" i="7"/>
  <c r="BA9" i="7"/>
  <c r="BB9" i="7"/>
  <c r="BE9" i="7"/>
  <c r="BG9" i="7"/>
  <c r="BH9" i="7"/>
  <c r="BN9" i="7"/>
  <c r="BQ9" i="7"/>
  <c r="BR9" i="7"/>
  <c r="BT9" i="7"/>
  <c r="BV9" i="7"/>
  <c r="F10" i="7"/>
  <c r="I10" i="7"/>
  <c r="L10" i="7"/>
  <c r="O10" i="7"/>
  <c r="R10" i="7"/>
  <c r="U10" i="7"/>
  <c r="X10" i="7"/>
  <c r="AA10" i="7"/>
  <c r="AD10" i="7"/>
  <c r="AF10" i="7"/>
  <c r="AG10" i="7"/>
  <c r="AI10" i="7"/>
  <c r="AJ10" i="7"/>
  <c r="AL10" i="7"/>
  <c r="AM10" i="7"/>
  <c r="AO10" i="7"/>
  <c r="AP10" i="7"/>
  <c r="AS10" i="7"/>
  <c r="AV10" i="7"/>
  <c r="AY10" i="7"/>
  <c r="BA10" i="7"/>
  <c r="BB10" i="7"/>
  <c r="BE10" i="7"/>
  <c r="BG10" i="7"/>
  <c r="BH10" i="7"/>
  <c r="BN10" i="7"/>
  <c r="BQ10" i="7"/>
  <c r="BR10" i="7"/>
  <c r="BT10" i="7"/>
  <c r="BV10" i="7"/>
  <c r="F11" i="7"/>
  <c r="I11" i="7"/>
  <c r="L11" i="7"/>
  <c r="O11" i="7"/>
  <c r="R11" i="7"/>
  <c r="U11" i="7"/>
  <c r="X11" i="7"/>
  <c r="AA11" i="7"/>
  <c r="AD11" i="7"/>
  <c r="AF11" i="7"/>
  <c r="AG11" i="7"/>
  <c r="AI11" i="7"/>
  <c r="AJ11" i="7"/>
  <c r="AL11" i="7"/>
  <c r="AM11" i="7"/>
  <c r="AO11" i="7"/>
  <c r="AP11" i="7"/>
  <c r="AS11" i="7"/>
  <c r="AV11" i="7"/>
  <c r="AY11" i="7"/>
  <c r="BA11" i="7"/>
  <c r="BB11" i="7"/>
  <c r="BE11" i="7"/>
  <c r="BG11" i="7"/>
  <c r="BH11" i="7"/>
  <c r="BN11" i="7"/>
  <c r="BQ11" i="7"/>
  <c r="BR11" i="7"/>
  <c r="BT11" i="7"/>
  <c r="BV11" i="7"/>
  <c r="F12" i="7"/>
  <c r="I12" i="7"/>
  <c r="L12" i="7"/>
  <c r="O12" i="7"/>
  <c r="R12" i="7"/>
  <c r="U12" i="7"/>
  <c r="X12" i="7"/>
  <c r="AA12" i="7"/>
  <c r="AD12" i="7"/>
  <c r="AF12" i="7"/>
  <c r="AG12" i="7"/>
  <c r="AI12" i="7"/>
  <c r="AJ12" i="7"/>
  <c r="AL12" i="7"/>
  <c r="AM12" i="7"/>
  <c r="AO12" i="7"/>
  <c r="AP12" i="7"/>
  <c r="AS12" i="7"/>
  <c r="AV12" i="7"/>
  <c r="AY12" i="7"/>
  <c r="BA12" i="7"/>
  <c r="BB12" i="7"/>
  <c r="BE12" i="7"/>
  <c r="BG12" i="7"/>
  <c r="BH12" i="7"/>
  <c r="BN12" i="7"/>
  <c r="BQ12" i="7"/>
  <c r="BR12" i="7"/>
  <c r="BT12" i="7"/>
  <c r="BV12" i="7"/>
  <c r="F13" i="7"/>
  <c r="I13" i="7"/>
  <c r="L13" i="7"/>
  <c r="O13" i="7"/>
  <c r="R13" i="7"/>
  <c r="U13" i="7"/>
  <c r="X13" i="7"/>
  <c r="AA13" i="7"/>
  <c r="AD13" i="7"/>
  <c r="AF13" i="7"/>
  <c r="AG13" i="7"/>
  <c r="AI13" i="7"/>
  <c r="AJ13" i="7"/>
  <c r="AL13" i="7"/>
  <c r="AM13" i="7"/>
  <c r="AO13" i="7"/>
  <c r="AP13" i="7"/>
  <c r="AS13" i="7"/>
  <c r="AV13" i="7"/>
  <c r="AY13" i="7"/>
  <c r="BA13" i="7"/>
  <c r="BB13" i="7"/>
  <c r="BE13" i="7"/>
  <c r="BG13" i="7"/>
  <c r="BH13" i="7"/>
  <c r="BN13" i="7"/>
  <c r="BQ13" i="7"/>
  <c r="BR13" i="7"/>
  <c r="BT13" i="7"/>
  <c r="BV13" i="7"/>
  <c r="F14" i="7"/>
  <c r="I14" i="7"/>
  <c r="L14" i="7"/>
  <c r="O14" i="7"/>
  <c r="R14" i="7"/>
  <c r="U14" i="7"/>
  <c r="X14" i="7"/>
  <c r="AA14" i="7"/>
  <c r="AD14" i="7"/>
  <c r="AF14" i="7"/>
  <c r="AG14" i="7"/>
  <c r="AI14" i="7"/>
  <c r="AJ14" i="7"/>
  <c r="AL14" i="7"/>
  <c r="AM14" i="7"/>
  <c r="AO14" i="7"/>
  <c r="AP14" i="7"/>
  <c r="AS14" i="7"/>
  <c r="AV14" i="7"/>
  <c r="AY14" i="7"/>
  <c r="BA14" i="7"/>
  <c r="BB14" i="7"/>
  <c r="BE14" i="7"/>
  <c r="BG14" i="7"/>
  <c r="BH14" i="7"/>
  <c r="BN14" i="7"/>
  <c r="BQ14" i="7"/>
  <c r="BR14" i="7"/>
  <c r="BT14" i="7"/>
  <c r="BV14" i="7"/>
  <c r="F15" i="7"/>
  <c r="H15" i="7"/>
  <c r="I15" i="7"/>
  <c r="K15" i="7"/>
  <c r="L15" i="7"/>
  <c r="N15" i="7"/>
  <c r="O15" i="7"/>
  <c r="Q15" i="7"/>
  <c r="R15" i="7"/>
  <c r="T15" i="7"/>
  <c r="U15" i="7"/>
  <c r="X15" i="7"/>
  <c r="AA15" i="7"/>
  <c r="AD15" i="7"/>
  <c r="AG15" i="7"/>
  <c r="AJ15" i="7"/>
  <c r="AM15" i="7"/>
  <c r="AP15" i="7"/>
  <c r="AS15" i="7"/>
  <c r="AU15" i="7"/>
  <c r="AV15" i="7"/>
  <c r="AX15" i="7"/>
  <c r="AY15" i="7"/>
  <c r="BB15" i="7"/>
  <c r="BE15" i="7"/>
  <c r="BG15" i="7"/>
  <c r="BH15" i="7"/>
  <c r="BN15" i="7"/>
  <c r="BQ15" i="7"/>
  <c r="BR15" i="7"/>
  <c r="BT15" i="7"/>
  <c r="BV15" i="7"/>
  <c r="F16" i="7"/>
  <c r="H16" i="7"/>
  <c r="I16" i="7"/>
  <c r="L16" i="7"/>
  <c r="N16" i="7"/>
  <c r="O16" i="7"/>
  <c r="R16" i="7"/>
  <c r="U16" i="7"/>
  <c r="X16" i="7"/>
  <c r="AA16" i="7"/>
  <c r="AD16" i="7"/>
  <c r="AF16" i="7"/>
  <c r="AG16" i="7"/>
  <c r="AI16" i="7"/>
  <c r="AJ16" i="7"/>
  <c r="AL16" i="7"/>
  <c r="AM16" i="7"/>
  <c r="AO16" i="7"/>
  <c r="AP16" i="7"/>
  <c r="AS16" i="7"/>
  <c r="AV16" i="7"/>
  <c r="AY16" i="7"/>
  <c r="BA16" i="7"/>
  <c r="BB16" i="7"/>
  <c r="BD16" i="7"/>
  <c r="BE16" i="7"/>
  <c r="BG16" i="7"/>
  <c r="BH16" i="7"/>
  <c r="BN16" i="7"/>
  <c r="BQ16" i="7"/>
  <c r="BR16" i="7"/>
  <c r="BT16" i="7"/>
  <c r="BV16" i="7"/>
  <c r="F17" i="7"/>
  <c r="H17" i="7"/>
  <c r="I17" i="7"/>
  <c r="L17" i="7"/>
  <c r="N17" i="7"/>
  <c r="O17" i="7"/>
  <c r="R17" i="7"/>
  <c r="U17" i="7"/>
  <c r="X17" i="7"/>
  <c r="AA17" i="7"/>
  <c r="AD17" i="7"/>
  <c r="AF17" i="7"/>
  <c r="AG17" i="7"/>
  <c r="AI17" i="7"/>
  <c r="AJ17" i="7"/>
  <c r="AL17" i="7"/>
  <c r="AM17" i="7"/>
  <c r="AO17" i="7"/>
  <c r="AP17" i="7"/>
  <c r="AS17" i="7"/>
  <c r="AV17" i="7"/>
  <c r="AY17" i="7"/>
  <c r="BA17" i="7"/>
  <c r="BB17" i="7"/>
  <c r="BD17" i="7"/>
  <c r="BE17" i="7"/>
  <c r="BG17" i="7"/>
  <c r="BH17" i="7"/>
  <c r="BN17" i="7"/>
  <c r="BQ17" i="7"/>
  <c r="BR17" i="7"/>
  <c r="BT17" i="7"/>
  <c r="BV17" i="7"/>
  <c r="F18" i="7"/>
  <c r="H18" i="7"/>
  <c r="I18" i="7"/>
  <c r="L18" i="7"/>
  <c r="N18" i="7"/>
  <c r="O18" i="7"/>
  <c r="R18" i="7"/>
  <c r="U18" i="7"/>
  <c r="X18" i="7"/>
  <c r="AA18" i="7"/>
  <c r="AD18" i="7"/>
  <c r="AF18" i="7"/>
  <c r="AG18" i="7"/>
  <c r="AI18" i="7"/>
  <c r="AJ18" i="7"/>
  <c r="AL18" i="7"/>
  <c r="AM18" i="7"/>
  <c r="AO18" i="7"/>
  <c r="AP18" i="7"/>
  <c r="AS18" i="7"/>
  <c r="AV18" i="7"/>
  <c r="AY18" i="7"/>
  <c r="BA18" i="7"/>
  <c r="BB18" i="7"/>
  <c r="BD18" i="7"/>
  <c r="BE18" i="7"/>
  <c r="BG18" i="7"/>
  <c r="BH18" i="7"/>
  <c r="BN18" i="7"/>
  <c r="BQ18" i="7"/>
  <c r="BR18" i="7"/>
  <c r="BT18" i="7"/>
  <c r="BV18" i="7"/>
  <c r="F19" i="7"/>
  <c r="H19" i="7"/>
  <c r="I19" i="7"/>
  <c r="L19" i="7"/>
  <c r="N19" i="7"/>
  <c r="O19" i="7"/>
  <c r="R19" i="7"/>
  <c r="U19" i="7"/>
  <c r="X19" i="7"/>
  <c r="AA19" i="7"/>
  <c r="AD19" i="7"/>
  <c r="AF19" i="7"/>
  <c r="AG19" i="7"/>
  <c r="AI19" i="7"/>
  <c r="AJ19" i="7"/>
  <c r="AL19" i="7"/>
  <c r="AM19" i="7"/>
  <c r="AO19" i="7"/>
  <c r="AP19" i="7"/>
  <c r="AS19" i="7"/>
  <c r="AV19" i="7"/>
  <c r="AY19" i="7"/>
  <c r="BA19" i="7"/>
  <c r="BB19" i="7"/>
  <c r="BD19" i="7"/>
  <c r="BE19" i="7"/>
  <c r="BG19" i="7"/>
  <c r="BH19" i="7"/>
  <c r="BN19" i="7"/>
  <c r="BQ19" i="7"/>
  <c r="BR19" i="7"/>
  <c r="BT19" i="7"/>
  <c r="BV19" i="7"/>
  <c r="F20" i="7"/>
  <c r="H20" i="7"/>
  <c r="I20" i="7"/>
  <c r="L20" i="7"/>
  <c r="N20" i="7"/>
  <c r="O20" i="7"/>
  <c r="R20" i="7"/>
  <c r="U20" i="7"/>
  <c r="X20" i="7"/>
  <c r="AA20" i="7"/>
  <c r="AD20" i="7"/>
  <c r="AF20" i="7"/>
  <c r="AG20" i="7"/>
  <c r="AI20" i="7"/>
  <c r="AJ20" i="7"/>
  <c r="AL20" i="7"/>
  <c r="AM20" i="7"/>
  <c r="AO20" i="7"/>
  <c r="AP20" i="7"/>
  <c r="AS20" i="7"/>
  <c r="AV20" i="7"/>
  <c r="AY20" i="7"/>
  <c r="BA20" i="7"/>
  <c r="BB20" i="7"/>
  <c r="BD20" i="7"/>
  <c r="BE20" i="7"/>
  <c r="BG20" i="7"/>
  <c r="BH20" i="7"/>
  <c r="BN20" i="7"/>
  <c r="BQ20" i="7"/>
  <c r="BR20" i="7"/>
  <c r="BT20" i="7"/>
  <c r="BV20" i="7"/>
  <c r="F21" i="7"/>
  <c r="H21" i="7"/>
  <c r="I21" i="7"/>
  <c r="L21" i="7"/>
  <c r="N21" i="7"/>
  <c r="O21" i="7"/>
  <c r="R21" i="7"/>
  <c r="U21" i="7"/>
  <c r="X21" i="7"/>
  <c r="AA21" i="7"/>
  <c r="AD21" i="7"/>
  <c r="AF21" i="7"/>
  <c r="AG21" i="7"/>
  <c r="AI21" i="7"/>
  <c r="AJ21" i="7"/>
  <c r="AL21" i="7"/>
  <c r="AM21" i="7"/>
  <c r="AO21" i="7"/>
  <c r="AP21" i="7"/>
  <c r="AS21" i="7"/>
  <c r="AV21" i="7"/>
  <c r="AY21" i="7"/>
  <c r="BA21" i="7"/>
  <c r="BB21" i="7"/>
  <c r="BD21" i="7"/>
  <c r="BE21" i="7"/>
  <c r="BG21" i="7"/>
  <c r="BH21" i="7"/>
  <c r="BN21" i="7"/>
  <c r="BQ21" i="7"/>
  <c r="BR21" i="7"/>
  <c r="BT21" i="7"/>
  <c r="BV21" i="7"/>
  <c r="F22" i="7"/>
  <c r="H22" i="7"/>
  <c r="I22" i="7"/>
  <c r="L22" i="7"/>
  <c r="N22" i="7"/>
  <c r="O22" i="7"/>
  <c r="R22" i="7"/>
  <c r="U22" i="7"/>
  <c r="X22" i="7"/>
  <c r="AA22" i="7"/>
  <c r="AD22" i="7"/>
  <c r="AF22" i="7"/>
  <c r="AG22" i="7"/>
  <c r="AI22" i="7"/>
  <c r="AJ22" i="7"/>
  <c r="AL22" i="7"/>
  <c r="AM22" i="7"/>
  <c r="AO22" i="7"/>
  <c r="AP22" i="7"/>
  <c r="AS22" i="7"/>
  <c r="AV22" i="7"/>
  <c r="AY22" i="7"/>
  <c r="BA22" i="7"/>
  <c r="BB22" i="7"/>
  <c r="BD22" i="7"/>
  <c r="BE22" i="7"/>
  <c r="BG22" i="7"/>
  <c r="BH22" i="7"/>
  <c r="BN22" i="7"/>
  <c r="BQ22" i="7"/>
  <c r="BR22" i="7"/>
  <c r="BT22" i="7"/>
  <c r="BV22" i="7"/>
  <c r="F23" i="7"/>
  <c r="H23" i="7"/>
  <c r="I23" i="7"/>
  <c r="L23" i="7"/>
  <c r="N23" i="7"/>
  <c r="O23" i="7"/>
  <c r="R23" i="7"/>
  <c r="U23" i="7"/>
  <c r="X23" i="7"/>
  <c r="AA23" i="7"/>
  <c r="AD23" i="7"/>
  <c r="AF23" i="7"/>
  <c r="AG23" i="7"/>
  <c r="AI23" i="7"/>
  <c r="AJ23" i="7"/>
  <c r="AL23" i="7"/>
  <c r="AM23" i="7"/>
  <c r="AO23" i="7"/>
  <c r="AP23" i="7"/>
  <c r="AS23" i="7"/>
  <c r="AV23" i="7"/>
  <c r="AY23" i="7"/>
  <c r="BA23" i="7"/>
  <c r="BB23" i="7"/>
  <c r="BD23" i="7"/>
  <c r="BE23" i="7"/>
  <c r="BG23" i="7"/>
  <c r="BH23" i="7"/>
  <c r="BN23" i="7"/>
  <c r="BQ23" i="7"/>
  <c r="BR23" i="7"/>
  <c r="BT23" i="7"/>
  <c r="BV23" i="7"/>
  <c r="F24" i="7"/>
  <c r="H24" i="7"/>
  <c r="I24" i="7"/>
  <c r="L24" i="7"/>
  <c r="N24" i="7"/>
  <c r="O24" i="7"/>
  <c r="R24" i="7"/>
  <c r="U24" i="7"/>
  <c r="X24" i="7"/>
  <c r="AA24" i="7"/>
  <c r="AD24" i="7"/>
  <c r="AF24" i="7"/>
  <c r="AG24" i="7"/>
  <c r="AI24" i="7"/>
  <c r="AJ24" i="7"/>
  <c r="AL24" i="7"/>
  <c r="AM24" i="7"/>
  <c r="AO24" i="7"/>
  <c r="AP24" i="7"/>
  <c r="AS24" i="7"/>
  <c r="AV24" i="7"/>
  <c r="AY24" i="7"/>
  <c r="BA24" i="7"/>
  <c r="BB24" i="7"/>
  <c r="BD24" i="7"/>
  <c r="BE24" i="7"/>
  <c r="BG24" i="7"/>
  <c r="BH24" i="7"/>
  <c r="BN24" i="7"/>
  <c r="BQ24" i="7"/>
  <c r="BR24" i="7"/>
  <c r="BT24" i="7"/>
  <c r="BV24" i="7"/>
  <c r="F25" i="7"/>
  <c r="H25" i="7"/>
  <c r="I25" i="7"/>
  <c r="L25" i="7"/>
  <c r="N25" i="7"/>
  <c r="O25" i="7"/>
  <c r="R25" i="7"/>
  <c r="U25" i="7"/>
  <c r="X25" i="7"/>
  <c r="AA25" i="7"/>
  <c r="AD25" i="7"/>
  <c r="AF25" i="7"/>
  <c r="AG25" i="7"/>
  <c r="AI25" i="7"/>
  <c r="AJ25" i="7"/>
  <c r="AL25" i="7"/>
  <c r="AM25" i="7"/>
  <c r="AO25" i="7"/>
  <c r="AP25" i="7"/>
  <c r="AS25" i="7"/>
  <c r="AV25" i="7"/>
  <c r="AY25" i="7"/>
  <c r="BA25" i="7"/>
  <c r="BB25" i="7"/>
  <c r="BD25" i="7"/>
  <c r="BE25" i="7"/>
  <c r="BG25" i="7"/>
  <c r="BH25" i="7"/>
  <c r="BN25" i="7"/>
  <c r="BQ25" i="7"/>
  <c r="BR25" i="7"/>
  <c r="BT25" i="7"/>
  <c r="BV25" i="7"/>
  <c r="F26" i="7"/>
  <c r="H26" i="7"/>
  <c r="I26" i="7"/>
  <c r="L26" i="7"/>
  <c r="N26" i="7"/>
  <c r="O26" i="7"/>
  <c r="R26" i="7"/>
  <c r="U26" i="7"/>
  <c r="X26" i="7"/>
  <c r="AA26" i="7"/>
  <c r="AD26" i="7"/>
  <c r="AF26" i="7"/>
  <c r="AG26" i="7"/>
  <c r="AI26" i="7"/>
  <c r="AJ26" i="7"/>
  <c r="AL26" i="7"/>
  <c r="AM26" i="7"/>
  <c r="AO26" i="7"/>
  <c r="AP26" i="7"/>
  <c r="AS26" i="7"/>
  <c r="AV26" i="7"/>
  <c r="AY26" i="7"/>
  <c r="BA26" i="7"/>
  <c r="BB26" i="7"/>
  <c r="BD26" i="7"/>
  <c r="BE26" i="7"/>
  <c r="BG26" i="7"/>
  <c r="BH26" i="7"/>
  <c r="BN26" i="7"/>
  <c r="BQ26" i="7"/>
  <c r="BR26" i="7"/>
  <c r="BT26" i="7"/>
  <c r="BV26" i="7"/>
  <c r="F27" i="7"/>
  <c r="H27" i="7"/>
  <c r="I27" i="7"/>
  <c r="K27" i="7"/>
  <c r="L27" i="7"/>
  <c r="N27" i="7"/>
  <c r="O27" i="7"/>
  <c r="Q27" i="7"/>
  <c r="R27" i="7"/>
  <c r="T27" i="7"/>
  <c r="U27" i="7"/>
  <c r="X27" i="7"/>
  <c r="AA27" i="7"/>
  <c r="AD27" i="7"/>
  <c r="AG27" i="7"/>
  <c r="AJ27" i="7"/>
  <c r="AM27" i="7"/>
  <c r="AP27" i="7"/>
  <c r="AS27" i="7"/>
  <c r="AU27" i="7"/>
  <c r="AV27" i="7"/>
  <c r="AX27" i="7"/>
  <c r="AY27" i="7"/>
  <c r="BB27" i="7"/>
  <c r="BE27" i="7"/>
  <c r="BG27" i="7"/>
  <c r="BH27" i="7"/>
  <c r="BN27" i="7"/>
  <c r="BQ27" i="7"/>
  <c r="BR27" i="7"/>
  <c r="BT27" i="7"/>
  <c r="BV27" i="7"/>
  <c r="F28" i="7"/>
  <c r="H28" i="7"/>
  <c r="I28" i="7"/>
  <c r="L28" i="7"/>
  <c r="N28" i="7"/>
  <c r="O28" i="7"/>
  <c r="R28" i="7"/>
  <c r="U28" i="7"/>
  <c r="X28" i="7"/>
  <c r="AA28" i="7"/>
  <c r="AD28" i="7"/>
  <c r="AF28" i="7"/>
  <c r="AG28" i="7"/>
  <c r="AI28" i="7"/>
  <c r="AJ28" i="7"/>
  <c r="AL28" i="7"/>
  <c r="AM28" i="7"/>
  <c r="AO28" i="7"/>
  <c r="AP28" i="7"/>
  <c r="AS28" i="7"/>
  <c r="AV28" i="7"/>
  <c r="AY28" i="7"/>
  <c r="BA28" i="7"/>
  <c r="BB28" i="7"/>
  <c r="BD28" i="7"/>
  <c r="BE28" i="7"/>
  <c r="BG28" i="7"/>
  <c r="BH28" i="7"/>
  <c r="BN28" i="7"/>
  <c r="BQ28" i="7"/>
  <c r="BR28" i="7"/>
  <c r="BT28" i="7"/>
  <c r="BV28" i="7"/>
  <c r="F29" i="7"/>
  <c r="H29" i="7"/>
  <c r="I29" i="7"/>
  <c r="L29" i="7"/>
  <c r="N29" i="7"/>
  <c r="O29" i="7"/>
  <c r="R29" i="7"/>
  <c r="U29" i="7"/>
  <c r="X29" i="7"/>
  <c r="AA29" i="7"/>
  <c r="AD29" i="7"/>
  <c r="AF29" i="7"/>
  <c r="AG29" i="7"/>
  <c r="AI29" i="7"/>
  <c r="AJ29" i="7"/>
  <c r="AL29" i="7"/>
  <c r="AM29" i="7"/>
  <c r="AO29" i="7"/>
  <c r="AP29" i="7"/>
  <c r="AS29" i="7"/>
  <c r="AV29" i="7"/>
  <c r="AY29" i="7"/>
  <c r="BA29" i="7"/>
  <c r="BB29" i="7"/>
  <c r="BD29" i="7"/>
  <c r="BE29" i="7"/>
  <c r="BG29" i="7"/>
  <c r="BH29" i="7"/>
  <c r="BN29" i="7"/>
  <c r="BQ29" i="7"/>
  <c r="BR29" i="7"/>
  <c r="BT29" i="7"/>
  <c r="BV29" i="7"/>
  <c r="F30" i="7"/>
  <c r="H30" i="7"/>
  <c r="I30" i="7"/>
  <c r="L30" i="7"/>
  <c r="N30" i="7"/>
  <c r="O30" i="7"/>
  <c r="R30" i="7"/>
  <c r="U30" i="7"/>
  <c r="X30" i="7"/>
  <c r="AA30" i="7"/>
  <c r="AD30" i="7"/>
  <c r="AF30" i="7"/>
  <c r="AG30" i="7"/>
  <c r="AI30" i="7"/>
  <c r="AJ30" i="7"/>
  <c r="AL30" i="7"/>
  <c r="AM30" i="7"/>
  <c r="AO30" i="7"/>
  <c r="AP30" i="7"/>
  <c r="AS30" i="7"/>
  <c r="AV30" i="7"/>
  <c r="AY30" i="7"/>
  <c r="BA30" i="7"/>
  <c r="BB30" i="7"/>
  <c r="BD30" i="7"/>
  <c r="BE30" i="7"/>
  <c r="BG30" i="7"/>
  <c r="BH30" i="7"/>
  <c r="BN30" i="7"/>
  <c r="BQ30" i="7"/>
  <c r="BR30" i="7"/>
  <c r="BT30" i="7"/>
  <c r="BV30" i="7"/>
  <c r="F31" i="7"/>
  <c r="H31" i="7"/>
  <c r="I31" i="7"/>
  <c r="L31" i="7"/>
  <c r="N31" i="7"/>
  <c r="O31" i="7"/>
  <c r="R31" i="7"/>
  <c r="U31" i="7"/>
  <c r="X31" i="7"/>
  <c r="AA31" i="7"/>
  <c r="AD31" i="7"/>
  <c r="AF31" i="7"/>
  <c r="AG31" i="7"/>
  <c r="AI31" i="7"/>
  <c r="AJ31" i="7"/>
  <c r="AL31" i="7"/>
  <c r="AM31" i="7"/>
  <c r="AO31" i="7"/>
  <c r="AP31" i="7"/>
  <c r="AS31" i="7"/>
  <c r="AV31" i="7"/>
  <c r="AY31" i="7"/>
  <c r="BA31" i="7"/>
  <c r="BB31" i="7"/>
  <c r="BD31" i="7"/>
  <c r="BE31" i="7"/>
  <c r="BG31" i="7"/>
  <c r="BH31" i="7"/>
  <c r="BN31" i="7"/>
  <c r="BQ31" i="7"/>
  <c r="BR31" i="7"/>
  <c r="BT31" i="7"/>
  <c r="BV31" i="7"/>
  <c r="F32" i="7"/>
  <c r="H32" i="7"/>
  <c r="I32" i="7"/>
  <c r="L32" i="7"/>
  <c r="N32" i="7"/>
  <c r="O32" i="7"/>
  <c r="R32" i="7"/>
  <c r="U32" i="7"/>
  <c r="X32" i="7"/>
  <c r="AA32" i="7"/>
  <c r="AD32" i="7"/>
  <c r="AF32" i="7"/>
  <c r="AG32" i="7"/>
  <c r="AI32" i="7"/>
  <c r="AJ32" i="7"/>
  <c r="AL32" i="7"/>
  <c r="AM32" i="7"/>
  <c r="AO32" i="7"/>
  <c r="AP32" i="7"/>
  <c r="AS32" i="7"/>
  <c r="AV32" i="7"/>
  <c r="AY32" i="7"/>
  <c r="BA32" i="7"/>
  <c r="BB32" i="7"/>
  <c r="BD32" i="7"/>
  <c r="BE32" i="7"/>
  <c r="BG32" i="7"/>
  <c r="BH32" i="7"/>
  <c r="BN32" i="7"/>
  <c r="BQ32" i="7"/>
  <c r="BR32" i="7"/>
  <c r="BT32" i="7"/>
  <c r="BV32" i="7"/>
  <c r="F33" i="7"/>
  <c r="H33" i="7"/>
  <c r="I33" i="7"/>
  <c r="L33" i="7"/>
  <c r="N33" i="7"/>
  <c r="O33" i="7"/>
  <c r="R33" i="7"/>
  <c r="U33" i="7"/>
  <c r="X33" i="7"/>
  <c r="AA33" i="7"/>
  <c r="AD33" i="7"/>
  <c r="AF33" i="7"/>
  <c r="AG33" i="7"/>
  <c r="AI33" i="7"/>
  <c r="AJ33" i="7"/>
  <c r="AL33" i="7"/>
  <c r="AM33" i="7"/>
  <c r="AO33" i="7"/>
  <c r="AP33" i="7"/>
  <c r="AS33" i="7"/>
  <c r="AV33" i="7"/>
  <c r="AY33" i="7"/>
  <c r="BA33" i="7"/>
  <c r="BB33" i="7"/>
  <c r="BD33" i="7"/>
  <c r="BE33" i="7"/>
  <c r="BG33" i="7"/>
  <c r="BH33" i="7"/>
  <c r="BN33" i="7"/>
  <c r="BQ33" i="7"/>
  <c r="BR33" i="7"/>
  <c r="BT33" i="7"/>
  <c r="BV33" i="7"/>
  <c r="F34" i="7"/>
  <c r="H34" i="7"/>
  <c r="I34" i="7"/>
  <c r="L34" i="7"/>
  <c r="N34" i="7"/>
  <c r="O34" i="7"/>
  <c r="R34" i="7"/>
  <c r="U34" i="7"/>
  <c r="X34" i="7"/>
  <c r="AA34" i="7"/>
  <c r="AD34" i="7"/>
  <c r="AF34" i="7"/>
  <c r="AG34" i="7"/>
  <c r="AI34" i="7"/>
  <c r="AJ34" i="7"/>
  <c r="AL34" i="7"/>
  <c r="AM34" i="7"/>
  <c r="AO34" i="7"/>
  <c r="AP34" i="7"/>
  <c r="AS34" i="7"/>
  <c r="AV34" i="7"/>
  <c r="AY34" i="7"/>
  <c r="BA34" i="7"/>
  <c r="BB34" i="7"/>
  <c r="BD34" i="7"/>
  <c r="BE34" i="7"/>
  <c r="BG34" i="7"/>
  <c r="BH34" i="7"/>
  <c r="BN34" i="7"/>
  <c r="BQ34" i="7"/>
  <c r="BR34" i="7"/>
  <c r="BT34" i="7"/>
  <c r="BV34" i="7"/>
  <c r="F35" i="7"/>
  <c r="H35" i="7"/>
  <c r="I35" i="7"/>
  <c r="L35" i="7"/>
  <c r="N35" i="7"/>
  <c r="O35" i="7"/>
  <c r="R35" i="7"/>
  <c r="U35" i="7"/>
  <c r="X35" i="7"/>
  <c r="AA35" i="7"/>
  <c r="AD35" i="7"/>
  <c r="AF35" i="7"/>
  <c r="AG35" i="7"/>
  <c r="AI35" i="7"/>
  <c r="AJ35" i="7"/>
  <c r="AL35" i="7"/>
  <c r="AM35" i="7"/>
  <c r="AO35" i="7"/>
  <c r="AP35" i="7"/>
  <c r="AS35" i="7"/>
  <c r="AV35" i="7"/>
  <c r="AY35" i="7"/>
  <c r="BA35" i="7"/>
  <c r="BB35" i="7"/>
  <c r="BD35" i="7"/>
  <c r="BE35" i="7"/>
  <c r="BG35" i="7"/>
  <c r="BH35" i="7"/>
  <c r="BN35" i="7"/>
  <c r="BQ35" i="7"/>
  <c r="BR35" i="7"/>
  <c r="BT35" i="7"/>
  <c r="BV35" i="7"/>
  <c r="F36" i="7"/>
  <c r="H36" i="7"/>
  <c r="I36" i="7"/>
  <c r="L36" i="7"/>
  <c r="N36" i="7"/>
  <c r="O36" i="7"/>
  <c r="R36" i="7"/>
  <c r="U36" i="7"/>
  <c r="X36" i="7"/>
  <c r="AA36" i="7"/>
  <c r="AD36" i="7"/>
  <c r="AF36" i="7"/>
  <c r="AG36" i="7"/>
  <c r="AI36" i="7"/>
  <c r="AJ36" i="7"/>
  <c r="AL36" i="7"/>
  <c r="AM36" i="7"/>
  <c r="AO36" i="7"/>
  <c r="AP36" i="7"/>
  <c r="AS36" i="7"/>
  <c r="AV36" i="7"/>
  <c r="AY36" i="7"/>
  <c r="BA36" i="7"/>
  <c r="BB36" i="7"/>
  <c r="BD36" i="7"/>
  <c r="BE36" i="7"/>
  <c r="BG36" i="7"/>
  <c r="BH36" i="7"/>
  <c r="BN36" i="7"/>
  <c r="BQ36" i="7"/>
  <c r="BR36" i="7"/>
  <c r="BT36" i="7"/>
  <c r="BV36" i="7"/>
  <c r="F37" i="7"/>
  <c r="H37" i="7"/>
  <c r="I37" i="7"/>
  <c r="L37" i="7"/>
  <c r="N37" i="7"/>
  <c r="O37" i="7"/>
  <c r="R37" i="7"/>
  <c r="U37" i="7"/>
  <c r="X37" i="7"/>
  <c r="AA37" i="7"/>
  <c r="AD37" i="7"/>
  <c r="AF37" i="7"/>
  <c r="AG37" i="7"/>
  <c r="AI37" i="7"/>
  <c r="AJ37" i="7"/>
  <c r="AL37" i="7"/>
  <c r="AM37" i="7"/>
  <c r="AO37" i="7"/>
  <c r="AP37" i="7"/>
  <c r="AS37" i="7"/>
  <c r="AV37" i="7"/>
  <c r="AY37" i="7"/>
  <c r="BA37" i="7"/>
  <c r="BB37" i="7"/>
  <c r="BD37" i="7"/>
  <c r="BE37" i="7"/>
  <c r="BG37" i="7"/>
  <c r="BH37" i="7"/>
  <c r="BN37" i="7"/>
  <c r="BQ37" i="7"/>
  <c r="BR37" i="7"/>
  <c r="BT37" i="7"/>
  <c r="BV37" i="7"/>
  <c r="F38" i="7"/>
  <c r="H38" i="7"/>
  <c r="I38" i="7"/>
  <c r="L38" i="7"/>
  <c r="N38" i="7"/>
  <c r="O38" i="7"/>
  <c r="R38" i="7"/>
  <c r="U38" i="7"/>
  <c r="X38" i="7"/>
  <c r="AA38" i="7"/>
  <c r="AD38" i="7"/>
  <c r="AF38" i="7"/>
  <c r="AG38" i="7"/>
  <c r="AI38" i="7"/>
  <c r="AJ38" i="7"/>
  <c r="AL38" i="7"/>
  <c r="AM38" i="7"/>
  <c r="AO38" i="7"/>
  <c r="AP38" i="7"/>
  <c r="AS38" i="7"/>
  <c r="AV38" i="7"/>
  <c r="AY38" i="7"/>
  <c r="BA38" i="7"/>
  <c r="BB38" i="7"/>
  <c r="BD38" i="7"/>
  <c r="BE38" i="7"/>
  <c r="BG38" i="7"/>
  <c r="BH38" i="7"/>
  <c r="BN38" i="7"/>
  <c r="BQ38" i="7"/>
  <c r="BR38" i="7"/>
  <c r="BT38" i="7"/>
  <c r="BV38" i="7"/>
  <c r="F39" i="7"/>
  <c r="H39" i="7"/>
  <c r="I39" i="7"/>
  <c r="K39" i="7"/>
  <c r="L39" i="7"/>
  <c r="N39" i="7"/>
  <c r="O39" i="7"/>
  <c r="Q39" i="7"/>
  <c r="R39" i="7"/>
  <c r="T39" i="7"/>
  <c r="U39" i="7"/>
  <c r="X39" i="7"/>
  <c r="AA39" i="7"/>
  <c r="AD39" i="7"/>
  <c r="AG39" i="7"/>
  <c r="AJ39" i="7"/>
  <c r="AM39" i="7"/>
  <c r="AP39" i="7"/>
  <c r="AS39" i="7"/>
  <c r="AU39" i="7"/>
  <c r="AV39" i="7"/>
  <c r="AX39" i="7"/>
  <c r="AY39" i="7"/>
  <c r="BB39" i="7"/>
  <c r="BE39" i="7"/>
  <c r="BG39" i="7"/>
  <c r="BH39" i="7"/>
  <c r="BN39" i="7"/>
  <c r="BQ39" i="7"/>
  <c r="BR39" i="7"/>
  <c r="BT39" i="7"/>
  <c r="BV39" i="7"/>
  <c r="F40" i="7"/>
  <c r="H40" i="7"/>
  <c r="I40" i="7"/>
  <c r="K40" i="7"/>
  <c r="L40" i="7"/>
  <c r="N40" i="7"/>
  <c r="O40" i="7"/>
  <c r="Q40" i="7"/>
  <c r="R40" i="7"/>
  <c r="U40" i="7"/>
  <c r="W40" i="7"/>
  <c r="X40" i="7"/>
  <c r="AA40" i="7"/>
  <c r="AD40" i="7"/>
  <c r="AF40" i="7"/>
  <c r="AG40" i="7"/>
  <c r="AI40" i="7"/>
  <c r="AJ40" i="7"/>
  <c r="AL40" i="7"/>
  <c r="AM40" i="7"/>
  <c r="AO40" i="7"/>
  <c r="AP40" i="7"/>
  <c r="AR40" i="7"/>
  <c r="AS40" i="7"/>
  <c r="AU40" i="7"/>
  <c r="AV40" i="7"/>
  <c r="AY40" i="7"/>
  <c r="BA40" i="7"/>
  <c r="BB40" i="7"/>
  <c r="BD40" i="7"/>
  <c r="BE40" i="7"/>
  <c r="BG40" i="7"/>
  <c r="BH40" i="7"/>
  <c r="BM40" i="7"/>
  <c r="BN40" i="7"/>
  <c r="BQ40" i="7"/>
  <c r="BR40" i="7"/>
  <c r="BT40" i="7"/>
  <c r="BV40" i="7"/>
  <c r="F41" i="7"/>
  <c r="H41" i="7"/>
  <c r="I41" i="7"/>
  <c r="K41" i="7"/>
  <c r="L41" i="7"/>
  <c r="N41" i="7"/>
  <c r="O41" i="7"/>
  <c r="Q41" i="7"/>
  <c r="R41" i="7"/>
  <c r="U41" i="7"/>
  <c r="W41" i="7"/>
  <c r="X41" i="7"/>
  <c r="AA41" i="7"/>
  <c r="AD41" i="7"/>
  <c r="AF41" i="7"/>
  <c r="AG41" i="7"/>
  <c r="AI41" i="7"/>
  <c r="AJ41" i="7"/>
  <c r="AL41" i="7"/>
  <c r="AM41" i="7"/>
  <c r="AO41" i="7"/>
  <c r="AP41" i="7"/>
  <c r="AR41" i="7"/>
  <c r="AS41" i="7"/>
  <c r="AU41" i="7"/>
  <c r="AV41" i="7"/>
  <c r="AY41" i="7"/>
  <c r="BA41" i="7"/>
  <c r="BB41" i="7"/>
  <c r="BD41" i="7"/>
  <c r="BE41" i="7"/>
  <c r="BG41" i="7"/>
  <c r="BH41" i="7"/>
  <c r="BM41" i="7"/>
  <c r="BN41" i="7"/>
  <c r="BQ41" i="7"/>
  <c r="BR41" i="7"/>
  <c r="BT41" i="7"/>
  <c r="BV41" i="7"/>
  <c r="F42" i="7"/>
  <c r="H42" i="7"/>
  <c r="I42" i="7"/>
  <c r="K42" i="7"/>
  <c r="L42" i="7"/>
  <c r="N42" i="7"/>
  <c r="O42" i="7"/>
  <c r="Q42" i="7"/>
  <c r="R42" i="7"/>
  <c r="U42" i="7"/>
  <c r="W42" i="7"/>
  <c r="X42" i="7"/>
  <c r="AA42" i="7"/>
  <c r="AD42" i="7"/>
  <c r="AF42" i="7"/>
  <c r="AG42" i="7"/>
  <c r="AI42" i="7"/>
  <c r="AJ42" i="7"/>
  <c r="AL42" i="7"/>
  <c r="AM42" i="7"/>
  <c r="AO42" i="7"/>
  <c r="AP42" i="7"/>
  <c r="AR42" i="7"/>
  <c r="AS42" i="7"/>
  <c r="AU42" i="7"/>
  <c r="AV42" i="7"/>
  <c r="AY42" i="7"/>
  <c r="BA42" i="7"/>
  <c r="BB42" i="7"/>
  <c r="BD42" i="7"/>
  <c r="BE42" i="7"/>
  <c r="BG42" i="7"/>
  <c r="BH42" i="7"/>
  <c r="BM42" i="7"/>
  <c r="BN42" i="7"/>
  <c r="BQ42" i="7"/>
  <c r="BR42" i="7"/>
  <c r="BT42" i="7"/>
  <c r="BV42" i="7"/>
  <c r="F43" i="7"/>
  <c r="H43" i="7"/>
  <c r="I43" i="7"/>
  <c r="K43" i="7"/>
  <c r="L43" i="7"/>
  <c r="N43" i="7"/>
  <c r="O43" i="7"/>
  <c r="Q43" i="7"/>
  <c r="R43" i="7"/>
  <c r="U43" i="7"/>
  <c r="W43" i="7"/>
  <c r="X43" i="7"/>
  <c r="AA43" i="7"/>
  <c r="AD43" i="7"/>
  <c r="AF43" i="7"/>
  <c r="AG43" i="7"/>
  <c r="AI43" i="7"/>
  <c r="AJ43" i="7"/>
  <c r="AL43" i="7"/>
  <c r="AM43" i="7"/>
  <c r="AO43" i="7"/>
  <c r="AP43" i="7"/>
  <c r="AR43" i="7"/>
  <c r="AS43" i="7"/>
  <c r="AU43" i="7"/>
  <c r="AV43" i="7"/>
  <c r="AY43" i="7"/>
  <c r="BA43" i="7"/>
  <c r="BB43" i="7"/>
  <c r="BD43" i="7"/>
  <c r="BE43" i="7"/>
  <c r="BG43" i="7"/>
  <c r="BH43" i="7"/>
  <c r="BM43" i="7"/>
  <c r="BN43" i="7"/>
  <c r="BQ43" i="7"/>
  <c r="BR43" i="7"/>
  <c r="BT43" i="7"/>
  <c r="BV43" i="7"/>
  <c r="F44" i="7"/>
  <c r="H44" i="7"/>
  <c r="I44" i="7"/>
  <c r="K44" i="7"/>
  <c r="L44" i="7"/>
  <c r="N44" i="7"/>
  <c r="O44" i="7"/>
  <c r="Q44" i="7"/>
  <c r="R44" i="7"/>
  <c r="U44" i="7"/>
  <c r="W44" i="7"/>
  <c r="X44" i="7"/>
  <c r="AA44" i="7"/>
  <c r="AD44" i="7"/>
  <c r="AF44" i="7"/>
  <c r="AG44" i="7"/>
  <c r="AI44" i="7"/>
  <c r="AJ44" i="7"/>
  <c r="AL44" i="7"/>
  <c r="AM44" i="7"/>
  <c r="AO44" i="7"/>
  <c r="AP44" i="7"/>
  <c r="AR44" i="7"/>
  <c r="AS44" i="7"/>
  <c r="AU44" i="7"/>
  <c r="AV44" i="7"/>
  <c r="AY44" i="7"/>
  <c r="BA44" i="7"/>
  <c r="BB44" i="7"/>
  <c r="BD44" i="7"/>
  <c r="BE44" i="7"/>
  <c r="BG44" i="7"/>
  <c r="BH44" i="7"/>
  <c r="BM44" i="7"/>
  <c r="BN44" i="7"/>
  <c r="BQ44" i="7"/>
  <c r="BR44" i="7"/>
  <c r="BT44" i="7"/>
  <c r="BV44" i="7"/>
  <c r="F45" i="7"/>
  <c r="H45" i="7"/>
  <c r="I45" i="7"/>
  <c r="K45" i="7"/>
  <c r="L45" i="7"/>
  <c r="N45" i="7"/>
  <c r="O45" i="7"/>
  <c r="Q45" i="7"/>
  <c r="R45" i="7"/>
  <c r="U45" i="7"/>
  <c r="W45" i="7"/>
  <c r="X45" i="7"/>
  <c r="AA45" i="7"/>
  <c r="AD45" i="7"/>
  <c r="AF45" i="7"/>
  <c r="AG45" i="7"/>
  <c r="AI45" i="7"/>
  <c r="AJ45" i="7"/>
  <c r="AL45" i="7"/>
  <c r="AM45" i="7"/>
  <c r="AO45" i="7"/>
  <c r="AP45" i="7"/>
  <c r="AR45" i="7"/>
  <c r="AS45" i="7"/>
  <c r="AU45" i="7"/>
  <c r="AV45" i="7"/>
  <c r="AY45" i="7"/>
  <c r="BA45" i="7"/>
  <c r="BB45" i="7"/>
  <c r="BD45" i="7"/>
  <c r="BE45" i="7"/>
  <c r="BG45" i="7"/>
  <c r="BH45" i="7"/>
  <c r="BM45" i="7"/>
  <c r="BN45" i="7"/>
  <c r="BQ45" i="7"/>
  <c r="BR45" i="7"/>
  <c r="BT45" i="7"/>
  <c r="BV45" i="7"/>
  <c r="F46" i="7"/>
  <c r="H46" i="7"/>
  <c r="I46" i="7"/>
  <c r="K46" i="7"/>
  <c r="L46" i="7"/>
  <c r="N46" i="7"/>
  <c r="O46" i="7"/>
  <c r="Q46" i="7"/>
  <c r="R46" i="7"/>
  <c r="U46" i="7"/>
  <c r="W46" i="7"/>
  <c r="X46" i="7"/>
  <c r="AA46" i="7"/>
  <c r="AD46" i="7"/>
  <c r="AF46" i="7"/>
  <c r="AG46" i="7"/>
  <c r="AI46" i="7"/>
  <c r="AJ46" i="7"/>
  <c r="AL46" i="7"/>
  <c r="AM46" i="7"/>
  <c r="AO46" i="7"/>
  <c r="AP46" i="7"/>
  <c r="AR46" i="7"/>
  <c r="AS46" i="7"/>
  <c r="AU46" i="7"/>
  <c r="AV46" i="7"/>
  <c r="AY46" i="7"/>
  <c r="BA46" i="7"/>
  <c r="BB46" i="7"/>
  <c r="BD46" i="7"/>
  <c r="BE46" i="7"/>
  <c r="BG46" i="7"/>
  <c r="BH46" i="7"/>
  <c r="BM46" i="7"/>
  <c r="BN46" i="7"/>
  <c r="BQ46" i="7"/>
  <c r="BR46" i="7"/>
  <c r="BT46" i="7"/>
  <c r="BV46" i="7"/>
  <c r="F47" i="7"/>
  <c r="H47" i="7"/>
  <c r="I47" i="7"/>
  <c r="K47" i="7"/>
  <c r="L47" i="7"/>
  <c r="N47" i="7"/>
  <c r="O47" i="7"/>
  <c r="Q47" i="7"/>
  <c r="R47" i="7"/>
  <c r="U47" i="7"/>
  <c r="W47" i="7"/>
  <c r="X47" i="7"/>
  <c r="AA47" i="7"/>
  <c r="AD47" i="7"/>
  <c r="AF47" i="7"/>
  <c r="AG47" i="7"/>
  <c r="AI47" i="7"/>
  <c r="AJ47" i="7"/>
  <c r="AL47" i="7"/>
  <c r="AM47" i="7"/>
  <c r="AO47" i="7"/>
  <c r="AP47" i="7"/>
  <c r="AR47" i="7"/>
  <c r="AS47" i="7"/>
  <c r="AU47" i="7"/>
  <c r="AV47" i="7"/>
  <c r="AY47" i="7"/>
  <c r="BA47" i="7"/>
  <c r="BB47" i="7"/>
  <c r="BD47" i="7"/>
  <c r="BE47" i="7"/>
  <c r="BG47" i="7"/>
  <c r="BH47" i="7"/>
  <c r="BM47" i="7"/>
  <c r="BN47" i="7"/>
  <c r="BQ47" i="7"/>
  <c r="BR47" i="7"/>
  <c r="BT47" i="7"/>
  <c r="BV47" i="7"/>
  <c r="F48" i="7"/>
  <c r="H48" i="7"/>
  <c r="I48" i="7"/>
  <c r="K48" i="7"/>
  <c r="L48" i="7"/>
  <c r="N48" i="7"/>
  <c r="O48" i="7"/>
  <c r="Q48" i="7"/>
  <c r="R48" i="7"/>
  <c r="U48" i="7"/>
  <c r="W48" i="7"/>
  <c r="X48" i="7"/>
  <c r="AA48" i="7"/>
  <c r="AD48" i="7"/>
  <c r="AF48" i="7"/>
  <c r="AG48" i="7"/>
  <c r="AI48" i="7"/>
  <c r="AJ48" i="7"/>
  <c r="AL48" i="7"/>
  <c r="AM48" i="7"/>
  <c r="AO48" i="7"/>
  <c r="AP48" i="7"/>
  <c r="AR48" i="7"/>
  <c r="AS48" i="7"/>
  <c r="AU48" i="7"/>
  <c r="AV48" i="7"/>
  <c r="AY48" i="7"/>
  <c r="BA48" i="7"/>
  <c r="BB48" i="7"/>
  <c r="BD48" i="7"/>
  <c r="BE48" i="7"/>
  <c r="BG48" i="7"/>
  <c r="BH48" i="7"/>
  <c r="BM48" i="7"/>
  <c r="BN48" i="7"/>
  <c r="BQ48" i="7"/>
  <c r="BR48" i="7"/>
  <c r="BT48" i="7"/>
  <c r="BV48" i="7"/>
  <c r="F49" i="7"/>
  <c r="H49" i="7"/>
  <c r="I49" i="7"/>
  <c r="K49" i="7"/>
  <c r="L49" i="7"/>
  <c r="N49" i="7"/>
  <c r="O49" i="7"/>
  <c r="Q49" i="7"/>
  <c r="R49" i="7"/>
  <c r="U49" i="7"/>
  <c r="W49" i="7"/>
  <c r="X49" i="7"/>
  <c r="AA49" i="7"/>
  <c r="AD49" i="7"/>
  <c r="AF49" i="7"/>
  <c r="AG49" i="7"/>
  <c r="AI49" i="7"/>
  <c r="AJ49" i="7"/>
  <c r="AL49" i="7"/>
  <c r="AM49" i="7"/>
  <c r="AO49" i="7"/>
  <c r="AP49" i="7"/>
  <c r="AR49" i="7"/>
  <c r="AS49" i="7"/>
  <c r="AU49" i="7"/>
  <c r="AV49" i="7"/>
  <c r="AY49" i="7"/>
  <c r="BA49" i="7"/>
  <c r="BB49" i="7"/>
  <c r="BD49" i="7"/>
  <c r="BE49" i="7"/>
  <c r="BG49" i="7"/>
  <c r="BH49" i="7"/>
  <c r="BM49" i="7"/>
  <c r="BN49" i="7"/>
  <c r="BQ49" i="7"/>
  <c r="BR49" i="7"/>
  <c r="BT49" i="7"/>
  <c r="BV49" i="7"/>
  <c r="F50" i="7"/>
  <c r="H50" i="7"/>
  <c r="I50" i="7"/>
  <c r="K50" i="7"/>
  <c r="L50" i="7"/>
  <c r="N50" i="7"/>
  <c r="O50" i="7"/>
  <c r="Q50" i="7"/>
  <c r="R50" i="7"/>
  <c r="U50" i="7"/>
  <c r="W50" i="7"/>
  <c r="X50" i="7"/>
  <c r="AA50" i="7"/>
  <c r="AD50" i="7"/>
  <c r="AF50" i="7"/>
  <c r="AG50" i="7"/>
  <c r="AI50" i="7"/>
  <c r="AJ50" i="7"/>
  <c r="AL50" i="7"/>
  <c r="AM50" i="7"/>
  <c r="AO50" i="7"/>
  <c r="AP50" i="7"/>
  <c r="AR50" i="7"/>
  <c r="AS50" i="7"/>
  <c r="AU50" i="7"/>
  <c r="AV50" i="7"/>
  <c r="AY50" i="7"/>
  <c r="BA50" i="7"/>
  <c r="BB50" i="7"/>
  <c r="BD50" i="7"/>
  <c r="BE50" i="7"/>
  <c r="BG50" i="7"/>
  <c r="BH50" i="7"/>
  <c r="BM50" i="7"/>
  <c r="BN50" i="7"/>
  <c r="BQ50" i="7"/>
  <c r="BR50" i="7"/>
  <c r="BT50" i="7"/>
  <c r="BV50" i="7"/>
  <c r="F51" i="7"/>
  <c r="H51" i="7"/>
  <c r="I51" i="7"/>
  <c r="K51" i="7"/>
  <c r="L51" i="7"/>
  <c r="N51" i="7"/>
  <c r="O51" i="7"/>
  <c r="Q51" i="7"/>
  <c r="R51" i="7"/>
  <c r="T51" i="7"/>
  <c r="U51" i="7"/>
  <c r="X51" i="7"/>
  <c r="AA51" i="7"/>
  <c r="AD51" i="7"/>
  <c r="AG51" i="7"/>
  <c r="AJ51" i="7"/>
  <c r="AM51" i="7"/>
  <c r="AP51" i="7"/>
  <c r="AS51" i="7"/>
  <c r="AU51" i="7"/>
  <c r="AV51" i="7"/>
  <c r="AX51" i="7"/>
  <c r="AY51" i="7"/>
  <c r="BB51" i="7"/>
  <c r="BE51" i="7"/>
  <c r="BG51" i="7"/>
  <c r="BH51" i="7"/>
  <c r="BN51" i="7"/>
  <c r="BQ51" i="7"/>
  <c r="BR51" i="7"/>
  <c r="BT51" i="7"/>
  <c r="BV51" i="7"/>
  <c r="F52" i="7"/>
  <c r="H52" i="7"/>
  <c r="I52" i="7"/>
  <c r="K52" i="7"/>
  <c r="L52" i="7"/>
  <c r="N52" i="7"/>
  <c r="O52" i="7"/>
  <c r="Q52" i="7"/>
  <c r="R52" i="7"/>
  <c r="T52" i="7"/>
  <c r="U52" i="7"/>
  <c r="W52" i="7"/>
  <c r="X52" i="7"/>
  <c r="AA52" i="7"/>
  <c r="AD52" i="7"/>
  <c r="AF52" i="7"/>
  <c r="AG52" i="7"/>
  <c r="AI52" i="7"/>
  <c r="AJ52" i="7"/>
  <c r="AL52" i="7"/>
  <c r="AM52" i="7"/>
  <c r="AO52" i="7"/>
  <c r="AP52" i="7"/>
  <c r="AS52" i="7"/>
  <c r="AU52" i="7"/>
  <c r="AV52" i="7"/>
  <c r="AX52" i="7"/>
  <c r="AY52" i="7"/>
  <c r="BA52" i="7"/>
  <c r="BB52" i="7"/>
  <c r="BD52" i="7"/>
  <c r="BE52" i="7"/>
  <c r="BG52" i="7"/>
  <c r="BH52" i="7"/>
  <c r="BM52" i="7"/>
  <c r="BN52" i="7"/>
  <c r="BP52" i="7"/>
  <c r="BQ52" i="7"/>
  <c r="BR52" i="7"/>
  <c r="BT52" i="7"/>
  <c r="BV52" i="7"/>
  <c r="F53" i="7"/>
  <c r="H53" i="7"/>
  <c r="I53" i="7"/>
  <c r="K53" i="7"/>
  <c r="L53" i="7"/>
  <c r="N53" i="7"/>
  <c r="O53" i="7"/>
  <c r="Q53" i="7"/>
  <c r="R53" i="7"/>
  <c r="T53" i="7"/>
  <c r="U53" i="7"/>
  <c r="W53" i="7"/>
  <c r="X53" i="7"/>
  <c r="AA53" i="7"/>
  <c r="AD53" i="7"/>
  <c r="AF53" i="7"/>
  <c r="AG53" i="7"/>
  <c r="AI53" i="7"/>
  <c r="AJ53" i="7"/>
  <c r="AL53" i="7"/>
  <c r="AM53" i="7"/>
  <c r="AO53" i="7"/>
  <c r="AP53" i="7"/>
  <c r="AS53" i="7"/>
  <c r="AU53" i="7"/>
  <c r="AV53" i="7"/>
  <c r="AX53" i="7"/>
  <c r="AY53" i="7"/>
  <c r="BA53" i="7"/>
  <c r="BB53" i="7"/>
  <c r="BD53" i="7"/>
  <c r="BE53" i="7"/>
  <c r="BG53" i="7"/>
  <c r="BH53" i="7"/>
  <c r="BM53" i="7"/>
  <c r="BN53" i="7"/>
  <c r="BP53" i="7"/>
  <c r="BQ53" i="7"/>
  <c r="BR53" i="7"/>
  <c r="BT53" i="7"/>
  <c r="BV53" i="7"/>
  <c r="F54" i="7"/>
  <c r="H54" i="7"/>
  <c r="I54" i="7"/>
  <c r="K54" i="7"/>
  <c r="L54" i="7"/>
  <c r="N54" i="7"/>
  <c r="O54" i="7"/>
  <c r="Q54" i="7"/>
  <c r="R54" i="7"/>
  <c r="T54" i="7"/>
  <c r="U54" i="7"/>
  <c r="W54" i="7"/>
  <c r="X54" i="7"/>
  <c r="AA54" i="7"/>
  <c r="AD54" i="7"/>
  <c r="AF54" i="7"/>
  <c r="AG54" i="7"/>
  <c r="AI54" i="7"/>
  <c r="AJ54" i="7"/>
  <c r="AL54" i="7"/>
  <c r="AM54" i="7"/>
  <c r="AO54" i="7"/>
  <c r="AP54" i="7"/>
  <c r="AS54" i="7"/>
  <c r="AU54" i="7"/>
  <c r="AV54" i="7"/>
  <c r="AX54" i="7"/>
  <c r="AY54" i="7"/>
  <c r="BA54" i="7"/>
  <c r="BB54" i="7"/>
  <c r="BD54" i="7"/>
  <c r="BE54" i="7"/>
  <c r="BG54" i="7"/>
  <c r="BH54" i="7"/>
  <c r="BM54" i="7"/>
  <c r="BN54" i="7"/>
  <c r="BP54" i="7"/>
  <c r="BQ54" i="7"/>
  <c r="BR54" i="7"/>
  <c r="BT54" i="7"/>
  <c r="BV54" i="7"/>
  <c r="F55" i="7"/>
  <c r="H55" i="7"/>
  <c r="I55" i="7"/>
  <c r="K55" i="7"/>
  <c r="L55" i="7"/>
  <c r="N55" i="7"/>
  <c r="O55" i="7"/>
  <c r="Q55" i="7"/>
  <c r="R55" i="7"/>
  <c r="T55" i="7"/>
  <c r="U55" i="7"/>
  <c r="W55" i="7"/>
  <c r="X55" i="7"/>
  <c r="AA55" i="7"/>
  <c r="AD55" i="7"/>
  <c r="AF55" i="7"/>
  <c r="AG55" i="7"/>
  <c r="AI55" i="7"/>
  <c r="AJ55" i="7"/>
  <c r="AL55" i="7"/>
  <c r="AM55" i="7"/>
  <c r="AO55" i="7"/>
  <c r="AP55" i="7"/>
  <c r="AS55" i="7"/>
  <c r="AU55" i="7"/>
  <c r="AV55" i="7"/>
  <c r="AX55" i="7"/>
  <c r="AY55" i="7"/>
  <c r="BA55" i="7"/>
  <c r="BB55" i="7"/>
  <c r="BD55" i="7"/>
  <c r="BE55" i="7"/>
  <c r="BG55" i="7"/>
  <c r="BH55" i="7"/>
  <c r="BM55" i="7"/>
  <c r="BN55" i="7"/>
  <c r="BP55" i="7"/>
  <c r="BQ55" i="7"/>
  <c r="BR55" i="7"/>
  <c r="BT55" i="7"/>
  <c r="BV55" i="7"/>
  <c r="F56" i="7"/>
  <c r="H56" i="7"/>
  <c r="I56" i="7"/>
  <c r="K56" i="7"/>
  <c r="L56" i="7"/>
  <c r="N56" i="7"/>
  <c r="O56" i="7"/>
  <c r="Q56" i="7"/>
  <c r="R56" i="7"/>
  <c r="T56" i="7"/>
  <c r="U56" i="7"/>
  <c r="W56" i="7"/>
  <c r="X56" i="7"/>
  <c r="AA56" i="7"/>
  <c r="AD56" i="7"/>
  <c r="AF56" i="7"/>
  <c r="AG56" i="7"/>
  <c r="AI56" i="7"/>
  <c r="AJ56" i="7"/>
  <c r="AL56" i="7"/>
  <c r="AM56" i="7"/>
  <c r="AO56" i="7"/>
  <c r="AP56" i="7"/>
  <c r="AS56" i="7"/>
  <c r="AU56" i="7"/>
  <c r="AV56" i="7"/>
  <c r="AX56" i="7"/>
  <c r="AY56" i="7"/>
  <c r="BA56" i="7"/>
  <c r="BB56" i="7"/>
  <c r="BD56" i="7"/>
  <c r="BE56" i="7"/>
  <c r="BG56" i="7"/>
  <c r="BH56" i="7"/>
  <c r="BM56" i="7"/>
  <c r="BN56" i="7"/>
  <c r="BP56" i="7"/>
  <c r="BQ56" i="7"/>
  <c r="BR56" i="7"/>
  <c r="BT56" i="7"/>
  <c r="BV56" i="7"/>
  <c r="F57" i="7"/>
  <c r="H57" i="7"/>
  <c r="I57" i="7"/>
  <c r="K57" i="7"/>
  <c r="L57" i="7"/>
  <c r="N57" i="7"/>
  <c r="O57" i="7"/>
  <c r="Q57" i="7"/>
  <c r="R57" i="7"/>
  <c r="T57" i="7"/>
  <c r="U57" i="7"/>
  <c r="W57" i="7"/>
  <c r="X57" i="7"/>
  <c r="AA57" i="7"/>
  <c r="AD57" i="7"/>
  <c r="AF57" i="7"/>
  <c r="AG57" i="7"/>
  <c r="AI57" i="7"/>
  <c r="AJ57" i="7"/>
  <c r="AL57" i="7"/>
  <c r="AM57" i="7"/>
  <c r="AO57" i="7"/>
  <c r="AP57" i="7"/>
  <c r="AS57" i="7"/>
  <c r="AU57" i="7"/>
  <c r="AV57" i="7"/>
  <c r="AX57" i="7"/>
  <c r="AY57" i="7"/>
  <c r="BA57" i="7"/>
  <c r="BB57" i="7"/>
  <c r="BD57" i="7"/>
  <c r="BE57" i="7"/>
  <c r="BG57" i="7"/>
  <c r="BH57" i="7"/>
  <c r="BM57" i="7"/>
  <c r="BN57" i="7"/>
  <c r="BP57" i="7"/>
  <c r="BQ57" i="7"/>
  <c r="BR57" i="7"/>
  <c r="BT57" i="7"/>
  <c r="BV57" i="7"/>
  <c r="F58" i="7"/>
  <c r="H58" i="7"/>
  <c r="I58" i="7"/>
  <c r="K58" i="7"/>
  <c r="L58" i="7"/>
  <c r="N58" i="7"/>
  <c r="O58" i="7"/>
  <c r="Q58" i="7"/>
  <c r="R58" i="7"/>
  <c r="T58" i="7"/>
  <c r="U58" i="7"/>
  <c r="W58" i="7"/>
  <c r="X58" i="7"/>
  <c r="AA58" i="7"/>
  <c r="AD58" i="7"/>
  <c r="AF58" i="7"/>
  <c r="AG58" i="7"/>
  <c r="AI58" i="7"/>
  <c r="AJ58" i="7"/>
  <c r="AL58" i="7"/>
  <c r="AM58" i="7"/>
  <c r="AO58" i="7"/>
  <c r="AP58" i="7"/>
  <c r="AS58" i="7"/>
  <c r="AU58" i="7"/>
  <c r="AV58" i="7"/>
  <c r="AX58" i="7"/>
  <c r="AY58" i="7"/>
  <c r="BA58" i="7"/>
  <c r="BB58" i="7"/>
  <c r="BD58" i="7"/>
  <c r="BE58" i="7"/>
  <c r="BG58" i="7"/>
  <c r="BH58" i="7"/>
  <c r="BM58" i="7"/>
  <c r="BN58" i="7"/>
  <c r="BP58" i="7"/>
  <c r="BQ58" i="7"/>
  <c r="BR58" i="7"/>
  <c r="BT58" i="7"/>
  <c r="BV58" i="7"/>
  <c r="F59" i="7"/>
  <c r="H59" i="7"/>
  <c r="I59" i="7"/>
  <c r="K59" i="7"/>
  <c r="L59" i="7"/>
  <c r="N59" i="7"/>
  <c r="O59" i="7"/>
  <c r="Q59" i="7"/>
  <c r="R59" i="7"/>
  <c r="T59" i="7"/>
  <c r="U59" i="7"/>
  <c r="W59" i="7"/>
  <c r="X59" i="7"/>
  <c r="AA59" i="7"/>
  <c r="AD59" i="7"/>
  <c r="AF59" i="7"/>
  <c r="AG59" i="7"/>
  <c r="AI59" i="7"/>
  <c r="AJ59" i="7"/>
  <c r="AL59" i="7"/>
  <c r="AM59" i="7"/>
  <c r="AO59" i="7"/>
  <c r="AP59" i="7"/>
  <c r="AS59" i="7"/>
  <c r="AU59" i="7"/>
  <c r="AV59" i="7"/>
  <c r="AX59" i="7"/>
  <c r="AY59" i="7"/>
  <c r="BA59" i="7"/>
  <c r="BB59" i="7"/>
  <c r="BD59" i="7"/>
  <c r="BE59" i="7"/>
  <c r="BG59" i="7"/>
  <c r="BH59" i="7"/>
  <c r="BM59" i="7"/>
  <c r="BN59" i="7"/>
  <c r="BP59" i="7"/>
  <c r="BQ59" i="7"/>
  <c r="BR59" i="7"/>
  <c r="BT59" i="7"/>
  <c r="BV59" i="7"/>
  <c r="F60" i="7"/>
  <c r="H60" i="7"/>
  <c r="I60" i="7"/>
  <c r="K60" i="7"/>
  <c r="L60" i="7"/>
  <c r="N60" i="7"/>
  <c r="O60" i="7"/>
  <c r="Q60" i="7"/>
  <c r="R60" i="7"/>
  <c r="T60" i="7"/>
  <c r="U60" i="7"/>
  <c r="W60" i="7"/>
  <c r="X60" i="7"/>
  <c r="AA60" i="7"/>
  <c r="AD60" i="7"/>
  <c r="AF60" i="7"/>
  <c r="AG60" i="7"/>
  <c r="AI60" i="7"/>
  <c r="AJ60" i="7"/>
  <c r="AL60" i="7"/>
  <c r="AM60" i="7"/>
  <c r="AO60" i="7"/>
  <c r="AP60" i="7"/>
  <c r="AS60" i="7"/>
  <c r="AU60" i="7"/>
  <c r="AV60" i="7"/>
  <c r="AX60" i="7"/>
  <c r="AY60" i="7"/>
  <c r="BA60" i="7"/>
  <c r="BB60" i="7"/>
  <c r="BD60" i="7"/>
  <c r="BE60" i="7"/>
  <c r="BG60" i="7"/>
  <c r="BH60" i="7"/>
  <c r="BM60" i="7"/>
  <c r="BN60" i="7"/>
  <c r="BP60" i="7"/>
  <c r="BQ60" i="7"/>
  <c r="BR60" i="7"/>
  <c r="BT60" i="7"/>
  <c r="BV60" i="7"/>
  <c r="F61" i="7"/>
  <c r="H61" i="7"/>
  <c r="I61" i="7"/>
  <c r="K61" i="7"/>
  <c r="L61" i="7"/>
  <c r="N61" i="7"/>
  <c r="O61" i="7"/>
  <c r="Q61" i="7"/>
  <c r="R61" i="7"/>
  <c r="T61" i="7"/>
  <c r="U61" i="7"/>
  <c r="W61" i="7"/>
  <c r="X61" i="7"/>
  <c r="AA61" i="7"/>
  <c r="AD61" i="7"/>
  <c r="AF61" i="7"/>
  <c r="AG61" i="7"/>
  <c r="AI61" i="7"/>
  <c r="AJ61" i="7"/>
  <c r="AL61" i="7"/>
  <c r="AM61" i="7"/>
  <c r="AO61" i="7"/>
  <c r="AP61" i="7"/>
  <c r="AS61" i="7"/>
  <c r="AU61" i="7"/>
  <c r="AV61" i="7"/>
  <c r="AX61" i="7"/>
  <c r="AY61" i="7"/>
  <c r="BA61" i="7"/>
  <c r="BB61" i="7"/>
  <c r="BD61" i="7"/>
  <c r="BE61" i="7"/>
  <c r="BG61" i="7"/>
  <c r="BH61" i="7"/>
  <c r="BM61" i="7"/>
  <c r="BN61" i="7"/>
  <c r="BP61" i="7"/>
  <c r="BQ61" i="7"/>
  <c r="BR61" i="7"/>
  <c r="BT61" i="7"/>
  <c r="BV61" i="7"/>
  <c r="F62" i="7"/>
  <c r="H62" i="7"/>
  <c r="I62" i="7"/>
  <c r="K62" i="7"/>
  <c r="L62" i="7"/>
  <c r="N62" i="7"/>
  <c r="O62" i="7"/>
  <c r="Q62" i="7"/>
  <c r="R62" i="7"/>
  <c r="T62" i="7"/>
  <c r="U62" i="7"/>
  <c r="W62" i="7"/>
  <c r="X62" i="7"/>
  <c r="AA62" i="7"/>
  <c r="AD62" i="7"/>
  <c r="AF62" i="7"/>
  <c r="AG62" i="7"/>
  <c r="AI62" i="7"/>
  <c r="AJ62" i="7"/>
  <c r="AL62" i="7"/>
  <c r="AM62" i="7"/>
  <c r="AO62" i="7"/>
  <c r="AP62" i="7"/>
  <c r="AS62" i="7"/>
  <c r="AU62" i="7"/>
  <c r="AV62" i="7"/>
  <c r="AX62" i="7"/>
  <c r="AY62" i="7"/>
  <c r="BA62" i="7"/>
  <c r="BB62" i="7"/>
  <c r="BD62" i="7"/>
  <c r="BE62" i="7"/>
  <c r="BG62" i="7"/>
  <c r="BH62" i="7"/>
  <c r="BM62" i="7"/>
  <c r="BN62" i="7"/>
  <c r="BP62" i="7"/>
  <c r="BQ62" i="7"/>
  <c r="BR62" i="7"/>
  <c r="BT62" i="7"/>
  <c r="BV62" i="7"/>
  <c r="E63" i="7"/>
  <c r="F63" i="7"/>
  <c r="H63" i="7"/>
  <c r="I63" i="7"/>
  <c r="K63" i="7"/>
  <c r="L63" i="7"/>
  <c r="N63" i="7"/>
  <c r="O63" i="7"/>
  <c r="Q63" i="7"/>
  <c r="R63" i="7"/>
  <c r="T63" i="7"/>
  <c r="U63" i="7"/>
  <c r="X63" i="7"/>
  <c r="AA63" i="7"/>
  <c r="AC63" i="7"/>
  <c r="AD63" i="7"/>
  <c r="AG63" i="7"/>
  <c r="AJ63" i="7"/>
  <c r="AM63" i="7"/>
  <c r="AP63" i="7"/>
  <c r="AS63" i="7"/>
  <c r="AU63" i="7"/>
  <c r="AV63" i="7"/>
  <c r="AX63" i="7"/>
  <c r="AY63" i="7"/>
  <c r="BB63" i="7"/>
  <c r="BE63" i="7"/>
  <c r="BG63" i="7"/>
  <c r="BH63" i="7"/>
  <c r="BN63" i="7"/>
  <c r="BQ63" i="7"/>
  <c r="BR63" i="7"/>
  <c r="BT63" i="7"/>
  <c r="BV63" i="7"/>
  <c r="E64" i="7"/>
  <c r="F64" i="7"/>
  <c r="H64" i="7"/>
  <c r="I64" i="7"/>
  <c r="K64" i="7"/>
  <c r="L64" i="7"/>
  <c r="N64" i="7"/>
  <c r="O64" i="7"/>
  <c r="Q64" i="7"/>
  <c r="R64" i="7"/>
  <c r="T64" i="7"/>
  <c r="U64" i="7"/>
  <c r="W64" i="7"/>
  <c r="X64" i="7"/>
  <c r="AA64" i="7"/>
  <c r="AC64" i="7"/>
  <c r="AD64" i="7"/>
  <c r="AF64" i="7"/>
  <c r="AG64" i="7"/>
  <c r="AI64" i="7"/>
  <c r="AJ64" i="7"/>
  <c r="AL64" i="7"/>
  <c r="AM64" i="7"/>
  <c r="AO64" i="7"/>
  <c r="AP64" i="7"/>
  <c r="AS64" i="7"/>
  <c r="AU64" i="7"/>
  <c r="AV64" i="7"/>
  <c r="AX64" i="7"/>
  <c r="AY64" i="7"/>
  <c r="BA64" i="7"/>
  <c r="BB64" i="7"/>
  <c r="BD64" i="7"/>
  <c r="BE64" i="7"/>
  <c r="BG64" i="7"/>
  <c r="BH64" i="7"/>
  <c r="BM64" i="7"/>
  <c r="BN64" i="7"/>
  <c r="BP64" i="7"/>
  <c r="BQ64" i="7"/>
  <c r="BR64" i="7"/>
  <c r="BT64" i="7"/>
  <c r="BV64" i="7"/>
  <c r="E65" i="7"/>
  <c r="F65" i="7"/>
  <c r="H65" i="7"/>
  <c r="I65" i="7"/>
  <c r="K65" i="7"/>
  <c r="L65" i="7"/>
  <c r="N65" i="7"/>
  <c r="O65" i="7"/>
  <c r="Q65" i="7"/>
  <c r="R65" i="7"/>
  <c r="T65" i="7"/>
  <c r="U65" i="7"/>
  <c r="W65" i="7"/>
  <c r="X65" i="7"/>
  <c r="AA65" i="7"/>
  <c r="AC65" i="7"/>
  <c r="AD65" i="7"/>
  <c r="AF65" i="7"/>
  <c r="AG65" i="7"/>
  <c r="AI65" i="7"/>
  <c r="AJ65" i="7"/>
  <c r="AL65" i="7"/>
  <c r="AM65" i="7"/>
  <c r="AO65" i="7"/>
  <c r="AP65" i="7"/>
  <c r="AS65" i="7"/>
  <c r="AU65" i="7"/>
  <c r="AV65" i="7"/>
  <c r="AX65" i="7"/>
  <c r="AY65" i="7"/>
  <c r="BA65" i="7"/>
  <c r="BB65" i="7"/>
  <c r="BD65" i="7"/>
  <c r="BE65" i="7"/>
  <c r="BG65" i="7"/>
  <c r="BH65" i="7"/>
  <c r="BM65" i="7"/>
  <c r="BN65" i="7"/>
  <c r="BP65" i="7"/>
  <c r="BQ65" i="7"/>
  <c r="BR65" i="7"/>
  <c r="BT65" i="7"/>
  <c r="BV65" i="7"/>
  <c r="E66" i="7"/>
  <c r="F66" i="7"/>
  <c r="H66" i="7"/>
  <c r="I66" i="7"/>
  <c r="K66" i="7"/>
  <c r="L66" i="7"/>
  <c r="N66" i="7"/>
  <c r="O66" i="7"/>
  <c r="Q66" i="7"/>
  <c r="R66" i="7"/>
  <c r="T66" i="7"/>
  <c r="U66" i="7"/>
  <c r="W66" i="7"/>
  <c r="X66" i="7"/>
  <c r="AA66" i="7"/>
  <c r="AC66" i="7"/>
  <c r="AD66" i="7"/>
  <c r="AF66" i="7"/>
  <c r="AG66" i="7"/>
  <c r="AI66" i="7"/>
  <c r="AJ66" i="7"/>
  <c r="AL66" i="7"/>
  <c r="AM66" i="7"/>
  <c r="AO66" i="7"/>
  <c r="AP66" i="7"/>
  <c r="AS66" i="7"/>
  <c r="AU66" i="7"/>
  <c r="AV66" i="7"/>
  <c r="AX66" i="7"/>
  <c r="AY66" i="7"/>
  <c r="BA66" i="7"/>
  <c r="BB66" i="7"/>
  <c r="BD66" i="7"/>
  <c r="BE66" i="7"/>
  <c r="BG66" i="7"/>
  <c r="BH66" i="7"/>
  <c r="BM66" i="7"/>
  <c r="BN66" i="7"/>
  <c r="BP66" i="7"/>
  <c r="BQ66" i="7"/>
  <c r="BR66" i="7"/>
  <c r="BT66" i="7"/>
  <c r="BV66" i="7"/>
  <c r="E67" i="7"/>
  <c r="F67" i="7"/>
  <c r="H67" i="7"/>
  <c r="I67" i="7"/>
  <c r="K67" i="7"/>
  <c r="L67" i="7"/>
  <c r="N67" i="7"/>
  <c r="O67" i="7"/>
  <c r="Q67" i="7"/>
  <c r="R67" i="7"/>
  <c r="T67" i="7"/>
  <c r="U67" i="7"/>
  <c r="W67" i="7"/>
  <c r="X67" i="7"/>
  <c r="AA67" i="7"/>
  <c r="AC67" i="7"/>
  <c r="AD67" i="7"/>
  <c r="AF67" i="7"/>
  <c r="AG67" i="7"/>
  <c r="AI67" i="7"/>
  <c r="AJ67" i="7"/>
  <c r="AL67" i="7"/>
  <c r="AM67" i="7"/>
  <c r="AO67" i="7"/>
  <c r="AP67" i="7"/>
  <c r="AS67" i="7"/>
  <c r="AU67" i="7"/>
  <c r="AV67" i="7"/>
  <c r="AX67" i="7"/>
  <c r="AY67" i="7"/>
  <c r="BA67" i="7"/>
  <c r="BB67" i="7"/>
  <c r="BD67" i="7"/>
  <c r="BE67" i="7"/>
  <c r="BG67" i="7"/>
  <c r="BH67" i="7"/>
  <c r="BM67" i="7"/>
  <c r="BN67" i="7"/>
  <c r="BP67" i="7"/>
  <c r="BQ67" i="7"/>
  <c r="BR67" i="7"/>
  <c r="BT67" i="7"/>
  <c r="BV67" i="7"/>
  <c r="E68" i="7"/>
  <c r="F68" i="7"/>
  <c r="H68" i="7"/>
  <c r="I68" i="7"/>
  <c r="K68" i="7"/>
  <c r="L68" i="7"/>
  <c r="N68" i="7"/>
  <c r="O68" i="7"/>
  <c r="Q68" i="7"/>
  <c r="R68" i="7"/>
  <c r="T68" i="7"/>
  <c r="U68" i="7"/>
  <c r="W68" i="7"/>
  <c r="X68" i="7"/>
  <c r="AA68" i="7"/>
  <c r="AC68" i="7"/>
  <c r="AD68" i="7"/>
  <c r="AF68" i="7"/>
  <c r="AG68" i="7"/>
  <c r="AI68" i="7"/>
  <c r="AJ68" i="7"/>
  <c r="AL68" i="7"/>
  <c r="AM68" i="7"/>
  <c r="AO68" i="7"/>
  <c r="AP68" i="7"/>
  <c r="AS68" i="7"/>
  <c r="AU68" i="7"/>
  <c r="AV68" i="7"/>
  <c r="AX68" i="7"/>
  <c r="AY68" i="7"/>
  <c r="BA68" i="7"/>
  <c r="BB68" i="7"/>
  <c r="BD68" i="7"/>
  <c r="BE68" i="7"/>
  <c r="BG68" i="7"/>
  <c r="BH68" i="7"/>
  <c r="BM68" i="7"/>
  <c r="BN68" i="7"/>
  <c r="BP68" i="7"/>
  <c r="BQ68" i="7"/>
  <c r="BR68" i="7"/>
  <c r="BT68" i="7"/>
  <c r="BV68" i="7"/>
  <c r="E69" i="7"/>
  <c r="F69" i="7"/>
  <c r="H69" i="7"/>
  <c r="I69" i="7"/>
  <c r="K69" i="7"/>
  <c r="L69" i="7"/>
  <c r="N69" i="7"/>
  <c r="O69" i="7"/>
  <c r="Q69" i="7"/>
  <c r="R69" i="7"/>
  <c r="T69" i="7"/>
  <c r="U69" i="7"/>
  <c r="W69" i="7"/>
  <c r="X69" i="7"/>
  <c r="AA69" i="7"/>
  <c r="AC69" i="7"/>
  <c r="AD69" i="7"/>
  <c r="AF69" i="7"/>
  <c r="AG69" i="7"/>
  <c r="AI69" i="7"/>
  <c r="AJ69" i="7"/>
  <c r="AL69" i="7"/>
  <c r="AM69" i="7"/>
  <c r="AO69" i="7"/>
  <c r="AP69" i="7"/>
  <c r="AS69" i="7"/>
  <c r="AU69" i="7"/>
  <c r="AV69" i="7"/>
  <c r="AX69" i="7"/>
  <c r="AY69" i="7"/>
  <c r="BA69" i="7"/>
  <c r="BB69" i="7"/>
  <c r="BD69" i="7"/>
  <c r="BE69" i="7"/>
  <c r="BG69" i="7"/>
  <c r="BH69" i="7"/>
  <c r="BM69" i="7"/>
  <c r="BN69" i="7"/>
  <c r="BP69" i="7"/>
  <c r="BQ69" i="7"/>
  <c r="BR69" i="7"/>
  <c r="BT69" i="7"/>
  <c r="BV69" i="7"/>
  <c r="E70" i="7"/>
  <c r="F70" i="7"/>
  <c r="H70" i="7"/>
  <c r="I70" i="7"/>
  <c r="K70" i="7"/>
  <c r="L70" i="7"/>
  <c r="N70" i="7"/>
  <c r="O70" i="7"/>
  <c r="Q70" i="7"/>
  <c r="R70" i="7"/>
  <c r="T70" i="7"/>
  <c r="U70" i="7"/>
  <c r="W70" i="7"/>
  <c r="X70" i="7"/>
  <c r="AA70" i="7"/>
  <c r="AC70" i="7"/>
  <c r="AD70" i="7"/>
  <c r="AF70" i="7"/>
  <c r="AG70" i="7"/>
  <c r="AI70" i="7"/>
  <c r="AJ70" i="7"/>
  <c r="AL70" i="7"/>
  <c r="AM70" i="7"/>
  <c r="AO70" i="7"/>
  <c r="AP70" i="7"/>
  <c r="AS70" i="7"/>
  <c r="AU70" i="7"/>
  <c r="AV70" i="7"/>
  <c r="AX70" i="7"/>
  <c r="AY70" i="7"/>
  <c r="BA70" i="7"/>
  <c r="BB70" i="7"/>
  <c r="BD70" i="7"/>
  <c r="BE70" i="7"/>
  <c r="BG70" i="7"/>
  <c r="BH70" i="7"/>
  <c r="BM70" i="7"/>
  <c r="BN70" i="7"/>
  <c r="BP70" i="7"/>
  <c r="BQ70" i="7"/>
  <c r="BR70" i="7"/>
  <c r="BT70" i="7"/>
  <c r="BV70" i="7"/>
  <c r="E71" i="7"/>
  <c r="F71" i="7"/>
  <c r="H71" i="7"/>
  <c r="I71" i="7"/>
  <c r="K71" i="7"/>
  <c r="L71" i="7"/>
  <c r="N71" i="7"/>
  <c r="O71" i="7"/>
  <c r="Q71" i="7"/>
  <c r="R71" i="7"/>
  <c r="T71" i="7"/>
  <c r="U71" i="7"/>
  <c r="W71" i="7"/>
  <c r="X71" i="7"/>
  <c r="AA71" i="7"/>
  <c r="AC71" i="7"/>
  <c r="AD71" i="7"/>
  <c r="AF71" i="7"/>
  <c r="AG71" i="7"/>
  <c r="AI71" i="7"/>
  <c r="AJ71" i="7"/>
  <c r="AL71" i="7"/>
  <c r="AM71" i="7"/>
  <c r="AO71" i="7"/>
  <c r="AP71" i="7"/>
  <c r="AS71" i="7"/>
  <c r="AU71" i="7"/>
  <c r="AV71" i="7"/>
  <c r="AX71" i="7"/>
  <c r="AY71" i="7"/>
  <c r="BA71" i="7"/>
  <c r="BB71" i="7"/>
  <c r="BD71" i="7"/>
  <c r="BE71" i="7"/>
  <c r="BG71" i="7"/>
  <c r="BH71" i="7"/>
  <c r="BM71" i="7"/>
  <c r="BN71" i="7"/>
  <c r="BP71" i="7"/>
  <c r="BQ71" i="7"/>
  <c r="BR71" i="7"/>
  <c r="BT71" i="7"/>
  <c r="BV71" i="7"/>
  <c r="E72" i="7"/>
  <c r="F72" i="7"/>
  <c r="H72" i="7"/>
  <c r="I72" i="7"/>
  <c r="K72" i="7"/>
  <c r="L72" i="7"/>
  <c r="N72" i="7"/>
  <c r="O72" i="7"/>
  <c r="Q72" i="7"/>
  <c r="R72" i="7"/>
  <c r="T72" i="7"/>
  <c r="U72" i="7"/>
  <c r="W72" i="7"/>
  <c r="X72" i="7"/>
  <c r="AA72" i="7"/>
  <c r="AC72" i="7"/>
  <c r="AD72" i="7"/>
  <c r="AF72" i="7"/>
  <c r="AG72" i="7"/>
  <c r="AI72" i="7"/>
  <c r="AJ72" i="7"/>
  <c r="AL72" i="7"/>
  <c r="AM72" i="7"/>
  <c r="AO72" i="7"/>
  <c r="AP72" i="7"/>
  <c r="AS72" i="7"/>
  <c r="AU72" i="7"/>
  <c r="AV72" i="7"/>
  <c r="AX72" i="7"/>
  <c r="AY72" i="7"/>
  <c r="BA72" i="7"/>
  <c r="BB72" i="7"/>
  <c r="BD72" i="7"/>
  <c r="BE72" i="7"/>
  <c r="BG72" i="7"/>
  <c r="BH72" i="7"/>
  <c r="BM72" i="7"/>
  <c r="BN72" i="7"/>
  <c r="BP72" i="7"/>
  <c r="BQ72" i="7"/>
  <c r="BR72" i="7"/>
  <c r="BT72" i="7"/>
  <c r="BV72" i="7"/>
  <c r="E73" i="7"/>
  <c r="F73" i="7"/>
  <c r="H73" i="7"/>
  <c r="I73" i="7"/>
  <c r="K73" i="7"/>
  <c r="L73" i="7"/>
  <c r="N73" i="7"/>
  <c r="O73" i="7"/>
  <c r="Q73" i="7"/>
  <c r="R73" i="7"/>
  <c r="T73" i="7"/>
  <c r="U73" i="7"/>
  <c r="W73" i="7"/>
  <c r="X73" i="7"/>
  <c r="AA73" i="7"/>
  <c r="AC73" i="7"/>
  <c r="AD73" i="7"/>
  <c r="AF73" i="7"/>
  <c r="AG73" i="7"/>
  <c r="AI73" i="7"/>
  <c r="AJ73" i="7"/>
  <c r="AL73" i="7"/>
  <c r="AM73" i="7"/>
  <c r="AO73" i="7"/>
  <c r="AP73" i="7"/>
  <c r="AS73" i="7"/>
  <c r="AU73" i="7"/>
  <c r="AV73" i="7"/>
  <c r="AX73" i="7"/>
  <c r="AY73" i="7"/>
  <c r="BA73" i="7"/>
  <c r="BB73" i="7"/>
  <c r="BD73" i="7"/>
  <c r="BE73" i="7"/>
  <c r="BG73" i="7"/>
  <c r="BH73" i="7"/>
  <c r="BM73" i="7"/>
  <c r="BN73" i="7"/>
  <c r="BP73" i="7"/>
  <c r="BQ73" i="7"/>
  <c r="BR73" i="7"/>
  <c r="BT73" i="7"/>
  <c r="BV73" i="7"/>
  <c r="E74" i="7"/>
  <c r="F74" i="7"/>
  <c r="H74" i="7"/>
  <c r="I74" i="7"/>
  <c r="K74" i="7"/>
  <c r="L74" i="7"/>
  <c r="N74" i="7"/>
  <c r="O74" i="7"/>
  <c r="Q74" i="7"/>
  <c r="R74" i="7"/>
  <c r="T74" i="7"/>
  <c r="U74" i="7"/>
  <c r="W74" i="7"/>
  <c r="X74" i="7"/>
  <c r="AA74" i="7"/>
  <c r="AC74" i="7"/>
  <c r="AD74" i="7"/>
  <c r="AF74" i="7"/>
  <c r="AG74" i="7"/>
  <c r="AI74" i="7"/>
  <c r="AJ74" i="7"/>
  <c r="AL74" i="7"/>
  <c r="AM74" i="7"/>
  <c r="AO74" i="7"/>
  <c r="AP74" i="7"/>
  <c r="AS74" i="7"/>
  <c r="AU74" i="7"/>
  <c r="AV74" i="7"/>
  <c r="AX74" i="7"/>
  <c r="AY74" i="7"/>
  <c r="BA74" i="7"/>
  <c r="BB74" i="7"/>
  <c r="BD74" i="7"/>
  <c r="BE74" i="7"/>
  <c r="BG74" i="7"/>
  <c r="BH74" i="7"/>
  <c r="BM74" i="7"/>
  <c r="BN74" i="7"/>
  <c r="BP74" i="7"/>
  <c r="BQ74" i="7"/>
  <c r="BR74" i="7"/>
  <c r="BT74" i="7"/>
  <c r="BV74" i="7"/>
  <c r="E75" i="7"/>
  <c r="F75" i="7"/>
  <c r="H75" i="7"/>
  <c r="I75" i="7"/>
  <c r="K75" i="7"/>
  <c r="L75" i="7"/>
  <c r="N75" i="7"/>
  <c r="O75" i="7"/>
  <c r="Q75" i="7"/>
  <c r="R75" i="7"/>
  <c r="T75" i="7"/>
  <c r="U75" i="7"/>
  <c r="X75" i="7"/>
  <c r="AA75" i="7"/>
  <c r="AC75" i="7"/>
  <c r="AD75" i="7"/>
  <c r="AG75" i="7"/>
  <c r="AJ75" i="7"/>
  <c r="AM75" i="7"/>
  <c r="AP75" i="7"/>
  <c r="AS75" i="7"/>
  <c r="AU75" i="7"/>
  <c r="AV75" i="7"/>
  <c r="AX75" i="7"/>
  <c r="AY75" i="7"/>
  <c r="BB75" i="7"/>
  <c r="BE75" i="7"/>
  <c r="BG75" i="7"/>
  <c r="BH75" i="7"/>
  <c r="BN75" i="7"/>
  <c r="BQ75" i="7"/>
  <c r="BR75" i="7"/>
  <c r="BT75" i="7"/>
  <c r="BV75" i="7"/>
  <c r="E76" i="7"/>
  <c r="F76" i="7"/>
  <c r="H76" i="7"/>
  <c r="I76" i="7"/>
  <c r="K76" i="7"/>
  <c r="L76" i="7"/>
  <c r="N76" i="7"/>
  <c r="O76" i="7"/>
  <c r="Q76" i="7"/>
  <c r="R76" i="7"/>
  <c r="T76" i="7"/>
  <c r="U76" i="7"/>
  <c r="W76" i="7"/>
  <c r="X76" i="7"/>
  <c r="AA76" i="7"/>
  <c r="AC76" i="7"/>
  <c r="AD76" i="7"/>
  <c r="AF76" i="7"/>
  <c r="AG76" i="7"/>
  <c r="AI76" i="7"/>
  <c r="AJ76" i="7"/>
  <c r="AL76" i="7"/>
  <c r="AM76" i="7"/>
  <c r="AO76" i="7"/>
  <c r="AP76" i="7"/>
  <c r="AS76" i="7"/>
  <c r="AU76" i="7"/>
  <c r="AV76" i="7"/>
  <c r="AX76" i="7"/>
  <c r="AY76" i="7"/>
  <c r="BA76" i="7"/>
  <c r="BB76" i="7"/>
  <c r="BD76" i="7"/>
  <c r="BE76" i="7"/>
  <c r="BG76" i="7"/>
  <c r="BH76" i="7"/>
  <c r="BM76" i="7"/>
  <c r="BN76" i="7"/>
  <c r="BP76" i="7"/>
  <c r="BQ76" i="7"/>
  <c r="BR76" i="7"/>
  <c r="BT76" i="7"/>
  <c r="BV76" i="7"/>
  <c r="E77" i="7"/>
  <c r="F77" i="7"/>
  <c r="H77" i="7"/>
  <c r="I77" i="7"/>
  <c r="K77" i="7"/>
  <c r="L77" i="7"/>
  <c r="N77" i="7"/>
  <c r="O77" i="7"/>
  <c r="Q77" i="7"/>
  <c r="R77" i="7"/>
  <c r="T77" i="7"/>
  <c r="U77" i="7"/>
  <c r="W77" i="7"/>
  <c r="X77" i="7"/>
  <c r="AA77" i="7"/>
  <c r="AC77" i="7"/>
  <c r="AD77" i="7"/>
  <c r="AF77" i="7"/>
  <c r="AG77" i="7"/>
  <c r="AI77" i="7"/>
  <c r="AJ77" i="7"/>
  <c r="AL77" i="7"/>
  <c r="AM77" i="7"/>
  <c r="AO77" i="7"/>
  <c r="AP77" i="7"/>
  <c r="AS77" i="7"/>
  <c r="AU77" i="7"/>
  <c r="AV77" i="7"/>
  <c r="AX77" i="7"/>
  <c r="AY77" i="7"/>
  <c r="BA77" i="7"/>
  <c r="BB77" i="7"/>
  <c r="BD77" i="7"/>
  <c r="BE77" i="7"/>
  <c r="BG77" i="7"/>
  <c r="BH77" i="7"/>
  <c r="BM77" i="7"/>
  <c r="BN77" i="7"/>
  <c r="BP77" i="7"/>
  <c r="BQ77" i="7"/>
  <c r="BR77" i="7"/>
  <c r="BT77" i="7"/>
  <c r="BV77" i="7"/>
  <c r="E78" i="7"/>
  <c r="F78" i="7"/>
  <c r="H78" i="7"/>
  <c r="I78" i="7"/>
  <c r="K78" i="7"/>
  <c r="L78" i="7"/>
  <c r="N78" i="7"/>
  <c r="O78" i="7"/>
  <c r="Q78" i="7"/>
  <c r="R78" i="7"/>
  <c r="T78" i="7"/>
  <c r="U78" i="7"/>
  <c r="W78" i="7"/>
  <c r="X78" i="7"/>
  <c r="AA78" i="7"/>
  <c r="AC78" i="7"/>
  <c r="AD78" i="7"/>
  <c r="AF78" i="7"/>
  <c r="AG78" i="7"/>
  <c r="AI78" i="7"/>
  <c r="AJ78" i="7"/>
  <c r="AL78" i="7"/>
  <c r="AM78" i="7"/>
  <c r="AO78" i="7"/>
  <c r="AP78" i="7"/>
  <c r="AS78" i="7"/>
  <c r="AU78" i="7"/>
  <c r="AV78" i="7"/>
  <c r="AX78" i="7"/>
  <c r="AY78" i="7"/>
  <c r="BA78" i="7"/>
  <c r="BB78" i="7"/>
  <c r="BD78" i="7"/>
  <c r="BE78" i="7"/>
  <c r="BG78" i="7"/>
  <c r="BH78" i="7"/>
  <c r="BM78" i="7"/>
  <c r="BN78" i="7"/>
  <c r="BP78" i="7"/>
  <c r="BQ78" i="7"/>
  <c r="BR78" i="7"/>
  <c r="BT78" i="7"/>
  <c r="BV78" i="7"/>
  <c r="E79" i="7"/>
  <c r="F79" i="7"/>
  <c r="H79" i="7"/>
  <c r="I79" i="7"/>
  <c r="K79" i="7"/>
  <c r="L79" i="7"/>
  <c r="N79" i="7"/>
  <c r="O79" i="7"/>
  <c r="Q79" i="7"/>
  <c r="R79" i="7"/>
  <c r="T79" i="7"/>
  <c r="U79" i="7"/>
  <c r="W79" i="7"/>
  <c r="X79" i="7"/>
  <c r="AA79" i="7"/>
  <c r="AC79" i="7"/>
  <c r="AD79" i="7"/>
  <c r="AF79" i="7"/>
  <c r="AG79" i="7"/>
  <c r="AI79" i="7"/>
  <c r="AJ79" i="7"/>
  <c r="AL79" i="7"/>
  <c r="AM79" i="7"/>
  <c r="AO79" i="7"/>
  <c r="AP79" i="7"/>
  <c r="AS79" i="7"/>
  <c r="AU79" i="7"/>
  <c r="AV79" i="7"/>
  <c r="AX79" i="7"/>
  <c r="AY79" i="7"/>
  <c r="BA79" i="7"/>
  <c r="BB79" i="7"/>
  <c r="BD79" i="7"/>
  <c r="BE79" i="7"/>
  <c r="BG79" i="7"/>
  <c r="BH79" i="7"/>
  <c r="BM79" i="7"/>
  <c r="BN79" i="7"/>
  <c r="BP79" i="7"/>
  <c r="BQ79" i="7"/>
  <c r="BR79" i="7"/>
  <c r="BT79" i="7"/>
  <c r="BV79" i="7"/>
  <c r="E80" i="7"/>
  <c r="F80" i="7"/>
  <c r="H80" i="7"/>
  <c r="I80" i="7"/>
  <c r="K80" i="7"/>
  <c r="L80" i="7"/>
  <c r="N80" i="7"/>
  <c r="O80" i="7"/>
  <c r="Q80" i="7"/>
  <c r="R80" i="7"/>
  <c r="T80" i="7"/>
  <c r="U80" i="7"/>
  <c r="W80" i="7"/>
  <c r="X80" i="7"/>
  <c r="AA80" i="7"/>
  <c r="AC80" i="7"/>
  <c r="AD80" i="7"/>
  <c r="AF80" i="7"/>
  <c r="AG80" i="7"/>
  <c r="AI80" i="7"/>
  <c r="AJ80" i="7"/>
  <c r="AL80" i="7"/>
  <c r="AM80" i="7"/>
  <c r="AO80" i="7"/>
  <c r="AP80" i="7"/>
  <c r="AS80" i="7"/>
  <c r="AU80" i="7"/>
  <c r="AV80" i="7"/>
  <c r="AX80" i="7"/>
  <c r="AY80" i="7"/>
  <c r="BA80" i="7"/>
  <c r="BB80" i="7"/>
  <c r="BD80" i="7"/>
  <c r="BE80" i="7"/>
  <c r="BG80" i="7"/>
  <c r="BH80" i="7"/>
  <c r="BM80" i="7"/>
  <c r="BN80" i="7"/>
  <c r="BP80" i="7"/>
  <c r="BQ80" i="7"/>
  <c r="BR80" i="7"/>
  <c r="BT80" i="7"/>
  <c r="BV80" i="7"/>
  <c r="E81" i="7"/>
  <c r="F81" i="7"/>
  <c r="H81" i="7"/>
  <c r="I81" i="7"/>
  <c r="K81" i="7"/>
  <c r="L81" i="7"/>
  <c r="N81" i="7"/>
  <c r="O81" i="7"/>
  <c r="Q81" i="7"/>
  <c r="R81" i="7"/>
  <c r="T81" i="7"/>
  <c r="U81" i="7"/>
  <c r="W81" i="7"/>
  <c r="X81" i="7"/>
  <c r="AA81" i="7"/>
  <c r="AC81" i="7"/>
  <c r="AD81" i="7"/>
  <c r="AF81" i="7"/>
  <c r="AG81" i="7"/>
  <c r="AI81" i="7"/>
  <c r="AJ81" i="7"/>
  <c r="AL81" i="7"/>
  <c r="AM81" i="7"/>
  <c r="AO81" i="7"/>
  <c r="AP81" i="7"/>
  <c r="AS81" i="7"/>
  <c r="AU81" i="7"/>
  <c r="AV81" i="7"/>
  <c r="AX81" i="7"/>
  <c r="AY81" i="7"/>
  <c r="BA81" i="7"/>
  <c r="BB81" i="7"/>
  <c r="BD81" i="7"/>
  <c r="BE81" i="7"/>
  <c r="BG81" i="7"/>
  <c r="BH81" i="7"/>
  <c r="BM81" i="7"/>
  <c r="BN81" i="7"/>
  <c r="BP81" i="7"/>
  <c r="BQ81" i="7"/>
  <c r="BR81" i="7"/>
  <c r="BT81" i="7"/>
  <c r="BV81" i="7"/>
  <c r="E82" i="7"/>
  <c r="F82" i="7"/>
  <c r="H82" i="7"/>
  <c r="I82" i="7"/>
  <c r="K82" i="7"/>
  <c r="L82" i="7"/>
  <c r="N82" i="7"/>
  <c r="O82" i="7"/>
  <c r="Q82" i="7"/>
  <c r="R82" i="7"/>
  <c r="T82" i="7"/>
  <c r="U82" i="7"/>
  <c r="W82" i="7"/>
  <c r="X82" i="7"/>
  <c r="AA82" i="7"/>
  <c r="AC82" i="7"/>
  <c r="AD82" i="7"/>
  <c r="AF82" i="7"/>
  <c r="AG82" i="7"/>
  <c r="AI82" i="7"/>
  <c r="AJ82" i="7"/>
  <c r="AL82" i="7"/>
  <c r="AM82" i="7"/>
  <c r="AO82" i="7"/>
  <c r="AP82" i="7"/>
  <c r="AS82" i="7"/>
  <c r="AU82" i="7"/>
  <c r="AV82" i="7"/>
  <c r="AX82" i="7"/>
  <c r="AY82" i="7"/>
  <c r="BA82" i="7"/>
  <c r="BB82" i="7"/>
  <c r="BD82" i="7"/>
  <c r="BE82" i="7"/>
  <c r="BG82" i="7"/>
  <c r="BH82" i="7"/>
  <c r="BM82" i="7"/>
  <c r="BN82" i="7"/>
  <c r="BP82" i="7"/>
  <c r="BQ82" i="7"/>
  <c r="BR82" i="7"/>
  <c r="BT82" i="7"/>
  <c r="BV82" i="7"/>
  <c r="E83" i="7"/>
  <c r="F83" i="7"/>
  <c r="H83" i="7"/>
  <c r="I83" i="7"/>
  <c r="K83" i="7"/>
  <c r="L83" i="7"/>
  <c r="N83" i="7"/>
  <c r="O83" i="7"/>
  <c r="Q83" i="7"/>
  <c r="R83" i="7"/>
  <c r="T83" i="7"/>
  <c r="U83" i="7"/>
  <c r="W83" i="7"/>
  <c r="X83" i="7"/>
  <c r="AA83" i="7"/>
  <c r="AC83" i="7"/>
  <c r="AD83" i="7"/>
  <c r="AF83" i="7"/>
  <c r="AG83" i="7"/>
  <c r="AI83" i="7"/>
  <c r="AJ83" i="7"/>
  <c r="AL83" i="7"/>
  <c r="AM83" i="7"/>
  <c r="AO83" i="7"/>
  <c r="AP83" i="7"/>
  <c r="AS83" i="7"/>
  <c r="AU83" i="7"/>
  <c r="AV83" i="7"/>
  <c r="AX83" i="7"/>
  <c r="AY83" i="7"/>
  <c r="BA83" i="7"/>
  <c r="BB83" i="7"/>
  <c r="BD83" i="7"/>
  <c r="BE83" i="7"/>
  <c r="BG83" i="7"/>
  <c r="BH83" i="7"/>
  <c r="BM83" i="7"/>
  <c r="BN83" i="7"/>
  <c r="BP83" i="7"/>
  <c r="BQ83" i="7"/>
  <c r="BR83" i="7"/>
  <c r="BT83" i="7"/>
  <c r="BV83" i="7"/>
  <c r="E84" i="7"/>
  <c r="F84" i="7"/>
  <c r="H84" i="7"/>
  <c r="I84" i="7"/>
  <c r="K84" i="7"/>
  <c r="L84" i="7"/>
  <c r="N84" i="7"/>
  <c r="O84" i="7"/>
  <c r="Q84" i="7"/>
  <c r="R84" i="7"/>
  <c r="T84" i="7"/>
  <c r="U84" i="7"/>
  <c r="W84" i="7"/>
  <c r="X84" i="7"/>
  <c r="AA84" i="7"/>
  <c r="AC84" i="7"/>
  <c r="AD84" i="7"/>
  <c r="AF84" i="7"/>
  <c r="AG84" i="7"/>
  <c r="AI84" i="7"/>
  <c r="AJ84" i="7"/>
  <c r="AL84" i="7"/>
  <c r="AM84" i="7"/>
  <c r="AO84" i="7"/>
  <c r="AP84" i="7"/>
  <c r="AS84" i="7"/>
  <c r="AU84" i="7"/>
  <c r="AV84" i="7"/>
  <c r="AX84" i="7"/>
  <c r="AY84" i="7"/>
  <c r="BA84" i="7"/>
  <c r="BB84" i="7"/>
  <c r="BD84" i="7"/>
  <c r="BE84" i="7"/>
  <c r="BG84" i="7"/>
  <c r="BH84" i="7"/>
  <c r="BM84" i="7"/>
  <c r="BN84" i="7"/>
  <c r="BP84" i="7"/>
  <c r="BQ84" i="7"/>
  <c r="BR84" i="7"/>
  <c r="BT84" i="7"/>
  <c r="BV84" i="7"/>
  <c r="E85" i="7"/>
  <c r="F85" i="7"/>
  <c r="H85" i="7"/>
  <c r="I85" i="7"/>
  <c r="K85" i="7"/>
  <c r="L85" i="7"/>
  <c r="N85" i="7"/>
  <c r="O85" i="7"/>
  <c r="Q85" i="7"/>
  <c r="R85" i="7"/>
  <c r="T85" i="7"/>
  <c r="U85" i="7"/>
  <c r="W85" i="7"/>
  <c r="X85" i="7"/>
  <c r="AA85" i="7"/>
  <c r="AC85" i="7"/>
  <c r="AD85" i="7"/>
  <c r="AF85" i="7"/>
  <c r="AG85" i="7"/>
  <c r="AI85" i="7"/>
  <c r="AJ85" i="7"/>
  <c r="AL85" i="7"/>
  <c r="AM85" i="7"/>
  <c r="AO85" i="7"/>
  <c r="AP85" i="7"/>
  <c r="AS85" i="7"/>
  <c r="AU85" i="7"/>
  <c r="AV85" i="7"/>
  <c r="AX85" i="7"/>
  <c r="AY85" i="7"/>
  <c r="BA85" i="7"/>
  <c r="BB85" i="7"/>
  <c r="BD85" i="7"/>
  <c r="BE85" i="7"/>
  <c r="BG85" i="7"/>
  <c r="BH85" i="7"/>
  <c r="BM85" i="7"/>
  <c r="BN85" i="7"/>
  <c r="BP85" i="7"/>
  <c r="BQ85" i="7"/>
  <c r="BR85" i="7"/>
  <c r="BT85" i="7"/>
  <c r="BV85" i="7"/>
  <c r="E86" i="7"/>
  <c r="F86" i="7"/>
  <c r="H86" i="7"/>
  <c r="I86" i="7"/>
  <c r="K86" i="7"/>
  <c r="L86" i="7"/>
  <c r="N86" i="7"/>
  <c r="O86" i="7"/>
  <c r="Q86" i="7"/>
  <c r="R86" i="7"/>
  <c r="T86" i="7"/>
  <c r="U86" i="7"/>
  <c r="W86" i="7"/>
  <c r="X86" i="7"/>
  <c r="AA86" i="7"/>
  <c r="AC86" i="7"/>
  <c r="AD86" i="7"/>
  <c r="AF86" i="7"/>
  <c r="AG86" i="7"/>
  <c r="AI86" i="7"/>
  <c r="AJ86" i="7"/>
  <c r="AL86" i="7"/>
  <c r="AM86" i="7"/>
  <c r="AO86" i="7"/>
  <c r="AP86" i="7"/>
  <c r="AS86" i="7"/>
  <c r="AU86" i="7"/>
  <c r="AV86" i="7"/>
  <c r="AX86" i="7"/>
  <c r="AY86" i="7"/>
  <c r="BA86" i="7"/>
  <c r="BB86" i="7"/>
  <c r="BD86" i="7"/>
  <c r="BE86" i="7"/>
  <c r="BG86" i="7"/>
  <c r="BH86" i="7"/>
  <c r="BM86" i="7"/>
  <c r="BN86" i="7"/>
  <c r="BP86" i="7"/>
  <c r="BQ86" i="7"/>
  <c r="BR86" i="7"/>
  <c r="BT86" i="7"/>
  <c r="BV86" i="7"/>
  <c r="E87" i="7"/>
  <c r="F87" i="7"/>
  <c r="H87" i="7"/>
  <c r="I87" i="7"/>
  <c r="K87" i="7"/>
  <c r="L87" i="7"/>
  <c r="N87" i="7"/>
  <c r="O87" i="7"/>
  <c r="Q87" i="7"/>
  <c r="R87" i="7"/>
  <c r="T87" i="7"/>
  <c r="U87" i="7"/>
  <c r="X87" i="7"/>
  <c r="Z87" i="7"/>
  <c r="AA87" i="7"/>
  <c r="AC87" i="7"/>
  <c r="AD87" i="7"/>
  <c r="AG87" i="7"/>
  <c r="AJ87" i="7"/>
  <c r="AM87" i="7"/>
  <c r="AP87" i="7"/>
  <c r="AS87" i="7"/>
  <c r="AU87" i="7"/>
  <c r="AV87" i="7"/>
  <c r="AX87" i="7"/>
  <c r="AY87" i="7"/>
  <c r="BB87" i="7"/>
  <c r="BE87" i="7"/>
  <c r="BG87" i="7"/>
  <c r="BH87" i="7"/>
  <c r="BN87" i="7"/>
  <c r="BQ87" i="7"/>
  <c r="BR87" i="7"/>
  <c r="BT87" i="7"/>
  <c r="BV87" i="7"/>
  <c r="E88" i="7"/>
  <c r="F88" i="7"/>
  <c r="H88" i="7"/>
  <c r="I88" i="7"/>
  <c r="K88" i="7"/>
  <c r="L88" i="7"/>
  <c r="N88" i="7"/>
  <c r="O88" i="7"/>
  <c r="Q88" i="7"/>
  <c r="R88" i="7"/>
  <c r="T88" i="7"/>
  <c r="U88" i="7"/>
  <c r="W88" i="7"/>
  <c r="X88" i="7"/>
  <c r="Z88" i="7"/>
  <c r="AA88" i="7"/>
  <c r="AC88" i="7"/>
  <c r="AD88" i="7"/>
  <c r="AF88" i="7"/>
  <c r="AG88" i="7"/>
  <c r="AI88" i="7"/>
  <c r="AJ88" i="7"/>
  <c r="AL88" i="7"/>
  <c r="AM88" i="7"/>
  <c r="AO88" i="7"/>
  <c r="AP88" i="7"/>
  <c r="AR88" i="7"/>
  <c r="AS88" i="7"/>
  <c r="AU88" i="7"/>
  <c r="AV88" i="7"/>
  <c r="AX88" i="7"/>
  <c r="AY88" i="7"/>
  <c r="BA88" i="7"/>
  <c r="BB88" i="7"/>
  <c r="BD88" i="7"/>
  <c r="BE88" i="7"/>
  <c r="BG88" i="7"/>
  <c r="BH88" i="7"/>
  <c r="BM88" i="7"/>
  <c r="BN88" i="7"/>
  <c r="BP88" i="7"/>
  <c r="BQ88" i="7"/>
  <c r="BR88" i="7"/>
  <c r="BT88" i="7"/>
  <c r="BV88" i="7"/>
  <c r="E89" i="7"/>
  <c r="F89" i="7"/>
  <c r="H89" i="7"/>
  <c r="I89" i="7"/>
  <c r="K89" i="7"/>
  <c r="L89" i="7"/>
  <c r="N89" i="7"/>
  <c r="O89" i="7"/>
  <c r="Q89" i="7"/>
  <c r="R89" i="7"/>
  <c r="T89" i="7"/>
  <c r="U89" i="7"/>
  <c r="W89" i="7"/>
  <c r="X89" i="7"/>
  <c r="Z89" i="7"/>
  <c r="AA89" i="7"/>
  <c r="AC89" i="7"/>
  <c r="AD89" i="7"/>
  <c r="AF89" i="7"/>
  <c r="AG89" i="7"/>
  <c r="AI89" i="7"/>
  <c r="AJ89" i="7"/>
  <c r="AL89" i="7"/>
  <c r="AM89" i="7"/>
  <c r="AO89" i="7"/>
  <c r="AP89" i="7"/>
  <c r="AR89" i="7"/>
  <c r="AS89" i="7"/>
  <c r="AU89" i="7"/>
  <c r="AV89" i="7"/>
  <c r="AX89" i="7"/>
  <c r="AY89" i="7"/>
  <c r="BA89" i="7"/>
  <c r="BB89" i="7"/>
  <c r="BD89" i="7"/>
  <c r="BE89" i="7"/>
  <c r="BG89" i="7"/>
  <c r="BH89" i="7"/>
  <c r="BM89" i="7"/>
  <c r="BN89" i="7"/>
  <c r="BP89" i="7"/>
  <c r="BQ89" i="7"/>
  <c r="BR89" i="7"/>
  <c r="BT89" i="7"/>
  <c r="BV89" i="7"/>
  <c r="E90" i="7"/>
  <c r="F90" i="7"/>
  <c r="H90" i="7"/>
  <c r="I90" i="7"/>
  <c r="K90" i="7"/>
  <c r="L90" i="7"/>
  <c r="N90" i="7"/>
  <c r="O90" i="7"/>
  <c r="Q90" i="7"/>
  <c r="R90" i="7"/>
  <c r="T90" i="7"/>
  <c r="U90" i="7"/>
  <c r="W90" i="7"/>
  <c r="X90" i="7"/>
  <c r="Z90" i="7"/>
  <c r="AA90" i="7"/>
  <c r="AC90" i="7"/>
  <c r="AD90" i="7"/>
  <c r="AF90" i="7"/>
  <c r="AG90" i="7"/>
  <c r="AI90" i="7"/>
  <c r="AJ90" i="7"/>
  <c r="AL90" i="7"/>
  <c r="AM90" i="7"/>
  <c r="AO90" i="7"/>
  <c r="AP90" i="7"/>
  <c r="AR90" i="7"/>
  <c r="AS90" i="7"/>
  <c r="AU90" i="7"/>
  <c r="AV90" i="7"/>
  <c r="AX90" i="7"/>
  <c r="AY90" i="7"/>
  <c r="BA90" i="7"/>
  <c r="BB90" i="7"/>
  <c r="BD90" i="7"/>
  <c r="BE90" i="7"/>
  <c r="BG90" i="7"/>
  <c r="BH90" i="7"/>
  <c r="BM90" i="7"/>
  <c r="BN90" i="7"/>
  <c r="BP90" i="7"/>
  <c r="BQ90" i="7"/>
  <c r="BR90" i="7"/>
  <c r="BT90" i="7"/>
  <c r="BV90" i="7"/>
  <c r="E91" i="7"/>
  <c r="F91" i="7"/>
  <c r="H91" i="7"/>
  <c r="I91" i="7"/>
  <c r="K91" i="7"/>
  <c r="L91" i="7"/>
  <c r="N91" i="7"/>
  <c r="O91" i="7"/>
  <c r="Q91" i="7"/>
  <c r="R91" i="7"/>
  <c r="T91" i="7"/>
  <c r="U91" i="7"/>
  <c r="W91" i="7"/>
  <c r="X91" i="7"/>
  <c r="Z91" i="7"/>
  <c r="AA91" i="7"/>
  <c r="AC91" i="7"/>
  <c r="AD91" i="7"/>
  <c r="AF91" i="7"/>
  <c r="AG91" i="7"/>
  <c r="AI91" i="7"/>
  <c r="AJ91" i="7"/>
  <c r="AL91" i="7"/>
  <c r="AM91" i="7"/>
  <c r="AO91" i="7"/>
  <c r="AP91" i="7"/>
  <c r="AR91" i="7"/>
  <c r="AS91" i="7"/>
  <c r="AU91" i="7"/>
  <c r="AV91" i="7"/>
  <c r="AX91" i="7"/>
  <c r="AY91" i="7"/>
  <c r="BA91" i="7"/>
  <c r="BB91" i="7"/>
  <c r="BD91" i="7"/>
  <c r="BE91" i="7"/>
  <c r="BG91" i="7"/>
  <c r="BH91" i="7"/>
  <c r="BM91" i="7"/>
  <c r="BN91" i="7"/>
  <c r="BP91" i="7"/>
  <c r="BQ91" i="7"/>
  <c r="BR91" i="7"/>
  <c r="BT91" i="7"/>
  <c r="BV91" i="7"/>
  <c r="E92" i="7"/>
  <c r="F92" i="7"/>
  <c r="H92" i="7"/>
  <c r="I92" i="7"/>
  <c r="K92" i="7"/>
  <c r="L92" i="7"/>
  <c r="N92" i="7"/>
  <c r="O92" i="7"/>
  <c r="Q92" i="7"/>
  <c r="R92" i="7"/>
  <c r="T92" i="7"/>
  <c r="U92" i="7"/>
  <c r="W92" i="7"/>
  <c r="X92" i="7"/>
  <c r="Z92" i="7"/>
  <c r="AA92" i="7"/>
  <c r="AC92" i="7"/>
  <c r="AD92" i="7"/>
  <c r="AF92" i="7"/>
  <c r="AG92" i="7"/>
  <c r="AI92" i="7"/>
  <c r="AJ92" i="7"/>
  <c r="AL92" i="7"/>
  <c r="AM92" i="7"/>
  <c r="AO92" i="7"/>
  <c r="AP92" i="7"/>
  <c r="AR92" i="7"/>
  <c r="AS92" i="7"/>
  <c r="AU92" i="7"/>
  <c r="AV92" i="7"/>
  <c r="AX92" i="7"/>
  <c r="AY92" i="7"/>
  <c r="BA92" i="7"/>
  <c r="BB92" i="7"/>
  <c r="BD92" i="7"/>
  <c r="BE92" i="7"/>
  <c r="BG92" i="7"/>
  <c r="BH92" i="7"/>
  <c r="BM92" i="7"/>
  <c r="BN92" i="7"/>
  <c r="BP92" i="7"/>
  <c r="BQ92" i="7"/>
  <c r="BR92" i="7"/>
  <c r="BT92" i="7"/>
  <c r="BV92" i="7"/>
  <c r="E93" i="7"/>
  <c r="F93" i="7"/>
  <c r="H93" i="7"/>
  <c r="I93" i="7"/>
  <c r="K93" i="7"/>
  <c r="L93" i="7"/>
  <c r="N93" i="7"/>
  <c r="O93" i="7"/>
  <c r="Q93" i="7"/>
  <c r="R93" i="7"/>
  <c r="T93" i="7"/>
  <c r="U93" i="7"/>
  <c r="W93" i="7"/>
  <c r="X93" i="7"/>
  <c r="Z93" i="7"/>
  <c r="AA93" i="7"/>
  <c r="AC93" i="7"/>
  <c r="AD93" i="7"/>
  <c r="AF93" i="7"/>
  <c r="AG93" i="7"/>
  <c r="AI93" i="7"/>
  <c r="AJ93" i="7"/>
  <c r="AL93" i="7"/>
  <c r="AM93" i="7"/>
  <c r="AO93" i="7"/>
  <c r="AP93" i="7"/>
  <c r="AR93" i="7"/>
  <c r="AS93" i="7"/>
  <c r="AU93" i="7"/>
  <c r="AV93" i="7"/>
  <c r="AX93" i="7"/>
  <c r="AY93" i="7"/>
  <c r="BA93" i="7"/>
  <c r="BB93" i="7"/>
  <c r="BD93" i="7"/>
  <c r="BE93" i="7"/>
  <c r="BG93" i="7"/>
  <c r="BH93" i="7"/>
  <c r="BM93" i="7"/>
  <c r="BN93" i="7"/>
  <c r="BP93" i="7"/>
  <c r="BQ93" i="7"/>
  <c r="BR93" i="7"/>
  <c r="BT93" i="7"/>
  <c r="BV93" i="7"/>
  <c r="E94" i="7"/>
  <c r="F94" i="7"/>
  <c r="H94" i="7"/>
  <c r="I94" i="7"/>
  <c r="K94" i="7"/>
  <c r="L94" i="7"/>
  <c r="N94" i="7"/>
  <c r="O94" i="7"/>
  <c r="Q94" i="7"/>
  <c r="R94" i="7"/>
  <c r="T94" i="7"/>
  <c r="U94" i="7"/>
  <c r="W94" i="7"/>
  <c r="X94" i="7"/>
  <c r="Z94" i="7"/>
  <c r="AA94" i="7"/>
  <c r="AC94" i="7"/>
  <c r="AD94" i="7"/>
  <c r="AF94" i="7"/>
  <c r="AG94" i="7"/>
  <c r="AI94" i="7"/>
  <c r="AJ94" i="7"/>
  <c r="AL94" i="7"/>
  <c r="AM94" i="7"/>
  <c r="AO94" i="7"/>
  <c r="AP94" i="7"/>
  <c r="AR94" i="7"/>
  <c r="AS94" i="7"/>
  <c r="AU94" i="7"/>
  <c r="AV94" i="7"/>
  <c r="AX94" i="7"/>
  <c r="AY94" i="7"/>
  <c r="BA94" i="7"/>
  <c r="BB94" i="7"/>
  <c r="BD94" i="7"/>
  <c r="BE94" i="7"/>
  <c r="BG94" i="7"/>
  <c r="BH94" i="7"/>
  <c r="BM94" i="7"/>
  <c r="BN94" i="7"/>
  <c r="BP94" i="7"/>
  <c r="BQ94" i="7"/>
  <c r="BR94" i="7"/>
  <c r="BT94" i="7"/>
  <c r="BV94" i="7"/>
  <c r="E95" i="7"/>
  <c r="F95" i="7"/>
  <c r="H95" i="7"/>
  <c r="I95" i="7"/>
  <c r="K95" i="7"/>
  <c r="L95" i="7"/>
  <c r="N95" i="7"/>
  <c r="O95" i="7"/>
  <c r="Q95" i="7"/>
  <c r="R95" i="7"/>
  <c r="T95" i="7"/>
  <c r="U95" i="7"/>
  <c r="W95" i="7"/>
  <c r="X95" i="7"/>
  <c r="Z95" i="7"/>
  <c r="AA95" i="7"/>
  <c r="AC95" i="7"/>
  <c r="AD95" i="7"/>
  <c r="AF95" i="7"/>
  <c r="AG95" i="7"/>
  <c r="AI95" i="7"/>
  <c r="AJ95" i="7"/>
  <c r="AL95" i="7"/>
  <c r="AM95" i="7"/>
  <c r="AO95" i="7"/>
  <c r="AP95" i="7"/>
  <c r="AR95" i="7"/>
  <c r="AS95" i="7"/>
  <c r="AU95" i="7"/>
  <c r="AV95" i="7"/>
  <c r="AX95" i="7"/>
  <c r="AY95" i="7"/>
  <c r="BA95" i="7"/>
  <c r="BB95" i="7"/>
  <c r="BD95" i="7"/>
  <c r="BE95" i="7"/>
  <c r="BG95" i="7"/>
  <c r="BH95" i="7"/>
  <c r="BM95" i="7"/>
  <c r="BN95" i="7"/>
  <c r="BP95" i="7"/>
  <c r="BQ95" i="7"/>
  <c r="BR95" i="7"/>
  <c r="BT95" i="7"/>
  <c r="BV95" i="7"/>
  <c r="E96" i="7"/>
  <c r="F96" i="7"/>
  <c r="H96" i="7"/>
  <c r="I96" i="7"/>
  <c r="K96" i="7"/>
  <c r="L96" i="7"/>
  <c r="N96" i="7"/>
  <c r="O96" i="7"/>
  <c r="Q96" i="7"/>
  <c r="R96" i="7"/>
  <c r="T96" i="7"/>
  <c r="U96" i="7"/>
  <c r="W96" i="7"/>
  <c r="X96" i="7"/>
  <c r="Z96" i="7"/>
  <c r="AA96" i="7"/>
  <c r="AC96" i="7"/>
  <c r="AD96" i="7"/>
  <c r="AF96" i="7"/>
  <c r="AG96" i="7"/>
  <c r="AI96" i="7"/>
  <c r="AJ96" i="7"/>
  <c r="AL96" i="7"/>
  <c r="AM96" i="7"/>
  <c r="AO96" i="7"/>
  <c r="AP96" i="7"/>
  <c r="AR96" i="7"/>
  <c r="AS96" i="7"/>
  <c r="AU96" i="7"/>
  <c r="AV96" i="7"/>
  <c r="AX96" i="7"/>
  <c r="AY96" i="7"/>
  <c r="BA96" i="7"/>
  <c r="BB96" i="7"/>
  <c r="BD96" i="7"/>
  <c r="BE96" i="7"/>
  <c r="BG96" i="7"/>
  <c r="BH96" i="7"/>
  <c r="BM96" i="7"/>
  <c r="BN96" i="7"/>
  <c r="BP96" i="7"/>
  <c r="BQ96" i="7"/>
  <c r="BR96" i="7"/>
  <c r="BT96" i="7"/>
  <c r="BV96" i="7"/>
  <c r="E97" i="7"/>
  <c r="F97" i="7"/>
  <c r="H97" i="7"/>
  <c r="I97" i="7"/>
  <c r="K97" i="7"/>
  <c r="L97" i="7"/>
  <c r="N97" i="7"/>
  <c r="O97" i="7"/>
  <c r="Q97" i="7"/>
  <c r="R97" i="7"/>
  <c r="T97" i="7"/>
  <c r="U97" i="7"/>
  <c r="W97" i="7"/>
  <c r="X97" i="7"/>
  <c r="Z97" i="7"/>
  <c r="AA97" i="7"/>
  <c r="AC97" i="7"/>
  <c r="AD97" i="7"/>
  <c r="AF97" i="7"/>
  <c r="AG97" i="7"/>
  <c r="AI97" i="7"/>
  <c r="AJ97" i="7"/>
  <c r="AL97" i="7"/>
  <c r="AM97" i="7"/>
  <c r="AO97" i="7"/>
  <c r="AP97" i="7"/>
  <c r="AR97" i="7"/>
  <c r="AS97" i="7"/>
  <c r="AU97" i="7"/>
  <c r="AV97" i="7"/>
  <c r="AX97" i="7"/>
  <c r="AY97" i="7"/>
  <c r="BA97" i="7"/>
  <c r="BB97" i="7"/>
  <c r="BD97" i="7"/>
  <c r="BE97" i="7"/>
  <c r="BG97" i="7"/>
  <c r="BH97" i="7"/>
  <c r="BM97" i="7"/>
  <c r="BN97" i="7"/>
  <c r="BP97" i="7"/>
  <c r="BQ97" i="7"/>
  <c r="BR97" i="7"/>
  <c r="BT97" i="7"/>
  <c r="BV97" i="7"/>
  <c r="E98" i="7"/>
  <c r="F98" i="7"/>
  <c r="H98" i="7"/>
  <c r="I98" i="7"/>
  <c r="K98" i="7"/>
  <c r="L98" i="7"/>
  <c r="N98" i="7"/>
  <c r="O98" i="7"/>
  <c r="Q98" i="7"/>
  <c r="R98" i="7"/>
  <c r="T98" i="7"/>
  <c r="U98" i="7"/>
  <c r="W98" i="7"/>
  <c r="X98" i="7"/>
  <c r="Z98" i="7"/>
  <c r="AA98" i="7"/>
  <c r="AC98" i="7"/>
  <c r="AD98" i="7"/>
  <c r="AF98" i="7"/>
  <c r="AG98" i="7"/>
  <c r="AI98" i="7"/>
  <c r="AJ98" i="7"/>
  <c r="AL98" i="7"/>
  <c r="AM98" i="7"/>
  <c r="AO98" i="7"/>
  <c r="AP98" i="7"/>
  <c r="AR98" i="7"/>
  <c r="AS98" i="7"/>
  <c r="AU98" i="7"/>
  <c r="AV98" i="7"/>
  <c r="AX98" i="7"/>
  <c r="AY98" i="7"/>
  <c r="BA98" i="7"/>
  <c r="BB98" i="7"/>
  <c r="BD98" i="7"/>
  <c r="BE98" i="7"/>
  <c r="BG98" i="7"/>
  <c r="BH98" i="7"/>
  <c r="BM98" i="7"/>
  <c r="BN98" i="7"/>
  <c r="BP98" i="7"/>
  <c r="BQ98" i="7"/>
  <c r="BR98" i="7"/>
  <c r="BT98" i="7"/>
  <c r="BV98" i="7"/>
  <c r="E99" i="7"/>
  <c r="F99" i="7"/>
  <c r="H99" i="7"/>
  <c r="I99" i="7"/>
  <c r="K99" i="7"/>
  <c r="L99" i="7"/>
  <c r="N99" i="7"/>
  <c r="O99" i="7"/>
  <c r="Q99" i="7"/>
  <c r="R99" i="7"/>
  <c r="T99" i="7"/>
  <c r="U99" i="7"/>
  <c r="X99" i="7"/>
  <c r="Z99" i="7"/>
  <c r="AA99" i="7"/>
  <c r="AC99" i="7"/>
  <c r="AD99" i="7"/>
  <c r="AG99" i="7"/>
  <c r="AJ99" i="7"/>
  <c r="AM99" i="7"/>
  <c r="AP99" i="7"/>
  <c r="AS99" i="7"/>
  <c r="AU99" i="7"/>
  <c r="AV99" i="7"/>
  <c r="AX99" i="7"/>
  <c r="AY99" i="7"/>
  <c r="BB99" i="7"/>
  <c r="BE99" i="7"/>
  <c r="BG99" i="7"/>
  <c r="BH99" i="7"/>
  <c r="BN99" i="7"/>
  <c r="BQ99" i="7"/>
  <c r="BR99" i="7"/>
  <c r="BT99" i="7"/>
  <c r="BV99" i="7"/>
  <c r="E100" i="7"/>
  <c r="F100" i="7"/>
  <c r="H100" i="7"/>
  <c r="I100" i="7"/>
  <c r="K100" i="7"/>
  <c r="L100" i="7"/>
  <c r="N100" i="7"/>
  <c r="O100" i="7"/>
  <c r="Q100" i="7"/>
  <c r="R100" i="7"/>
  <c r="T100" i="7"/>
  <c r="U100" i="7"/>
  <c r="X100" i="7"/>
  <c r="Z100" i="7"/>
  <c r="AA100" i="7"/>
  <c r="AC100" i="7"/>
  <c r="AD100" i="7"/>
  <c r="AF100" i="7"/>
  <c r="AG100" i="7"/>
  <c r="AI100" i="7"/>
  <c r="AJ100" i="7"/>
  <c r="AL100" i="7"/>
  <c r="AM100" i="7"/>
  <c r="AO100" i="7"/>
  <c r="AP100" i="7"/>
  <c r="AR100" i="7"/>
  <c r="AS100" i="7"/>
  <c r="AU100" i="7"/>
  <c r="AV100" i="7"/>
  <c r="AX100" i="7"/>
  <c r="AY100" i="7"/>
  <c r="BA100" i="7"/>
  <c r="BB100" i="7"/>
  <c r="BD100" i="7"/>
  <c r="BE100" i="7"/>
  <c r="BG100" i="7"/>
  <c r="BH100" i="7"/>
  <c r="BM100" i="7"/>
  <c r="BN100" i="7"/>
  <c r="BP100" i="7"/>
  <c r="BQ100" i="7"/>
  <c r="BR100" i="7"/>
  <c r="BT100" i="7"/>
  <c r="BV100" i="7"/>
  <c r="E101" i="7"/>
  <c r="F101" i="7"/>
  <c r="H101" i="7"/>
  <c r="I101" i="7"/>
  <c r="K101" i="7"/>
  <c r="L101" i="7"/>
  <c r="N101" i="7"/>
  <c r="O101" i="7"/>
  <c r="Q101" i="7"/>
  <c r="R101" i="7"/>
  <c r="T101" i="7"/>
  <c r="U101" i="7"/>
  <c r="X101" i="7"/>
  <c r="Z101" i="7"/>
  <c r="AA101" i="7"/>
  <c r="AC101" i="7"/>
  <c r="AD101" i="7"/>
  <c r="AF101" i="7"/>
  <c r="AG101" i="7"/>
  <c r="AI101" i="7"/>
  <c r="AJ101" i="7"/>
  <c r="AL101" i="7"/>
  <c r="AM101" i="7"/>
  <c r="AO101" i="7"/>
  <c r="AP101" i="7"/>
  <c r="AR101" i="7"/>
  <c r="AS101" i="7"/>
  <c r="AU101" i="7"/>
  <c r="AV101" i="7"/>
  <c r="AX101" i="7"/>
  <c r="AY101" i="7"/>
  <c r="BA101" i="7"/>
  <c r="BB101" i="7"/>
  <c r="BD101" i="7"/>
  <c r="BE101" i="7"/>
  <c r="BG101" i="7"/>
  <c r="BH101" i="7"/>
  <c r="BM101" i="7"/>
  <c r="BN101" i="7"/>
  <c r="BP101" i="7"/>
  <c r="BQ101" i="7"/>
  <c r="BR101" i="7"/>
  <c r="BT101" i="7"/>
  <c r="BV101" i="7"/>
  <c r="E102" i="7"/>
  <c r="F102" i="7"/>
  <c r="H102" i="7"/>
  <c r="I102" i="7"/>
  <c r="K102" i="7"/>
  <c r="L102" i="7"/>
  <c r="N102" i="7"/>
  <c r="O102" i="7"/>
  <c r="Q102" i="7"/>
  <c r="R102" i="7"/>
  <c r="T102" i="7"/>
  <c r="U102" i="7"/>
  <c r="X102" i="7"/>
  <c r="Z102" i="7"/>
  <c r="AA102" i="7"/>
  <c r="AC102" i="7"/>
  <c r="AD102" i="7"/>
  <c r="AF102" i="7"/>
  <c r="AG102" i="7"/>
  <c r="AI102" i="7"/>
  <c r="AJ102" i="7"/>
  <c r="AL102" i="7"/>
  <c r="AM102" i="7"/>
  <c r="AO102" i="7"/>
  <c r="AP102" i="7"/>
  <c r="AR102" i="7"/>
  <c r="AS102" i="7"/>
  <c r="AU102" i="7"/>
  <c r="AV102" i="7"/>
  <c r="AX102" i="7"/>
  <c r="AY102" i="7"/>
  <c r="BA102" i="7"/>
  <c r="BB102" i="7"/>
  <c r="BD102" i="7"/>
  <c r="BE102" i="7"/>
  <c r="BG102" i="7"/>
  <c r="BH102" i="7"/>
  <c r="BM102" i="7"/>
  <c r="BN102" i="7"/>
  <c r="BP102" i="7"/>
  <c r="BQ102" i="7"/>
  <c r="BR102" i="7"/>
  <c r="BT102" i="7"/>
  <c r="BV102" i="7"/>
  <c r="E103" i="7"/>
  <c r="F103" i="7"/>
  <c r="H103" i="7"/>
  <c r="I103" i="7"/>
  <c r="K103" i="7"/>
  <c r="L103" i="7"/>
  <c r="N103" i="7"/>
  <c r="O103" i="7"/>
  <c r="Q103" i="7"/>
  <c r="R103" i="7"/>
  <c r="T103" i="7"/>
  <c r="U103" i="7"/>
  <c r="X103" i="7"/>
  <c r="Z103" i="7"/>
  <c r="AA103" i="7"/>
  <c r="AC103" i="7"/>
  <c r="AD103" i="7"/>
  <c r="AF103" i="7"/>
  <c r="AG103" i="7"/>
  <c r="AI103" i="7"/>
  <c r="AJ103" i="7"/>
  <c r="AL103" i="7"/>
  <c r="AM103" i="7"/>
  <c r="AO103" i="7"/>
  <c r="AP103" i="7"/>
  <c r="AR103" i="7"/>
  <c r="AS103" i="7"/>
  <c r="AU103" i="7"/>
  <c r="AV103" i="7"/>
  <c r="AX103" i="7"/>
  <c r="AY103" i="7"/>
  <c r="BA103" i="7"/>
  <c r="BB103" i="7"/>
  <c r="BD103" i="7"/>
  <c r="BE103" i="7"/>
  <c r="BG103" i="7"/>
  <c r="BH103" i="7"/>
  <c r="BM103" i="7"/>
  <c r="BN103" i="7"/>
  <c r="BP103" i="7"/>
  <c r="BQ103" i="7"/>
  <c r="BR103" i="7"/>
  <c r="BT103" i="7"/>
  <c r="BV103" i="7"/>
  <c r="E104" i="7"/>
  <c r="F104" i="7"/>
  <c r="H104" i="7"/>
  <c r="I104" i="7"/>
  <c r="K104" i="7"/>
  <c r="L104" i="7"/>
  <c r="N104" i="7"/>
  <c r="O104" i="7"/>
  <c r="Q104" i="7"/>
  <c r="R104" i="7"/>
  <c r="T104" i="7"/>
  <c r="U104" i="7"/>
  <c r="X104" i="7"/>
  <c r="Z104" i="7"/>
  <c r="AA104" i="7"/>
  <c r="AC104" i="7"/>
  <c r="AD104" i="7"/>
  <c r="AF104" i="7"/>
  <c r="AG104" i="7"/>
  <c r="AI104" i="7"/>
  <c r="AJ104" i="7"/>
  <c r="AL104" i="7"/>
  <c r="AM104" i="7"/>
  <c r="AO104" i="7"/>
  <c r="AP104" i="7"/>
  <c r="AR104" i="7"/>
  <c r="AS104" i="7"/>
  <c r="AU104" i="7"/>
  <c r="AV104" i="7"/>
  <c r="AX104" i="7"/>
  <c r="AY104" i="7"/>
  <c r="BA104" i="7"/>
  <c r="BB104" i="7"/>
  <c r="BD104" i="7"/>
  <c r="BE104" i="7"/>
  <c r="BG104" i="7"/>
  <c r="BH104" i="7"/>
  <c r="BM104" i="7"/>
  <c r="BN104" i="7"/>
  <c r="BP104" i="7"/>
  <c r="BQ104" i="7"/>
  <c r="BR104" i="7"/>
  <c r="BT104" i="7"/>
  <c r="BV104" i="7"/>
  <c r="E105" i="7"/>
  <c r="F105" i="7"/>
  <c r="H105" i="7"/>
  <c r="I105" i="7"/>
  <c r="K105" i="7"/>
  <c r="L105" i="7"/>
  <c r="N105" i="7"/>
  <c r="O105" i="7"/>
  <c r="Q105" i="7"/>
  <c r="R105" i="7"/>
  <c r="T105" i="7"/>
  <c r="U105" i="7"/>
  <c r="X105" i="7"/>
  <c r="Z105" i="7"/>
  <c r="AA105" i="7"/>
  <c r="AC105" i="7"/>
  <c r="AD105" i="7"/>
  <c r="AF105" i="7"/>
  <c r="AG105" i="7"/>
  <c r="AI105" i="7"/>
  <c r="AJ105" i="7"/>
  <c r="AL105" i="7"/>
  <c r="AM105" i="7"/>
  <c r="AO105" i="7"/>
  <c r="AP105" i="7"/>
  <c r="AR105" i="7"/>
  <c r="AS105" i="7"/>
  <c r="AU105" i="7"/>
  <c r="AV105" i="7"/>
  <c r="AX105" i="7"/>
  <c r="AY105" i="7"/>
  <c r="BA105" i="7"/>
  <c r="BB105" i="7"/>
  <c r="BD105" i="7"/>
  <c r="BE105" i="7"/>
  <c r="BG105" i="7"/>
  <c r="BH105" i="7"/>
  <c r="BM105" i="7"/>
  <c r="BN105" i="7"/>
  <c r="BP105" i="7"/>
  <c r="BQ105" i="7"/>
  <c r="BR105" i="7"/>
  <c r="BT105" i="7"/>
  <c r="BV105" i="7"/>
  <c r="E106" i="7"/>
  <c r="F106" i="7"/>
  <c r="H106" i="7"/>
  <c r="I106" i="7"/>
  <c r="K106" i="7"/>
  <c r="L106" i="7"/>
  <c r="N106" i="7"/>
  <c r="O106" i="7"/>
  <c r="Q106" i="7"/>
  <c r="R106" i="7"/>
  <c r="T106" i="7"/>
  <c r="U106" i="7"/>
  <c r="X106" i="7"/>
  <c r="Z106" i="7"/>
  <c r="AA106" i="7"/>
  <c r="AC106" i="7"/>
  <c r="AD106" i="7"/>
  <c r="AF106" i="7"/>
  <c r="AG106" i="7"/>
  <c r="AI106" i="7"/>
  <c r="AJ106" i="7"/>
  <c r="AL106" i="7"/>
  <c r="AM106" i="7"/>
  <c r="AO106" i="7"/>
  <c r="AP106" i="7"/>
  <c r="AR106" i="7"/>
  <c r="AS106" i="7"/>
  <c r="AU106" i="7"/>
  <c r="AV106" i="7"/>
  <c r="AX106" i="7"/>
  <c r="AY106" i="7"/>
  <c r="BA106" i="7"/>
  <c r="BB106" i="7"/>
  <c r="BD106" i="7"/>
  <c r="BE106" i="7"/>
  <c r="BG106" i="7"/>
  <c r="BH106" i="7"/>
  <c r="BM106" i="7"/>
  <c r="BN106" i="7"/>
  <c r="BP106" i="7"/>
  <c r="BQ106" i="7"/>
  <c r="BR106" i="7"/>
  <c r="BT106" i="7"/>
  <c r="BV106" i="7"/>
  <c r="E107" i="7"/>
  <c r="F107" i="7"/>
  <c r="H107" i="7"/>
  <c r="I107" i="7"/>
  <c r="K107" i="7"/>
  <c r="L107" i="7"/>
  <c r="N107" i="7"/>
  <c r="O107" i="7"/>
  <c r="Q107" i="7"/>
  <c r="R107" i="7"/>
  <c r="T107" i="7"/>
  <c r="U107" i="7"/>
  <c r="X107" i="7"/>
  <c r="Z107" i="7"/>
  <c r="AA107" i="7"/>
  <c r="AC107" i="7"/>
  <c r="AD107" i="7"/>
  <c r="AF107" i="7"/>
  <c r="AG107" i="7"/>
  <c r="AI107" i="7"/>
  <c r="AJ107" i="7"/>
  <c r="AL107" i="7"/>
  <c r="AM107" i="7"/>
  <c r="AO107" i="7"/>
  <c r="AP107" i="7"/>
  <c r="AR107" i="7"/>
  <c r="AS107" i="7"/>
  <c r="AU107" i="7"/>
  <c r="AV107" i="7"/>
  <c r="AX107" i="7"/>
  <c r="AY107" i="7"/>
  <c r="BA107" i="7"/>
  <c r="BB107" i="7"/>
  <c r="BD107" i="7"/>
  <c r="BE107" i="7"/>
  <c r="BG107" i="7"/>
  <c r="BH107" i="7"/>
  <c r="BM107" i="7"/>
  <c r="BN107" i="7"/>
  <c r="BP107" i="7"/>
  <c r="BQ107" i="7"/>
  <c r="BR107" i="7"/>
  <c r="BT107" i="7"/>
  <c r="BV107" i="7"/>
  <c r="E108" i="7"/>
  <c r="F108" i="7"/>
  <c r="H108" i="7"/>
  <c r="I108" i="7"/>
  <c r="K108" i="7"/>
  <c r="L108" i="7"/>
  <c r="N108" i="7"/>
  <c r="O108" i="7"/>
  <c r="Q108" i="7"/>
  <c r="R108" i="7"/>
  <c r="T108" i="7"/>
  <c r="U108" i="7"/>
  <c r="X108" i="7"/>
  <c r="Z108" i="7"/>
  <c r="AA108" i="7"/>
  <c r="AC108" i="7"/>
  <c r="AD108" i="7"/>
  <c r="AF108" i="7"/>
  <c r="AG108" i="7"/>
  <c r="AI108" i="7"/>
  <c r="AJ108" i="7"/>
  <c r="AL108" i="7"/>
  <c r="AM108" i="7"/>
  <c r="AO108" i="7"/>
  <c r="AP108" i="7"/>
  <c r="AR108" i="7"/>
  <c r="AS108" i="7"/>
  <c r="AU108" i="7"/>
  <c r="AV108" i="7"/>
  <c r="AX108" i="7"/>
  <c r="AY108" i="7"/>
  <c r="BA108" i="7"/>
  <c r="BB108" i="7"/>
  <c r="BD108" i="7"/>
  <c r="BE108" i="7"/>
  <c r="BG108" i="7"/>
  <c r="BH108" i="7"/>
  <c r="BM108" i="7"/>
  <c r="BN108" i="7"/>
  <c r="BP108" i="7"/>
  <c r="BQ108" i="7"/>
  <c r="BR108" i="7"/>
  <c r="BT108" i="7"/>
  <c r="BV108" i="7"/>
  <c r="E109" i="7"/>
  <c r="F109" i="7"/>
  <c r="H109" i="7"/>
  <c r="I109" i="7"/>
  <c r="K109" i="7"/>
  <c r="L109" i="7"/>
  <c r="N109" i="7"/>
  <c r="O109" i="7"/>
  <c r="Q109" i="7"/>
  <c r="R109" i="7"/>
  <c r="T109" i="7"/>
  <c r="U109" i="7"/>
  <c r="X109" i="7"/>
  <c r="Z109" i="7"/>
  <c r="AA109" i="7"/>
  <c r="AC109" i="7"/>
  <c r="AD109" i="7"/>
  <c r="AF109" i="7"/>
  <c r="AG109" i="7"/>
  <c r="AI109" i="7"/>
  <c r="AJ109" i="7"/>
  <c r="AL109" i="7"/>
  <c r="AM109" i="7"/>
  <c r="AO109" i="7"/>
  <c r="AP109" i="7"/>
  <c r="AR109" i="7"/>
  <c r="AS109" i="7"/>
  <c r="AU109" i="7"/>
  <c r="AV109" i="7"/>
  <c r="AX109" i="7"/>
  <c r="AY109" i="7"/>
  <c r="BA109" i="7"/>
  <c r="BB109" i="7"/>
  <c r="BD109" i="7"/>
  <c r="BE109" i="7"/>
  <c r="BG109" i="7"/>
  <c r="BH109" i="7"/>
  <c r="BM109" i="7"/>
  <c r="BN109" i="7"/>
  <c r="BP109" i="7"/>
  <c r="BQ109" i="7"/>
  <c r="BR109" i="7"/>
  <c r="BT109" i="7"/>
  <c r="BV109" i="7"/>
  <c r="E110" i="7"/>
  <c r="F110" i="7"/>
  <c r="H110" i="7"/>
  <c r="I110" i="7"/>
  <c r="K110" i="7"/>
  <c r="L110" i="7"/>
  <c r="N110" i="7"/>
  <c r="O110" i="7"/>
  <c r="Q110" i="7"/>
  <c r="R110" i="7"/>
  <c r="T110" i="7"/>
  <c r="U110" i="7"/>
  <c r="X110" i="7"/>
  <c r="Z110" i="7"/>
  <c r="AA110" i="7"/>
  <c r="AC110" i="7"/>
  <c r="AD110" i="7"/>
  <c r="AF110" i="7"/>
  <c r="AG110" i="7"/>
  <c r="AI110" i="7"/>
  <c r="AJ110" i="7"/>
  <c r="AL110" i="7"/>
  <c r="AM110" i="7"/>
  <c r="AO110" i="7"/>
  <c r="AP110" i="7"/>
  <c r="AR110" i="7"/>
  <c r="AS110" i="7"/>
  <c r="AU110" i="7"/>
  <c r="AV110" i="7"/>
  <c r="AX110" i="7"/>
  <c r="AY110" i="7"/>
  <c r="BA110" i="7"/>
  <c r="BB110" i="7"/>
  <c r="BD110" i="7"/>
  <c r="BE110" i="7"/>
  <c r="BG110" i="7"/>
  <c r="BH110" i="7"/>
  <c r="BM110" i="7"/>
  <c r="BN110" i="7"/>
  <c r="BP110" i="7"/>
  <c r="BQ110" i="7"/>
  <c r="BR110" i="7"/>
  <c r="BT110" i="7"/>
  <c r="BV110" i="7"/>
  <c r="E111" i="7"/>
  <c r="F111" i="7"/>
  <c r="H111" i="7"/>
  <c r="I111" i="7"/>
  <c r="K111" i="7"/>
  <c r="L111" i="7"/>
  <c r="N111" i="7"/>
  <c r="O111" i="7"/>
  <c r="Q111" i="7"/>
  <c r="R111" i="7"/>
  <c r="T111" i="7"/>
  <c r="U111" i="7"/>
  <c r="X111" i="7"/>
  <c r="Z111" i="7"/>
  <c r="AA111" i="7"/>
  <c r="AC111" i="7"/>
  <c r="AD111" i="7"/>
  <c r="AG111" i="7"/>
  <c r="AJ111" i="7"/>
  <c r="AM111" i="7"/>
  <c r="AP111" i="7"/>
  <c r="AS111" i="7"/>
  <c r="AU111" i="7"/>
  <c r="AV111" i="7"/>
  <c r="AX111" i="7"/>
  <c r="AY111" i="7"/>
  <c r="BB111" i="7"/>
  <c r="BE111" i="7"/>
  <c r="BG111" i="7"/>
  <c r="BH111" i="7"/>
  <c r="BN111" i="7"/>
  <c r="BQ111" i="7"/>
  <c r="BR111" i="7"/>
  <c r="BT111" i="7"/>
  <c r="BV111" i="7"/>
  <c r="E112" i="7"/>
  <c r="F112" i="7"/>
  <c r="H112" i="7"/>
  <c r="I112" i="7"/>
  <c r="K112" i="7"/>
  <c r="L112" i="7"/>
  <c r="N112" i="7"/>
  <c r="O112" i="7"/>
  <c r="Q112" i="7"/>
  <c r="R112" i="7"/>
  <c r="T112" i="7"/>
  <c r="U112" i="7"/>
  <c r="W112" i="7"/>
  <c r="X112" i="7"/>
  <c r="Z112" i="7"/>
  <c r="AA112" i="7"/>
  <c r="AC112" i="7"/>
  <c r="AD112" i="7"/>
  <c r="AF112" i="7"/>
  <c r="AG112" i="7"/>
  <c r="AI112" i="7"/>
  <c r="AJ112" i="7"/>
  <c r="AL112" i="7"/>
  <c r="AM112" i="7"/>
  <c r="AO112" i="7"/>
  <c r="AP112" i="7"/>
  <c r="AR112" i="7"/>
  <c r="AS112" i="7"/>
  <c r="AU112" i="7"/>
  <c r="AV112" i="7"/>
  <c r="AX112" i="7"/>
  <c r="AY112" i="7"/>
  <c r="BA112" i="7"/>
  <c r="BB112" i="7"/>
  <c r="BD112" i="7"/>
  <c r="BE112" i="7"/>
  <c r="BG112" i="7"/>
  <c r="BH112" i="7"/>
  <c r="BM112" i="7"/>
  <c r="BN112" i="7"/>
  <c r="BP112" i="7"/>
  <c r="BQ112" i="7"/>
  <c r="BR112" i="7"/>
  <c r="BT112" i="7"/>
  <c r="BV112" i="7"/>
  <c r="E113" i="7"/>
  <c r="F113" i="7"/>
  <c r="H113" i="7"/>
  <c r="I113" i="7"/>
  <c r="K113" i="7"/>
  <c r="L113" i="7"/>
  <c r="N113" i="7"/>
  <c r="O113" i="7"/>
  <c r="Q113" i="7"/>
  <c r="R113" i="7"/>
  <c r="T113" i="7"/>
  <c r="U113" i="7"/>
  <c r="W113" i="7"/>
  <c r="X113" i="7"/>
  <c r="Z113" i="7"/>
  <c r="AA113" i="7"/>
  <c r="AC113" i="7"/>
  <c r="AD113" i="7"/>
  <c r="AF113" i="7"/>
  <c r="AG113" i="7"/>
  <c r="AI113" i="7"/>
  <c r="AJ113" i="7"/>
  <c r="AL113" i="7"/>
  <c r="AM113" i="7"/>
  <c r="AO113" i="7"/>
  <c r="AP113" i="7"/>
  <c r="AR113" i="7"/>
  <c r="AS113" i="7"/>
  <c r="AU113" i="7"/>
  <c r="AV113" i="7"/>
  <c r="AX113" i="7"/>
  <c r="AY113" i="7"/>
  <c r="BA113" i="7"/>
  <c r="BB113" i="7"/>
  <c r="BD113" i="7"/>
  <c r="BE113" i="7"/>
  <c r="BG113" i="7"/>
  <c r="BH113" i="7"/>
  <c r="BM113" i="7"/>
  <c r="BN113" i="7"/>
  <c r="BP113" i="7"/>
  <c r="BQ113" i="7"/>
  <c r="BR113" i="7"/>
  <c r="BT113" i="7"/>
  <c r="BV113" i="7"/>
  <c r="E114" i="7"/>
  <c r="F114" i="7"/>
  <c r="H114" i="7"/>
  <c r="I114" i="7"/>
  <c r="K114" i="7"/>
  <c r="L114" i="7"/>
  <c r="N114" i="7"/>
  <c r="O114" i="7"/>
  <c r="Q114" i="7"/>
  <c r="R114" i="7"/>
  <c r="T114" i="7"/>
  <c r="U114" i="7"/>
  <c r="W114" i="7"/>
  <c r="X114" i="7"/>
  <c r="Z114" i="7"/>
  <c r="AA114" i="7"/>
  <c r="AC114" i="7"/>
  <c r="AD114" i="7"/>
  <c r="AF114" i="7"/>
  <c r="AG114" i="7"/>
  <c r="AI114" i="7"/>
  <c r="AJ114" i="7"/>
  <c r="AL114" i="7"/>
  <c r="AM114" i="7"/>
  <c r="AO114" i="7"/>
  <c r="AP114" i="7"/>
  <c r="AR114" i="7"/>
  <c r="AS114" i="7"/>
  <c r="AU114" i="7"/>
  <c r="AV114" i="7"/>
  <c r="AX114" i="7"/>
  <c r="AY114" i="7"/>
  <c r="BA114" i="7"/>
  <c r="BB114" i="7"/>
  <c r="BD114" i="7"/>
  <c r="BE114" i="7"/>
  <c r="BG114" i="7"/>
  <c r="BH114" i="7"/>
  <c r="BM114" i="7"/>
  <c r="BN114" i="7"/>
  <c r="BP114" i="7"/>
  <c r="BQ114" i="7"/>
  <c r="BR114" i="7"/>
  <c r="BT114" i="7"/>
  <c r="BV114" i="7"/>
  <c r="E115" i="7"/>
  <c r="F115" i="7"/>
  <c r="H115" i="7"/>
  <c r="I115" i="7"/>
  <c r="K115" i="7"/>
  <c r="L115" i="7"/>
  <c r="N115" i="7"/>
  <c r="O115" i="7"/>
  <c r="Q115" i="7"/>
  <c r="R115" i="7"/>
  <c r="T115" i="7"/>
  <c r="U115" i="7"/>
  <c r="W115" i="7"/>
  <c r="X115" i="7"/>
  <c r="Z115" i="7"/>
  <c r="AA115" i="7"/>
  <c r="AC115" i="7"/>
  <c r="AD115" i="7"/>
  <c r="AF115" i="7"/>
  <c r="AG115" i="7"/>
  <c r="AI115" i="7"/>
  <c r="AJ115" i="7"/>
  <c r="AL115" i="7"/>
  <c r="AM115" i="7"/>
  <c r="AO115" i="7"/>
  <c r="AP115" i="7"/>
  <c r="AR115" i="7"/>
  <c r="AS115" i="7"/>
  <c r="AU115" i="7"/>
  <c r="AV115" i="7"/>
  <c r="AX115" i="7"/>
  <c r="AY115" i="7"/>
  <c r="BA115" i="7"/>
  <c r="BB115" i="7"/>
  <c r="BD115" i="7"/>
  <c r="BE115" i="7"/>
  <c r="BG115" i="7"/>
  <c r="BH115" i="7"/>
  <c r="BM115" i="7"/>
  <c r="BN115" i="7"/>
  <c r="BP115" i="7"/>
  <c r="BQ115" i="7"/>
  <c r="BR115" i="7"/>
  <c r="BT115" i="7"/>
  <c r="BV115" i="7"/>
  <c r="E116" i="7"/>
  <c r="F116" i="7"/>
  <c r="H116" i="7"/>
  <c r="I116" i="7"/>
  <c r="K116" i="7"/>
  <c r="L116" i="7"/>
  <c r="N116" i="7"/>
  <c r="O116" i="7"/>
  <c r="Q116" i="7"/>
  <c r="R116" i="7"/>
  <c r="T116" i="7"/>
  <c r="U116" i="7"/>
  <c r="W116" i="7"/>
  <c r="X116" i="7"/>
  <c r="Z116" i="7"/>
  <c r="AA116" i="7"/>
  <c r="AC116" i="7"/>
  <c r="AD116" i="7"/>
  <c r="AF116" i="7"/>
  <c r="AG116" i="7"/>
  <c r="AI116" i="7"/>
  <c r="AJ116" i="7"/>
  <c r="AL116" i="7"/>
  <c r="AM116" i="7"/>
  <c r="AO116" i="7"/>
  <c r="AP116" i="7"/>
  <c r="AR116" i="7"/>
  <c r="AS116" i="7"/>
  <c r="AU116" i="7"/>
  <c r="AV116" i="7"/>
  <c r="AX116" i="7"/>
  <c r="AY116" i="7"/>
  <c r="BA116" i="7"/>
  <c r="BB116" i="7"/>
  <c r="BD116" i="7"/>
  <c r="BE116" i="7"/>
  <c r="BG116" i="7"/>
  <c r="BH116" i="7"/>
  <c r="BM116" i="7"/>
  <c r="BN116" i="7"/>
  <c r="BP116" i="7"/>
  <c r="BQ116" i="7"/>
  <c r="BR116" i="7"/>
  <c r="BT116" i="7"/>
  <c r="BV116" i="7"/>
  <c r="E117" i="7"/>
  <c r="F117" i="7"/>
  <c r="H117" i="7"/>
  <c r="I117" i="7"/>
  <c r="K117" i="7"/>
  <c r="L117" i="7"/>
  <c r="N117" i="7"/>
  <c r="O117" i="7"/>
  <c r="Q117" i="7"/>
  <c r="R117" i="7"/>
  <c r="T117" i="7"/>
  <c r="U117" i="7"/>
  <c r="W117" i="7"/>
  <c r="X117" i="7"/>
  <c r="Z117" i="7"/>
  <c r="AA117" i="7"/>
  <c r="AC117" i="7"/>
  <c r="AD117" i="7"/>
  <c r="AF117" i="7"/>
  <c r="AG117" i="7"/>
  <c r="AI117" i="7"/>
  <c r="AJ117" i="7"/>
  <c r="AL117" i="7"/>
  <c r="AM117" i="7"/>
  <c r="AO117" i="7"/>
  <c r="AP117" i="7"/>
  <c r="AR117" i="7"/>
  <c r="AS117" i="7"/>
  <c r="AU117" i="7"/>
  <c r="AV117" i="7"/>
  <c r="AX117" i="7"/>
  <c r="AY117" i="7"/>
  <c r="BA117" i="7"/>
  <c r="BB117" i="7"/>
  <c r="BD117" i="7"/>
  <c r="BE117" i="7"/>
  <c r="BG117" i="7"/>
  <c r="BH117" i="7"/>
  <c r="BM117" i="7"/>
  <c r="BN117" i="7"/>
  <c r="BP117" i="7"/>
  <c r="BQ117" i="7"/>
  <c r="BR117" i="7"/>
  <c r="BT117" i="7"/>
  <c r="BV117" i="7"/>
  <c r="E118" i="7"/>
  <c r="F118" i="7"/>
  <c r="H118" i="7"/>
  <c r="I118" i="7"/>
  <c r="K118" i="7"/>
  <c r="L118" i="7"/>
  <c r="N118" i="7"/>
  <c r="O118" i="7"/>
  <c r="Q118" i="7"/>
  <c r="R118" i="7"/>
  <c r="T118" i="7"/>
  <c r="U118" i="7"/>
  <c r="W118" i="7"/>
  <c r="X118" i="7"/>
  <c r="Z118" i="7"/>
  <c r="AA118" i="7"/>
  <c r="AC118" i="7"/>
  <c r="AD118" i="7"/>
  <c r="AF118" i="7"/>
  <c r="AG118" i="7"/>
  <c r="AI118" i="7"/>
  <c r="AJ118" i="7"/>
  <c r="AL118" i="7"/>
  <c r="AM118" i="7"/>
  <c r="AO118" i="7"/>
  <c r="AP118" i="7"/>
  <c r="AR118" i="7"/>
  <c r="AS118" i="7"/>
  <c r="AU118" i="7"/>
  <c r="AV118" i="7"/>
  <c r="AX118" i="7"/>
  <c r="AY118" i="7"/>
  <c r="BA118" i="7"/>
  <c r="BB118" i="7"/>
  <c r="BD118" i="7"/>
  <c r="BE118" i="7"/>
  <c r="BG118" i="7"/>
  <c r="BH118" i="7"/>
  <c r="BM118" i="7"/>
  <c r="BN118" i="7"/>
  <c r="BP118" i="7"/>
  <c r="BQ118" i="7"/>
  <c r="BR118" i="7"/>
  <c r="BT118" i="7"/>
  <c r="BV118" i="7"/>
  <c r="E119" i="7"/>
  <c r="F119" i="7"/>
  <c r="H119" i="7"/>
  <c r="I119" i="7"/>
  <c r="K119" i="7"/>
  <c r="L119" i="7"/>
  <c r="N119" i="7"/>
  <c r="O119" i="7"/>
  <c r="Q119" i="7"/>
  <c r="R119" i="7"/>
  <c r="T119" i="7"/>
  <c r="U119" i="7"/>
  <c r="W119" i="7"/>
  <c r="X119" i="7"/>
  <c r="Z119" i="7"/>
  <c r="AA119" i="7"/>
  <c r="AC119" i="7"/>
  <c r="AD119" i="7"/>
  <c r="AF119" i="7"/>
  <c r="AG119" i="7"/>
  <c r="AI119" i="7"/>
  <c r="AJ119" i="7"/>
  <c r="AL119" i="7"/>
  <c r="AM119" i="7"/>
  <c r="AO119" i="7"/>
  <c r="AP119" i="7"/>
  <c r="AR119" i="7"/>
  <c r="AS119" i="7"/>
  <c r="AU119" i="7"/>
  <c r="AV119" i="7"/>
  <c r="AX119" i="7"/>
  <c r="AY119" i="7"/>
  <c r="BA119" i="7"/>
  <c r="BB119" i="7"/>
  <c r="BD119" i="7"/>
  <c r="BE119" i="7"/>
  <c r="BG119" i="7"/>
  <c r="BH119" i="7"/>
  <c r="BM119" i="7"/>
  <c r="BN119" i="7"/>
  <c r="BP119" i="7"/>
  <c r="BQ119" i="7"/>
  <c r="BR119" i="7"/>
  <c r="BT119" i="7"/>
  <c r="BV119" i="7"/>
  <c r="E120" i="7"/>
  <c r="F120" i="7"/>
  <c r="H120" i="7"/>
  <c r="I120" i="7"/>
  <c r="K120" i="7"/>
  <c r="L120" i="7"/>
  <c r="N120" i="7"/>
  <c r="O120" i="7"/>
  <c r="Q120" i="7"/>
  <c r="R120" i="7"/>
  <c r="T120" i="7"/>
  <c r="U120" i="7"/>
  <c r="W120" i="7"/>
  <c r="X120" i="7"/>
  <c r="Z120" i="7"/>
  <c r="AA120" i="7"/>
  <c r="AC120" i="7"/>
  <c r="AD120" i="7"/>
  <c r="AF120" i="7"/>
  <c r="AG120" i="7"/>
  <c r="AI120" i="7"/>
  <c r="AJ120" i="7"/>
  <c r="AL120" i="7"/>
  <c r="AM120" i="7"/>
  <c r="AO120" i="7"/>
  <c r="AP120" i="7"/>
  <c r="AR120" i="7"/>
  <c r="AS120" i="7"/>
  <c r="AU120" i="7"/>
  <c r="AV120" i="7"/>
  <c r="AX120" i="7"/>
  <c r="AY120" i="7"/>
  <c r="BA120" i="7"/>
  <c r="BB120" i="7"/>
  <c r="BD120" i="7"/>
  <c r="BE120" i="7"/>
  <c r="BG120" i="7"/>
  <c r="BH120" i="7"/>
  <c r="BM120" i="7"/>
  <c r="BN120" i="7"/>
  <c r="BP120" i="7"/>
  <c r="BQ120" i="7"/>
  <c r="BR120" i="7"/>
  <c r="BT120" i="7"/>
  <c r="BV120" i="7"/>
  <c r="E121" i="7"/>
  <c r="F121" i="7"/>
  <c r="H121" i="7"/>
  <c r="I121" i="7"/>
  <c r="K121" i="7"/>
  <c r="L121" i="7"/>
  <c r="N121" i="7"/>
  <c r="O121" i="7"/>
  <c r="Q121" i="7"/>
  <c r="R121" i="7"/>
  <c r="T121" i="7"/>
  <c r="U121" i="7"/>
  <c r="W121" i="7"/>
  <c r="X121" i="7"/>
  <c r="Z121" i="7"/>
  <c r="AA121" i="7"/>
  <c r="AC121" i="7"/>
  <c r="AD121" i="7"/>
  <c r="AF121" i="7"/>
  <c r="AG121" i="7"/>
  <c r="AI121" i="7"/>
  <c r="AJ121" i="7"/>
  <c r="AL121" i="7"/>
  <c r="AM121" i="7"/>
  <c r="AO121" i="7"/>
  <c r="AP121" i="7"/>
  <c r="AR121" i="7"/>
  <c r="AS121" i="7"/>
  <c r="AU121" i="7"/>
  <c r="AV121" i="7"/>
  <c r="AX121" i="7"/>
  <c r="AY121" i="7"/>
  <c r="BA121" i="7"/>
  <c r="BB121" i="7"/>
  <c r="BD121" i="7"/>
  <c r="BE121" i="7"/>
  <c r="BG121" i="7"/>
  <c r="BH121" i="7"/>
  <c r="BM121" i="7"/>
  <c r="BN121" i="7"/>
  <c r="BP121" i="7"/>
  <c r="BQ121" i="7"/>
  <c r="BR121" i="7"/>
  <c r="BT121" i="7"/>
  <c r="BV121" i="7"/>
  <c r="E122" i="7"/>
  <c r="F122" i="7"/>
  <c r="H122" i="7"/>
  <c r="I122" i="7"/>
  <c r="K122" i="7"/>
  <c r="L122" i="7"/>
  <c r="N122" i="7"/>
  <c r="O122" i="7"/>
  <c r="Q122" i="7"/>
  <c r="R122" i="7"/>
  <c r="T122" i="7"/>
  <c r="U122" i="7"/>
  <c r="W122" i="7"/>
  <c r="X122" i="7"/>
  <c r="Z122" i="7"/>
  <c r="AA122" i="7"/>
  <c r="AC122" i="7"/>
  <c r="AD122" i="7"/>
  <c r="AF122" i="7"/>
  <c r="AG122" i="7"/>
  <c r="AI122" i="7"/>
  <c r="AJ122" i="7"/>
  <c r="AL122" i="7"/>
  <c r="AM122" i="7"/>
  <c r="AO122" i="7"/>
  <c r="AP122" i="7"/>
  <c r="AR122" i="7"/>
  <c r="AS122" i="7"/>
  <c r="AU122" i="7"/>
  <c r="AV122" i="7"/>
  <c r="AX122" i="7"/>
  <c r="AY122" i="7"/>
  <c r="BA122" i="7"/>
  <c r="BB122" i="7"/>
  <c r="BD122" i="7"/>
  <c r="BE122" i="7"/>
  <c r="BG122" i="7"/>
  <c r="BH122" i="7"/>
  <c r="BM122" i="7"/>
  <c r="BN122" i="7"/>
  <c r="BP122" i="7"/>
  <c r="BQ122" i="7"/>
  <c r="BR122" i="7"/>
  <c r="BT122" i="7"/>
  <c r="BV122" i="7"/>
  <c r="E123" i="7"/>
  <c r="F123" i="7"/>
  <c r="H123" i="7"/>
  <c r="I123" i="7"/>
  <c r="K123" i="7"/>
  <c r="L123" i="7"/>
  <c r="N123" i="7"/>
  <c r="O123" i="7"/>
  <c r="Q123" i="7"/>
  <c r="R123" i="7"/>
  <c r="T123" i="7"/>
  <c r="U123" i="7"/>
  <c r="X123" i="7"/>
  <c r="Z123" i="7"/>
  <c r="AA123" i="7"/>
  <c r="AC123" i="7"/>
  <c r="AD123" i="7"/>
  <c r="AG123" i="7"/>
  <c r="AJ123" i="7"/>
  <c r="AM123" i="7"/>
  <c r="AP123" i="7"/>
  <c r="AS123" i="7"/>
  <c r="AU123" i="7"/>
  <c r="AV123" i="7"/>
  <c r="AX123" i="7"/>
  <c r="AY123" i="7"/>
  <c r="BB123" i="7"/>
  <c r="BE123" i="7"/>
  <c r="BG123" i="7"/>
  <c r="BH123" i="7"/>
  <c r="BN123" i="7"/>
  <c r="BQ123" i="7"/>
  <c r="BR123" i="7"/>
  <c r="BT123" i="7"/>
  <c r="BV123" i="7"/>
  <c r="E124" i="7"/>
  <c r="F124" i="7"/>
  <c r="H124" i="7"/>
  <c r="I124" i="7"/>
  <c r="K124" i="7"/>
  <c r="L124" i="7"/>
  <c r="N124" i="7"/>
  <c r="O124" i="7"/>
  <c r="Q124" i="7"/>
  <c r="R124" i="7"/>
  <c r="T124" i="7"/>
  <c r="U124" i="7"/>
  <c r="W124" i="7"/>
  <c r="X124" i="7"/>
  <c r="Z124" i="7"/>
  <c r="AA124" i="7"/>
  <c r="AC124" i="7"/>
  <c r="AD124" i="7"/>
  <c r="AF124" i="7"/>
  <c r="AG124" i="7"/>
  <c r="AI124" i="7"/>
  <c r="AJ124" i="7"/>
  <c r="AL124" i="7"/>
  <c r="AM124" i="7"/>
  <c r="AO124" i="7"/>
  <c r="AP124" i="7"/>
  <c r="AR124" i="7"/>
  <c r="AS124" i="7"/>
  <c r="AU124" i="7"/>
  <c r="AV124" i="7"/>
  <c r="AX124" i="7"/>
  <c r="AY124" i="7"/>
  <c r="BA124" i="7"/>
  <c r="BB124" i="7"/>
  <c r="BD124" i="7"/>
  <c r="BE124" i="7"/>
  <c r="BG124" i="7"/>
  <c r="BH124" i="7"/>
  <c r="BM124" i="7"/>
  <c r="BN124" i="7"/>
  <c r="BP124" i="7"/>
  <c r="BQ124" i="7"/>
  <c r="BR124" i="7"/>
  <c r="BT124" i="7"/>
  <c r="BV124" i="7"/>
  <c r="E125" i="7"/>
  <c r="F125" i="7"/>
  <c r="H125" i="7"/>
  <c r="I125" i="7"/>
  <c r="K125" i="7"/>
  <c r="L125" i="7"/>
  <c r="N125" i="7"/>
  <c r="O125" i="7"/>
  <c r="Q125" i="7"/>
  <c r="R125" i="7"/>
  <c r="T125" i="7"/>
  <c r="U125" i="7"/>
  <c r="W125" i="7"/>
  <c r="X125" i="7"/>
  <c r="Z125" i="7"/>
  <c r="AA125" i="7"/>
  <c r="AC125" i="7"/>
  <c r="AD125" i="7"/>
  <c r="AF125" i="7"/>
  <c r="AG125" i="7"/>
  <c r="AI125" i="7"/>
  <c r="AJ125" i="7"/>
  <c r="AL125" i="7"/>
  <c r="AM125" i="7"/>
  <c r="AO125" i="7"/>
  <c r="AP125" i="7"/>
  <c r="AR125" i="7"/>
  <c r="AS125" i="7"/>
  <c r="AU125" i="7"/>
  <c r="AV125" i="7"/>
  <c r="AX125" i="7"/>
  <c r="AY125" i="7"/>
  <c r="BA125" i="7"/>
  <c r="BB125" i="7"/>
  <c r="BD125" i="7"/>
  <c r="BE125" i="7"/>
  <c r="BG125" i="7"/>
  <c r="BH125" i="7"/>
  <c r="BM125" i="7"/>
  <c r="BN125" i="7"/>
  <c r="BP125" i="7"/>
  <c r="BQ125" i="7"/>
  <c r="BR125" i="7"/>
  <c r="BT125" i="7"/>
  <c r="BV125" i="7"/>
  <c r="E126" i="7"/>
  <c r="F126" i="7"/>
  <c r="H126" i="7"/>
  <c r="I126" i="7"/>
  <c r="K126" i="7"/>
  <c r="L126" i="7"/>
  <c r="N126" i="7"/>
  <c r="O126" i="7"/>
  <c r="Q126" i="7"/>
  <c r="R126" i="7"/>
  <c r="T126" i="7"/>
  <c r="U126" i="7"/>
  <c r="W126" i="7"/>
  <c r="X126" i="7"/>
  <c r="Z126" i="7"/>
  <c r="AA126" i="7"/>
  <c r="AC126" i="7"/>
  <c r="AD126" i="7"/>
  <c r="AF126" i="7"/>
  <c r="AG126" i="7"/>
  <c r="AI126" i="7"/>
  <c r="AJ126" i="7"/>
  <c r="AL126" i="7"/>
  <c r="AM126" i="7"/>
  <c r="AO126" i="7"/>
  <c r="AP126" i="7"/>
  <c r="AR126" i="7"/>
  <c r="AS126" i="7"/>
  <c r="AU126" i="7"/>
  <c r="AV126" i="7"/>
  <c r="AX126" i="7"/>
  <c r="AY126" i="7"/>
  <c r="BA126" i="7"/>
  <c r="BB126" i="7"/>
  <c r="BD126" i="7"/>
  <c r="BE126" i="7"/>
  <c r="BG126" i="7"/>
  <c r="BH126" i="7"/>
  <c r="BM126" i="7"/>
  <c r="BN126" i="7"/>
  <c r="BP126" i="7"/>
  <c r="BQ126" i="7"/>
  <c r="BR126" i="7"/>
  <c r="BT126" i="7"/>
  <c r="BV126" i="7"/>
  <c r="E127" i="7"/>
  <c r="F127" i="7"/>
  <c r="H127" i="7"/>
  <c r="I127" i="7"/>
  <c r="K127" i="7"/>
  <c r="L127" i="7"/>
  <c r="N127" i="7"/>
  <c r="O127" i="7"/>
  <c r="Q127" i="7"/>
  <c r="R127" i="7"/>
  <c r="T127" i="7"/>
  <c r="U127" i="7"/>
  <c r="W127" i="7"/>
  <c r="X127" i="7"/>
  <c r="Z127" i="7"/>
  <c r="AA127" i="7"/>
  <c r="AC127" i="7"/>
  <c r="AD127" i="7"/>
  <c r="AF127" i="7"/>
  <c r="AG127" i="7"/>
  <c r="AI127" i="7"/>
  <c r="AJ127" i="7"/>
  <c r="AL127" i="7"/>
  <c r="AM127" i="7"/>
  <c r="AO127" i="7"/>
  <c r="AP127" i="7"/>
  <c r="AR127" i="7"/>
  <c r="AS127" i="7"/>
  <c r="AU127" i="7"/>
  <c r="AV127" i="7"/>
  <c r="AX127" i="7"/>
  <c r="AY127" i="7"/>
  <c r="BA127" i="7"/>
  <c r="BB127" i="7"/>
  <c r="BD127" i="7"/>
  <c r="BE127" i="7"/>
  <c r="BG127" i="7"/>
  <c r="BH127" i="7"/>
  <c r="BM127" i="7"/>
  <c r="BN127" i="7"/>
  <c r="BP127" i="7"/>
  <c r="BQ127" i="7"/>
  <c r="BR127" i="7"/>
  <c r="BT127" i="7"/>
  <c r="BV127" i="7"/>
  <c r="E128" i="7"/>
  <c r="F128" i="7"/>
  <c r="H128" i="7"/>
  <c r="I128" i="7"/>
  <c r="K128" i="7"/>
  <c r="L128" i="7"/>
  <c r="N128" i="7"/>
  <c r="O128" i="7"/>
  <c r="Q128" i="7"/>
  <c r="R128" i="7"/>
  <c r="T128" i="7"/>
  <c r="U128" i="7"/>
  <c r="W128" i="7"/>
  <c r="X128" i="7"/>
  <c r="Z128" i="7"/>
  <c r="AA128" i="7"/>
  <c r="AC128" i="7"/>
  <c r="AD128" i="7"/>
  <c r="AF128" i="7"/>
  <c r="AG128" i="7"/>
  <c r="AI128" i="7"/>
  <c r="AJ128" i="7"/>
  <c r="AL128" i="7"/>
  <c r="AM128" i="7"/>
  <c r="AO128" i="7"/>
  <c r="AP128" i="7"/>
  <c r="AR128" i="7"/>
  <c r="AS128" i="7"/>
  <c r="AU128" i="7"/>
  <c r="AV128" i="7"/>
  <c r="AX128" i="7"/>
  <c r="AY128" i="7"/>
  <c r="BA128" i="7"/>
  <c r="BB128" i="7"/>
  <c r="BD128" i="7"/>
  <c r="BE128" i="7"/>
  <c r="BG128" i="7"/>
  <c r="BH128" i="7"/>
  <c r="BM128" i="7"/>
  <c r="BN128" i="7"/>
  <c r="BP128" i="7"/>
  <c r="BQ128" i="7"/>
  <c r="BR128" i="7"/>
  <c r="BT128" i="7"/>
  <c r="BV128" i="7"/>
  <c r="E129" i="7"/>
  <c r="F129" i="7"/>
  <c r="H129" i="7"/>
  <c r="I129" i="7"/>
  <c r="K129" i="7"/>
  <c r="L129" i="7"/>
  <c r="N129" i="7"/>
  <c r="O129" i="7"/>
  <c r="Q129" i="7"/>
  <c r="R129" i="7"/>
  <c r="T129" i="7"/>
  <c r="U129" i="7"/>
  <c r="W129" i="7"/>
  <c r="X129" i="7"/>
  <c r="Z129" i="7"/>
  <c r="AA129" i="7"/>
  <c r="AC129" i="7"/>
  <c r="AD129" i="7"/>
  <c r="AF129" i="7"/>
  <c r="AG129" i="7"/>
  <c r="AI129" i="7"/>
  <c r="AJ129" i="7"/>
  <c r="AL129" i="7"/>
  <c r="AM129" i="7"/>
  <c r="AO129" i="7"/>
  <c r="AP129" i="7"/>
  <c r="AR129" i="7"/>
  <c r="AS129" i="7"/>
  <c r="AU129" i="7"/>
  <c r="AV129" i="7"/>
  <c r="AX129" i="7"/>
  <c r="AY129" i="7"/>
  <c r="BA129" i="7"/>
  <c r="BB129" i="7"/>
  <c r="BD129" i="7"/>
  <c r="BE129" i="7"/>
  <c r="BG129" i="7"/>
  <c r="BH129" i="7"/>
  <c r="BM129" i="7"/>
  <c r="BN129" i="7"/>
  <c r="BP129" i="7"/>
  <c r="BQ129" i="7"/>
  <c r="BR129" i="7"/>
  <c r="BT129" i="7"/>
  <c r="BV129" i="7"/>
  <c r="E130" i="7"/>
  <c r="F130" i="7"/>
  <c r="H130" i="7"/>
  <c r="I130" i="7"/>
  <c r="K130" i="7"/>
  <c r="L130" i="7"/>
  <c r="N130" i="7"/>
  <c r="O130" i="7"/>
  <c r="Q130" i="7"/>
  <c r="R130" i="7"/>
  <c r="T130" i="7"/>
  <c r="U130" i="7"/>
  <c r="W130" i="7"/>
  <c r="X130" i="7"/>
  <c r="Z130" i="7"/>
  <c r="AA130" i="7"/>
  <c r="AC130" i="7"/>
  <c r="AD130" i="7"/>
  <c r="AF130" i="7"/>
  <c r="AG130" i="7"/>
  <c r="AI130" i="7"/>
  <c r="AJ130" i="7"/>
  <c r="AL130" i="7"/>
  <c r="AM130" i="7"/>
  <c r="AO130" i="7"/>
  <c r="AP130" i="7"/>
  <c r="AR130" i="7"/>
  <c r="AS130" i="7"/>
  <c r="AU130" i="7"/>
  <c r="AV130" i="7"/>
  <c r="AX130" i="7"/>
  <c r="AY130" i="7"/>
  <c r="BA130" i="7"/>
  <c r="BB130" i="7"/>
  <c r="BD130" i="7"/>
  <c r="BE130" i="7"/>
  <c r="BG130" i="7"/>
  <c r="BH130" i="7"/>
  <c r="BM130" i="7"/>
  <c r="BN130" i="7"/>
  <c r="BP130" i="7"/>
  <c r="BQ130" i="7"/>
  <c r="BR130" i="7"/>
  <c r="BT130" i="7"/>
  <c r="BV130" i="7"/>
  <c r="E131" i="7"/>
  <c r="F131" i="7"/>
  <c r="H131" i="7"/>
  <c r="I131" i="7"/>
  <c r="K131" i="7"/>
  <c r="L131" i="7"/>
  <c r="N131" i="7"/>
  <c r="O131" i="7"/>
  <c r="Q131" i="7"/>
  <c r="R131" i="7"/>
  <c r="T131" i="7"/>
  <c r="U131" i="7"/>
  <c r="W131" i="7"/>
  <c r="X131" i="7"/>
  <c r="Z131" i="7"/>
  <c r="AA131" i="7"/>
  <c r="AC131" i="7"/>
  <c r="AD131" i="7"/>
  <c r="AF131" i="7"/>
  <c r="AG131" i="7"/>
  <c r="AI131" i="7"/>
  <c r="AJ131" i="7"/>
  <c r="AL131" i="7"/>
  <c r="AM131" i="7"/>
  <c r="AO131" i="7"/>
  <c r="AP131" i="7"/>
  <c r="AR131" i="7"/>
  <c r="AS131" i="7"/>
  <c r="AU131" i="7"/>
  <c r="AV131" i="7"/>
  <c r="AX131" i="7"/>
  <c r="AY131" i="7"/>
  <c r="BA131" i="7"/>
  <c r="BB131" i="7"/>
  <c r="BD131" i="7"/>
  <c r="BE131" i="7"/>
  <c r="BG131" i="7"/>
  <c r="BH131" i="7"/>
  <c r="BM131" i="7"/>
  <c r="BN131" i="7"/>
  <c r="BP131" i="7"/>
  <c r="BQ131" i="7"/>
  <c r="BR131" i="7"/>
  <c r="BT131" i="7"/>
  <c r="BV131" i="7"/>
  <c r="BV137" i="7"/>
  <c r="BW137" i="7"/>
  <c r="BX137" i="7"/>
  <c r="BV136" i="7"/>
  <c r="BW136" i="7"/>
  <c r="BX136" i="7"/>
  <c r="BV135" i="7"/>
  <c r="BX135" i="7"/>
  <c r="BV134" i="7"/>
  <c r="BW134" i="7"/>
  <c r="BX134" i="7"/>
  <c r="AV3" i="6"/>
  <c r="CO3" i="6"/>
  <c r="CX3" i="6"/>
  <c r="DA3" i="6"/>
  <c r="DC3" i="6"/>
  <c r="DE3" i="6"/>
  <c r="DG3" i="6"/>
  <c r="AU4" i="6"/>
  <c r="AV4" i="6"/>
  <c r="CO4" i="6"/>
  <c r="CX4" i="6"/>
  <c r="DA4" i="6"/>
  <c r="DC4" i="6"/>
  <c r="DE4" i="6"/>
  <c r="DG4" i="6"/>
  <c r="AU5" i="6"/>
  <c r="AV5" i="6"/>
  <c r="CO5" i="6"/>
  <c r="CX5" i="6"/>
  <c r="DA5" i="6"/>
  <c r="DC5" i="6"/>
  <c r="DE5" i="6"/>
  <c r="DG5" i="6"/>
  <c r="AU6" i="6"/>
  <c r="AV6" i="6"/>
  <c r="CO6" i="6"/>
  <c r="CX6" i="6"/>
  <c r="DA6" i="6"/>
  <c r="DC6" i="6"/>
  <c r="DE6" i="6"/>
  <c r="DG6" i="6"/>
  <c r="AU7" i="6"/>
  <c r="AV7" i="6"/>
  <c r="CO7" i="6"/>
  <c r="CX7" i="6"/>
  <c r="DA7" i="6"/>
  <c r="DC7" i="6"/>
  <c r="DE7" i="6"/>
  <c r="DG7" i="6"/>
  <c r="AU8" i="6"/>
  <c r="AV8" i="6"/>
  <c r="CO8" i="6"/>
  <c r="CX8" i="6"/>
  <c r="DA8" i="6"/>
  <c r="DC8" i="6"/>
  <c r="DE8" i="6"/>
  <c r="DG8" i="6"/>
  <c r="AU9" i="6"/>
  <c r="AV9" i="6"/>
  <c r="CO9" i="6"/>
  <c r="CX9" i="6"/>
  <c r="DA9" i="6"/>
  <c r="DC9" i="6"/>
  <c r="DE9" i="6"/>
  <c r="DG9" i="6"/>
  <c r="AU10" i="6"/>
  <c r="AV10" i="6"/>
  <c r="CO10" i="6"/>
  <c r="CX10" i="6"/>
  <c r="DA10" i="6"/>
  <c r="DC10" i="6"/>
  <c r="DE10" i="6"/>
  <c r="DG10" i="6"/>
  <c r="AU11" i="6"/>
  <c r="AV11" i="6"/>
  <c r="CO11" i="6"/>
  <c r="CX11" i="6"/>
  <c r="DA11" i="6"/>
  <c r="DC11" i="6"/>
  <c r="DE11" i="6"/>
  <c r="DG11" i="6"/>
  <c r="AU12" i="6"/>
  <c r="AV12" i="6"/>
  <c r="CO12" i="6"/>
  <c r="CX12" i="6"/>
  <c r="DA12" i="6"/>
  <c r="DC12" i="6"/>
  <c r="DE12" i="6"/>
  <c r="DG12" i="6"/>
  <c r="AU13" i="6"/>
  <c r="AV13" i="6"/>
  <c r="CO13" i="6"/>
  <c r="CX13" i="6"/>
  <c r="DA13" i="6"/>
  <c r="DC13" i="6"/>
  <c r="DE13" i="6"/>
  <c r="DG13" i="6"/>
  <c r="AU14" i="6"/>
  <c r="AV14" i="6"/>
  <c r="CO14" i="6"/>
  <c r="CX14" i="6"/>
  <c r="DA14" i="6"/>
  <c r="DC14" i="6"/>
  <c r="DE14" i="6"/>
  <c r="DG14" i="6"/>
  <c r="AV15" i="6"/>
  <c r="CO15" i="6"/>
  <c r="CX15" i="6"/>
  <c r="DA15" i="6"/>
  <c r="DC15" i="6"/>
  <c r="DE15" i="6"/>
  <c r="DG15" i="6"/>
  <c r="AU16" i="6"/>
  <c r="AV16" i="6"/>
  <c r="CO16" i="6"/>
  <c r="CX16" i="6"/>
  <c r="DA16" i="6"/>
  <c r="DC16" i="6"/>
  <c r="DE16" i="6"/>
  <c r="DG16" i="6"/>
  <c r="AU17" i="6"/>
  <c r="AV17" i="6"/>
  <c r="CO17" i="6"/>
  <c r="CX17" i="6"/>
  <c r="DA17" i="6"/>
  <c r="DC17" i="6"/>
  <c r="DE17" i="6"/>
  <c r="DG17" i="6"/>
  <c r="AU18" i="6"/>
  <c r="AV18" i="6"/>
  <c r="CO18" i="6"/>
  <c r="CX18" i="6"/>
  <c r="DA18" i="6"/>
  <c r="DC18" i="6"/>
  <c r="DE18" i="6"/>
  <c r="DG18" i="6"/>
  <c r="AU19" i="6"/>
  <c r="AV19" i="6"/>
  <c r="CO19" i="6"/>
  <c r="CX19" i="6"/>
  <c r="DA19" i="6"/>
  <c r="DC19" i="6"/>
  <c r="DE19" i="6"/>
  <c r="DG19" i="6"/>
  <c r="AU20" i="6"/>
  <c r="AV20" i="6"/>
  <c r="CO20" i="6"/>
  <c r="CX20" i="6"/>
  <c r="DA20" i="6"/>
  <c r="DC20" i="6"/>
  <c r="DE20" i="6"/>
  <c r="DG20" i="6"/>
  <c r="AU21" i="6"/>
  <c r="AV21" i="6"/>
  <c r="CO21" i="6"/>
  <c r="CX21" i="6"/>
  <c r="DA21" i="6"/>
  <c r="DC21" i="6"/>
  <c r="DE21" i="6"/>
  <c r="DG21" i="6"/>
  <c r="AU22" i="6"/>
  <c r="AV22" i="6"/>
  <c r="CO22" i="6"/>
  <c r="CX22" i="6"/>
  <c r="DA22" i="6"/>
  <c r="DC22" i="6"/>
  <c r="DE22" i="6"/>
  <c r="DG22" i="6"/>
  <c r="AU23" i="6"/>
  <c r="AV23" i="6"/>
  <c r="CO23" i="6"/>
  <c r="CX23" i="6"/>
  <c r="DA23" i="6"/>
  <c r="DC23" i="6"/>
  <c r="DE23" i="6"/>
  <c r="DG23" i="6"/>
  <c r="AU24" i="6"/>
  <c r="AV24" i="6"/>
  <c r="CO24" i="6"/>
  <c r="CX24" i="6"/>
  <c r="DA24" i="6"/>
  <c r="DC24" i="6"/>
  <c r="DE24" i="6"/>
  <c r="DG24" i="6"/>
  <c r="AU25" i="6"/>
  <c r="AV25" i="6"/>
  <c r="CO25" i="6"/>
  <c r="CX25" i="6"/>
  <c r="DA25" i="6"/>
  <c r="DC25" i="6"/>
  <c r="DE25" i="6"/>
  <c r="DG25" i="6"/>
  <c r="AU26" i="6"/>
  <c r="AV26" i="6"/>
  <c r="CO26" i="6"/>
  <c r="CX26" i="6"/>
  <c r="DA26" i="6"/>
  <c r="DC26" i="6"/>
  <c r="DE26" i="6"/>
  <c r="DG26" i="6"/>
  <c r="AV27" i="6"/>
  <c r="CO27" i="6"/>
  <c r="CX27" i="6"/>
  <c r="DA27" i="6"/>
  <c r="DC27" i="6"/>
  <c r="DE27" i="6"/>
  <c r="DG27" i="6"/>
  <c r="AU28" i="6"/>
  <c r="AV28" i="6"/>
  <c r="CO28" i="6"/>
  <c r="CX28" i="6"/>
  <c r="DA28" i="6"/>
  <c r="DC28" i="6"/>
  <c r="DE28" i="6"/>
  <c r="DG28" i="6"/>
  <c r="AU29" i="6"/>
  <c r="AV29" i="6"/>
  <c r="CO29" i="6"/>
  <c r="CX29" i="6"/>
  <c r="DA29" i="6"/>
  <c r="DC29" i="6"/>
  <c r="DE29" i="6"/>
  <c r="DG29" i="6"/>
  <c r="AU30" i="6"/>
  <c r="AV30" i="6"/>
  <c r="CO30" i="6"/>
  <c r="CX30" i="6"/>
  <c r="DA30" i="6"/>
  <c r="DC30" i="6"/>
  <c r="DE30" i="6"/>
  <c r="DG30" i="6"/>
  <c r="AU31" i="6"/>
  <c r="AV31" i="6"/>
  <c r="CO31" i="6"/>
  <c r="CX31" i="6"/>
  <c r="DA31" i="6"/>
  <c r="DC31" i="6"/>
  <c r="DE31" i="6"/>
  <c r="DG31" i="6"/>
  <c r="AU32" i="6"/>
  <c r="AV32" i="6"/>
  <c r="CO32" i="6"/>
  <c r="CX32" i="6"/>
  <c r="DA32" i="6"/>
  <c r="DC32" i="6"/>
  <c r="DE32" i="6"/>
  <c r="DG32" i="6"/>
  <c r="AU33" i="6"/>
  <c r="AV33" i="6"/>
  <c r="CO33" i="6"/>
  <c r="CX33" i="6"/>
  <c r="DA33" i="6"/>
  <c r="DC33" i="6"/>
  <c r="DE33" i="6"/>
  <c r="DG33" i="6"/>
  <c r="AU34" i="6"/>
  <c r="AV34" i="6"/>
  <c r="CO34" i="6"/>
  <c r="CX34" i="6"/>
  <c r="DA34" i="6"/>
  <c r="DC34" i="6"/>
  <c r="DE34" i="6"/>
  <c r="DG34" i="6"/>
  <c r="AU35" i="6"/>
  <c r="AV35" i="6"/>
  <c r="CO35" i="6"/>
  <c r="CX35" i="6"/>
  <c r="DA35" i="6"/>
  <c r="DC35" i="6"/>
  <c r="DE35" i="6"/>
  <c r="DG35" i="6"/>
  <c r="AU36" i="6"/>
  <c r="AV36" i="6"/>
  <c r="CO36" i="6"/>
  <c r="CX36" i="6"/>
  <c r="DA36" i="6"/>
  <c r="DC36" i="6"/>
  <c r="DE36" i="6"/>
  <c r="DG36" i="6"/>
  <c r="AU37" i="6"/>
  <c r="AV37" i="6"/>
  <c r="CO37" i="6"/>
  <c r="CX37" i="6"/>
  <c r="DA37" i="6"/>
  <c r="DC37" i="6"/>
  <c r="DE37" i="6"/>
  <c r="DG37" i="6"/>
  <c r="AU38" i="6"/>
  <c r="AV38" i="6"/>
  <c r="CO38" i="6"/>
  <c r="CX38" i="6"/>
  <c r="DA38" i="6"/>
  <c r="DC38" i="6"/>
  <c r="DE38" i="6"/>
  <c r="DG38" i="6"/>
  <c r="AV39" i="6"/>
  <c r="CO39" i="6"/>
  <c r="CX39" i="6"/>
  <c r="DA39" i="6"/>
  <c r="DC39" i="6"/>
  <c r="DE39" i="6"/>
  <c r="DG39" i="6"/>
  <c r="AU40" i="6"/>
  <c r="AV40" i="6"/>
  <c r="CO40" i="6"/>
  <c r="CX40" i="6"/>
  <c r="DA40" i="6"/>
  <c r="DC40" i="6"/>
  <c r="DE40" i="6"/>
  <c r="DG40" i="6"/>
  <c r="AU41" i="6"/>
  <c r="AV41" i="6"/>
  <c r="CO41" i="6"/>
  <c r="CX41" i="6"/>
  <c r="DA41" i="6"/>
  <c r="DC41" i="6"/>
  <c r="DE41" i="6"/>
  <c r="DG41" i="6"/>
  <c r="AU42" i="6"/>
  <c r="AV42" i="6"/>
  <c r="CO42" i="6"/>
  <c r="CX42" i="6"/>
  <c r="DA42" i="6"/>
  <c r="DC42" i="6"/>
  <c r="DE42" i="6"/>
  <c r="DG42" i="6"/>
  <c r="AU43" i="6"/>
  <c r="AV43" i="6"/>
  <c r="CO43" i="6"/>
  <c r="CX43" i="6"/>
  <c r="DA43" i="6"/>
  <c r="DC43" i="6"/>
  <c r="DE43" i="6"/>
  <c r="DG43" i="6"/>
  <c r="AU44" i="6"/>
  <c r="AV44" i="6"/>
  <c r="CO44" i="6"/>
  <c r="CX44" i="6"/>
  <c r="DA44" i="6"/>
  <c r="DC44" i="6"/>
  <c r="DE44" i="6"/>
  <c r="DG44" i="6"/>
  <c r="AU45" i="6"/>
  <c r="AV45" i="6"/>
  <c r="CO45" i="6"/>
  <c r="CX45" i="6"/>
  <c r="DA45" i="6"/>
  <c r="DC45" i="6"/>
  <c r="DE45" i="6"/>
  <c r="DG45" i="6"/>
  <c r="AU46" i="6"/>
  <c r="AV46" i="6"/>
  <c r="CO46" i="6"/>
  <c r="CX46" i="6"/>
  <c r="DA46" i="6"/>
  <c r="DC46" i="6"/>
  <c r="DE46" i="6"/>
  <c r="DG46" i="6"/>
  <c r="AU47" i="6"/>
  <c r="AV47" i="6"/>
  <c r="CO47" i="6"/>
  <c r="CX47" i="6"/>
  <c r="DA47" i="6"/>
  <c r="DC47" i="6"/>
  <c r="DE47" i="6"/>
  <c r="DG47" i="6"/>
  <c r="AU48" i="6"/>
  <c r="AV48" i="6"/>
  <c r="CO48" i="6"/>
  <c r="CX48" i="6"/>
  <c r="DA48" i="6"/>
  <c r="DC48" i="6"/>
  <c r="DE48" i="6"/>
  <c r="DG48" i="6"/>
  <c r="AU49" i="6"/>
  <c r="AV49" i="6"/>
  <c r="CO49" i="6"/>
  <c r="CX49" i="6"/>
  <c r="DA49" i="6"/>
  <c r="DC49" i="6"/>
  <c r="DE49" i="6"/>
  <c r="DG49" i="6"/>
  <c r="AU50" i="6"/>
  <c r="AV50" i="6"/>
  <c r="CO50" i="6"/>
  <c r="CX50" i="6"/>
  <c r="DA50" i="6"/>
  <c r="DC50" i="6"/>
  <c r="DE50" i="6"/>
  <c r="DG50" i="6"/>
  <c r="AV51" i="6"/>
  <c r="CO51" i="6"/>
  <c r="CX51" i="6"/>
  <c r="DA51" i="6"/>
  <c r="DC51" i="6"/>
  <c r="DE51" i="6"/>
  <c r="DG51" i="6"/>
  <c r="AU52" i="6"/>
  <c r="AV52" i="6"/>
  <c r="CN52" i="6"/>
  <c r="CO52" i="6"/>
  <c r="CX52" i="6"/>
  <c r="DA52" i="6"/>
  <c r="DC52" i="6"/>
  <c r="DE52" i="6"/>
  <c r="DG52" i="6"/>
  <c r="AU53" i="6"/>
  <c r="AV53" i="6"/>
  <c r="CN53" i="6"/>
  <c r="CO53" i="6"/>
  <c r="CX53" i="6"/>
  <c r="DA53" i="6"/>
  <c r="DC53" i="6"/>
  <c r="DE53" i="6"/>
  <c r="DG53" i="6"/>
  <c r="AU54" i="6"/>
  <c r="AV54" i="6"/>
  <c r="CN54" i="6"/>
  <c r="CO54" i="6"/>
  <c r="CX54" i="6"/>
  <c r="DA54" i="6"/>
  <c r="DC54" i="6"/>
  <c r="DE54" i="6"/>
  <c r="DG54" i="6"/>
  <c r="AU55" i="6"/>
  <c r="AV55" i="6"/>
  <c r="CN55" i="6"/>
  <c r="CO55" i="6"/>
  <c r="CX55" i="6"/>
  <c r="DA55" i="6"/>
  <c r="DC55" i="6"/>
  <c r="DE55" i="6"/>
  <c r="DG55" i="6"/>
  <c r="AU56" i="6"/>
  <c r="AV56" i="6"/>
  <c r="CN56" i="6"/>
  <c r="CO56" i="6"/>
  <c r="CX56" i="6"/>
  <c r="DA56" i="6"/>
  <c r="DC56" i="6"/>
  <c r="DE56" i="6"/>
  <c r="DG56" i="6"/>
  <c r="AU57" i="6"/>
  <c r="AV57" i="6"/>
  <c r="CN57" i="6"/>
  <c r="CO57" i="6"/>
  <c r="CX57" i="6"/>
  <c r="DA57" i="6"/>
  <c r="DC57" i="6"/>
  <c r="DE57" i="6"/>
  <c r="DG57" i="6"/>
  <c r="AU58" i="6"/>
  <c r="AV58" i="6"/>
  <c r="CN58" i="6"/>
  <c r="CO58" i="6"/>
  <c r="CX58" i="6"/>
  <c r="DA58" i="6"/>
  <c r="DC58" i="6"/>
  <c r="DE58" i="6"/>
  <c r="DG58" i="6"/>
  <c r="AU59" i="6"/>
  <c r="AV59" i="6"/>
  <c r="CN59" i="6"/>
  <c r="CO59" i="6"/>
  <c r="CX59" i="6"/>
  <c r="DA59" i="6"/>
  <c r="DC59" i="6"/>
  <c r="DE59" i="6"/>
  <c r="DG59" i="6"/>
  <c r="AU60" i="6"/>
  <c r="AV60" i="6"/>
  <c r="CN60" i="6"/>
  <c r="CO60" i="6"/>
  <c r="CX60" i="6"/>
  <c r="DA60" i="6"/>
  <c r="DC60" i="6"/>
  <c r="DE60" i="6"/>
  <c r="DG60" i="6"/>
  <c r="AU61" i="6"/>
  <c r="AV61" i="6"/>
  <c r="CN61" i="6"/>
  <c r="CO61" i="6"/>
  <c r="CX61" i="6"/>
  <c r="DA61" i="6"/>
  <c r="DC61" i="6"/>
  <c r="DE61" i="6"/>
  <c r="DG61" i="6"/>
  <c r="AU62" i="6"/>
  <c r="AV62" i="6"/>
  <c r="CN62" i="6"/>
  <c r="CO62" i="6"/>
  <c r="CX62" i="6"/>
  <c r="DA62" i="6"/>
  <c r="DC62" i="6"/>
  <c r="DE62" i="6"/>
  <c r="DG62" i="6"/>
  <c r="AP63" i="6"/>
  <c r="AV63" i="6"/>
  <c r="CO63" i="6"/>
  <c r="CW63" i="6"/>
  <c r="CX63" i="6"/>
  <c r="DA63" i="6"/>
  <c r="DC63" i="6"/>
  <c r="DE63" i="6"/>
  <c r="DG63" i="6"/>
  <c r="AO64" i="6"/>
  <c r="AP64" i="6"/>
  <c r="AU64" i="6"/>
  <c r="AV64" i="6"/>
  <c r="CN64" i="6"/>
  <c r="CO64" i="6"/>
  <c r="CW64" i="6"/>
  <c r="CX64" i="6"/>
  <c r="DA64" i="6"/>
  <c r="DC64" i="6"/>
  <c r="DE64" i="6"/>
  <c r="DG64" i="6"/>
  <c r="AO65" i="6"/>
  <c r="AP65" i="6"/>
  <c r="AU65" i="6"/>
  <c r="AV65" i="6"/>
  <c r="CN65" i="6"/>
  <c r="CO65" i="6"/>
  <c r="CW65" i="6"/>
  <c r="CX65" i="6"/>
  <c r="DA65" i="6"/>
  <c r="DC65" i="6"/>
  <c r="DE65" i="6"/>
  <c r="DG65" i="6"/>
  <c r="AO66" i="6"/>
  <c r="AP66" i="6"/>
  <c r="AU66" i="6"/>
  <c r="AV66" i="6"/>
  <c r="CN66" i="6"/>
  <c r="CO66" i="6"/>
  <c r="CW66" i="6"/>
  <c r="CX66" i="6"/>
  <c r="DA66" i="6"/>
  <c r="DC66" i="6"/>
  <c r="DE66" i="6"/>
  <c r="DG66" i="6"/>
  <c r="AO67" i="6"/>
  <c r="AP67" i="6"/>
  <c r="AU67" i="6"/>
  <c r="AV67" i="6"/>
  <c r="CN67" i="6"/>
  <c r="CO67" i="6"/>
  <c r="CW67" i="6"/>
  <c r="CX67" i="6"/>
  <c r="DA67" i="6"/>
  <c r="DC67" i="6"/>
  <c r="DE67" i="6"/>
  <c r="DG67" i="6"/>
  <c r="AO68" i="6"/>
  <c r="AP68" i="6"/>
  <c r="AU68" i="6"/>
  <c r="AV68" i="6"/>
  <c r="CN68" i="6"/>
  <c r="CO68" i="6"/>
  <c r="CW68" i="6"/>
  <c r="CX68" i="6"/>
  <c r="DA68" i="6"/>
  <c r="DC68" i="6"/>
  <c r="DE68" i="6"/>
  <c r="DG68" i="6"/>
  <c r="AO69" i="6"/>
  <c r="AP69" i="6"/>
  <c r="AU69" i="6"/>
  <c r="AV69" i="6"/>
  <c r="CN69" i="6"/>
  <c r="CO69" i="6"/>
  <c r="CW69" i="6"/>
  <c r="CX69" i="6"/>
  <c r="DA69" i="6"/>
  <c r="DC69" i="6"/>
  <c r="DE69" i="6"/>
  <c r="DG69" i="6"/>
  <c r="AO70" i="6"/>
  <c r="AP70" i="6"/>
  <c r="AU70" i="6"/>
  <c r="AV70" i="6"/>
  <c r="CN70" i="6"/>
  <c r="CO70" i="6"/>
  <c r="CW70" i="6"/>
  <c r="CX70" i="6"/>
  <c r="DA70" i="6"/>
  <c r="DC70" i="6"/>
  <c r="DE70" i="6"/>
  <c r="DG70" i="6"/>
  <c r="AO71" i="6"/>
  <c r="AP71" i="6"/>
  <c r="AU71" i="6"/>
  <c r="AV71" i="6"/>
  <c r="CN71" i="6"/>
  <c r="CO71" i="6"/>
  <c r="CW71" i="6"/>
  <c r="CX71" i="6"/>
  <c r="DA71" i="6"/>
  <c r="DC71" i="6"/>
  <c r="DE71" i="6"/>
  <c r="DG71" i="6"/>
  <c r="AO72" i="6"/>
  <c r="AP72" i="6"/>
  <c r="AU72" i="6"/>
  <c r="AV72" i="6"/>
  <c r="CN72" i="6"/>
  <c r="CO72" i="6"/>
  <c r="CW72" i="6"/>
  <c r="CX72" i="6"/>
  <c r="DA72" i="6"/>
  <c r="DC72" i="6"/>
  <c r="DE72" i="6"/>
  <c r="DG72" i="6"/>
  <c r="AO73" i="6"/>
  <c r="AP73" i="6"/>
  <c r="AU73" i="6"/>
  <c r="AV73" i="6"/>
  <c r="CN73" i="6"/>
  <c r="CO73" i="6"/>
  <c r="CW73" i="6"/>
  <c r="CX73" i="6"/>
  <c r="DA73" i="6"/>
  <c r="DC73" i="6"/>
  <c r="DE73" i="6"/>
  <c r="DG73" i="6"/>
  <c r="AO74" i="6"/>
  <c r="AP74" i="6"/>
  <c r="AU74" i="6"/>
  <c r="AV74" i="6"/>
  <c r="CN74" i="6"/>
  <c r="CO74" i="6"/>
  <c r="CW74" i="6"/>
  <c r="CX74" i="6"/>
  <c r="DA74" i="6"/>
  <c r="DC74" i="6"/>
  <c r="DE74" i="6"/>
  <c r="DG74" i="6"/>
  <c r="AP75" i="6"/>
  <c r="AV75" i="6"/>
  <c r="CO75" i="6"/>
  <c r="CW75" i="6"/>
  <c r="CX75" i="6"/>
  <c r="DA75" i="6"/>
  <c r="DC75" i="6"/>
  <c r="DE75" i="6"/>
  <c r="DG75" i="6"/>
  <c r="AO76" i="6"/>
  <c r="AP76" i="6"/>
  <c r="AU76" i="6"/>
  <c r="AV76" i="6"/>
  <c r="CN76" i="6"/>
  <c r="CO76" i="6"/>
  <c r="CW76" i="6"/>
  <c r="CX76" i="6"/>
  <c r="DA76" i="6"/>
  <c r="DC76" i="6"/>
  <c r="DE76" i="6"/>
  <c r="DG76" i="6"/>
  <c r="AO77" i="6"/>
  <c r="AP77" i="6"/>
  <c r="AU77" i="6"/>
  <c r="AV77" i="6"/>
  <c r="CN77" i="6"/>
  <c r="CO77" i="6"/>
  <c r="CW77" i="6"/>
  <c r="CX77" i="6"/>
  <c r="DA77" i="6"/>
  <c r="DC77" i="6"/>
  <c r="DE77" i="6"/>
  <c r="DG77" i="6"/>
  <c r="AO78" i="6"/>
  <c r="AP78" i="6"/>
  <c r="AU78" i="6"/>
  <c r="AV78" i="6"/>
  <c r="CN78" i="6"/>
  <c r="CO78" i="6"/>
  <c r="CW78" i="6"/>
  <c r="CX78" i="6"/>
  <c r="DA78" i="6"/>
  <c r="DC78" i="6"/>
  <c r="DE78" i="6"/>
  <c r="DG78" i="6"/>
  <c r="AO79" i="6"/>
  <c r="AP79" i="6"/>
  <c r="AU79" i="6"/>
  <c r="AV79" i="6"/>
  <c r="CN79" i="6"/>
  <c r="CO79" i="6"/>
  <c r="CW79" i="6"/>
  <c r="CX79" i="6"/>
  <c r="DA79" i="6"/>
  <c r="DC79" i="6"/>
  <c r="DE79" i="6"/>
  <c r="DG79" i="6"/>
  <c r="AO80" i="6"/>
  <c r="AP80" i="6"/>
  <c r="AU80" i="6"/>
  <c r="AV80" i="6"/>
  <c r="CN80" i="6"/>
  <c r="CO80" i="6"/>
  <c r="CW80" i="6"/>
  <c r="CX80" i="6"/>
  <c r="DA80" i="6"/>
  <c r="DC80" i="6"/>
  <c r="DE80" i="6"/>
  <c r="DG80" i="6"/>
  <c r="AO81" i="6"/>
  <c r="AP81" i="6"/>
  <c r="AU81" i="6"/>
  <c r="AV81" i="6"/>
  <c r="CN81" i="6"/>
  <c r="CO81" i="6"/>
  <c r="CW81" i="6"/>
  <c r="CX81" i="6"/>
  <c r="DA81" i="6"/>
  <c r="DC81" i="6"/>
  <c r="DE81" i="6"/>
  <c r="DG81" i="6"/>
  <c r="AO82" i="6"/>
  <c r="AP82" i="6"/>
  <c r="AU82" i="6"/>
  <c r="AV82" i="6"/>
  <c r="CN82" i="6"/>
  <c r="CO82" i="6"/>
  <c r="CW82" i="6"/>
  <c r="CX82" i="6"/>
  <c r="DA82" i="6"/>
  <c r="DC82" i="6"/>
  <c r="DE82" i="6"/>
  <c r="DG82" i="6"/>
  <c r="AO83" i="6"/>
  <c r="AP83" i="6"/>
  <c r="AU83" i="6"/>
  <c r="AV83" i="6"/>
  <c r="CN83" i="6"/>
  <c r="CO83" i="6"/>
  <c r="CW83" i="6"/>
  <c r="CX83" i="6"/>
  <c r="DA83" i="6"/>
  <c r="DC83" i="6"/>
  <c r="DE83" i="6"/>
  <c r="DG83" i="6"/>
  <c r="AO84" i="6"/>
  <c r="AP84" i="6"/>
  <c r="AU84" i="6"/>
  <c r="AV84" i="6"/>
  <c r="CN84" i="6"/>
  <c r="CO84" i="6"/>
  <c r="CW84" i="6"/>
  <c r="CX84" i="6"/>
  <c r="DA84" i="6"/>
  <c r="DC84" i="6"/>
  <c r="DE84" i="6"/>
  <c r="DG84" i="6"/>
  <c r="AO85" i="6"/>
  <c r="AP85" i="6"/>
  <c r="AU85" i="6"/>
  <c r="AV85" i="6"/>
  <c r="CN85" i="6"/>
  <c r="CO85" i="6"/>
  <c r="CW85" i="6"/>
  <c r="CX85" i="6"/>
  <c r="DA85" i="6"/>
  <c r="DC85" i="6"/>
  <c r="DE85" i="6"/>
  <c r="DG85" i="6"/>
  <c r="AO86" i="6"/>
  <c r="AP86" i="6"/>
  <c r="AU86" i="6"/>
  <c r="AV86" i="6"/>
  <c r="CN86" i="6"/>
  <c r="CO86" i="6"/>
  <c r="CW86" i="6"/>
  <c r="CX86" i="6"/>
  <c r="DA86" i="6"/>
  <c r="DC86" i="6"/>
  <c r="DE86" i="6"/>
  <c r="DG86" i="6"/>
  <c r="AP87" i="6"/>
  <c r="AV87" i="6"/>
  <c r="CO87" i="6"/>
  <c r="CW87" i="6"/>
  <c r="CX87" i="6"/>
  <c r="CZ87" i="6"/>
  <c r="DA87" i="6"/>
  <c r="DC87" i="6"/>
  <c r="DE87" i="6"/>
  <c r="DG87" i="6"/>
  <c r="AO88" i="6"/>
  <c r="AP88" i="6"/>
  <c r="AU88" i="6"/>
  <c r="AV88" i="6"/>
  <c r="CN88" i="6"/>
  <c r="CO88" i="6"/>
  <c r="CW88" i="6"/>
  <c r="CX88" i="6"/>
  <c r="CZ88" i="6"/>
  <c r="DA88" i="6"/>
  <c r="DC88" i="6"/>
  <c r="DE88" i="6"/>
  <c r="DG88" i="6"/>
  <c r="AO89" i="6"/>
  <c r="AP89" i="6"/>
  <c r="AU89" i="6"/>
  <c r="AV89" i="6"/>
  <c r="CN89" i="6"/>
  <c r="CO89" i="6"/>
  <c r="CW89" i="6"/>
  <c r="CX89" i="6"/>
  <c r="CZ89" i="6"/>
  <c r="DA89" i="6"/>
  <c r="DC89" i="6"/>
  <c r="DE89" i="6"/>
  <c r="DG89" i="6"/>
  <c r="AO90" i="6"/>
  <c r="AP90" i="6"/>
  <c r="AU90" i="6"/>
  <c r="AV90" i="6"/>
  <c r="CN90" i="6"/>
  <c r="CO90" i="6"/>
  <c r="CW90" i="6"/>
  <c r="CX90" i="6"/>
  <c r="CZ90" i="6"/>
  <c r="DA90" i="6"/>
  <c r="DC90" i="6"/>
  <c r="DE90" i="6"/>
  <c r="DG90" i="6"/>
  <c r="AO91" i="6"/>
  <c r="AP91" i="6"/>
  <c r="AU91" i="6"/>
  <c r="AV91" i="6"/>
  <c r="CN91" i="6"/>
  <c r="CO91" i="6"/>
  <c r="CW91" i="6"/>
  <c r="CX91" i="6"/>
  <c r="CZ91" i="6"/>
  <c r="DA91" i="6"/>
  <c r="DC91" i="6"/>
  <c r="DE91" i="6"/>
  <c r="DG91" i="6"/>
  <c r="AO92" i="6"/>
  <c r="AP92" i="6"/>
  <c r="AU92" i="6"/>
  <c r="AV92" i="6"/>
  <c r="CN92" i="6"/>
  <c r="CO92" i="6"/>
  <c r="CW92" i="6"/>
  <c r="CX92" i="6"/>
  <c r="CZ92" i="6"/>
  <c r="DA92" i="6"/>
  <c r="DC92" i="6"/>
  <c r="DE92" i="6"/>
  <c r="DG92" i="6"/>
  <c r="AO93" i="6"/>
  <c r="AP93" i="6"/>
  <c r="AU93" i="6"/>
  <c r="AV93" i="6"/>
  <c r="CN93" i="6"/>
  <c r="CO93" i="6"/>
  <c r="CW93" i="6"/>
  <c r="CX93" i="6"/>
  <c r="CZ93" i="6"/>
  <c r="DA93" i="6"/>
  <c r="DC93" i="6"/>
  <c r="DE93" i="6"/>
  <c r="DG93" i="6"/>
  <c r="AO94" i="6"/>
  <c r="AP94" i="6"/>
  <c r="AU94" i="6"/>
  <c r="AV94" i="6"/>
  <c r="CN94" i="6"/>
  <c r="CO94" i="6"/>
  <c r="CW94" i="6"/>
  <c r="CX94" i="6"/>
  <c r="CZ94" i="6"/>
  <c r="DA94" i="6"/>
  <c r="DC94" i="6"/>
  <c r="DE94" i="6"/>
  <c r="DG94" i="6"/>
  <c r="AO95" i="6"/>
  <c r="AP95" i="6"/>
  <c r="AU95" i="6"/>
  <c r="AV95" i="6"/>
  <c r="CN95" i="6"/>
  <c r="CO95" i="6"/>
  <c r="CW95" i="6"/>
  <c r="CX95" i="6"/>
  <c r="CZ95" i="6"/>
  <c r="DA95" i="6"/>
  <c r="DC95" i="6"/>
  <c r="DE95" i="6"/>
  <c r="DG95" i="6"/>
  <c r="AO96" i="6"/>
  <c r="AP96" i="6"/>
  <c r="AU96" i="6"/>
  <c r="AV96" i="6"/>
  <c r="CN96" i="6"/>
  <c r="CO96" i="6"/>
  <c r="CW96" i="6"/>
  <c r="CX96" i="6"/>
  <c r="CZ96" i="6"/>
  <c r="DA96" i="6"/>
  <c r="DC96" i="6"/>
  <c r="DE96" i="6"/>
  <c r="DG96" i="6"/>
  <c r="AO97" i="6"/>
  <c r="AP97" i="6"/>
  <c r="AU97" i="6"/>
  <c r="AV97" i="6"/>
  <c r="CN97" i="6"/>
  <c r="CO97" i="6"/>
  <c r="CW97" i="6"/>
  <c r="CX97" i="6"/>
  <c r="CZ97" i="6"/>
  <c r="DA97" i="6"/>
  <c r="DC97" i="6"/>
  <c r="DE97" i="6"/>
  <c r="DG97" i="6"/>
  <c r="AO98" i="6"/>
  <c r="AP98" i="6"/>
  <c r="AU98" i="6"/>
  <c r="AV98" i="6"/>
  <c r="CN98" i="6"/>
  <c r="CO98" i="6"/>
  <c r="CW98" i="6"/>
  <c r="CX98" i="6"/>
  <c r="CZ98" i="6"/>
  <c r="DA98" i="6"/>
  <c r="DC98" i="6"/>
  <c r="DE98" i="6"/>
  <c r="DG98" i="6"/>
  <c r="AP99" i="6"/>
  <c r="AV99" i="6"/>
  <c r="CO99" i="6"/>
  <c r="CW99" i="6"/>
  <c r="CX99" i="6"/>
  <c r="CZ99" i="6"/>
  <c r="DA99" i="6"/>
  <c r="DC99" i="6"/>
  <c r="DE99" i="6"/>
  <c r="DG99" i="6"/>
  <c r="AO100" i="6"/>
  <c r="AP100" i="6"/>
  <c r="AU100" i="6"/>
  <c r="AV100" i="6"/>
  <c r="CN100" i="6"/>
  <c r="CO100" i="6"/>
  <c r="CW100" i="6"/>
  <c r="CX100" i="6"/>
  <c r="CZ100" i="6"/>
  <c r="DA100" i="6"/>
  <c r="DC100" i="6"/>
  <c r="DE100" i="6"/>
  <c r="DG100" i="6"/>
  <c r="AO101" i="6"/>
  <c r="AP101" i="6"/>
  <c r="AU101" i="6"/>
  <c r="AV101" i="6"/>
  <c r="CN101" i="6"/>
  <c r="CO101" i="6"/>
  <c r="CW101" i="6"/>
  <c r="CX101" i="6"/>
  <c r="CZ101" i="6"/>
  <c r="DA101" i="6"/>
  <c r="DC101" i="6"/>
  <c r="DE101" i="6"/>
  <c r="DG101" i="6"/>
  <c r="AO102" i="6"/>
  <c r="AP102" i="6"/>
  <c r="AU102" i="6"/>
  <c r="AV102" i="6"/>
  <c r="CN102" i="6"/>
  <c r="CO102" i="6"/>
  <c r="CW102" i="6"/>
  <c r="CX102" i="6"/>
  <c r="CZ102" i="6"/>
  <c r="DA102" i="6"/>
  <c r="DC102" i="6"/>
  <c r="DE102" i="6"/>
  <c r="DG102" i="6"/>
  <c r="AO103" i="6"/>
  <c r="AP103" i="6"/>
  <c r="AU103" i="6"/>
  <c r="AV103" i="6"/>
  <c r="CN103" i="6"/>
  <c r="CO103" i="6"/>
  <c r="CW103" i="6"/>
  <c r="CX103" i="6"/>
  <c r="CZ103" i="6"/>
  <c r="DA103" i="6"/>
  <c r="DC103" i="6"/>
  <c r="DE103" i="6"/>
  <c r="DG103" i="6"/>
  <c r="AO104" i="6"/>
  <c r="AP104" i="6"/>
  <c r="AU104" i="6"/>
  <c r="AV104" i="6"/>
  <c r="CN104" i="6"/>
  <c r="CO104" i="6"/>
  <c r="CW104" i="6"/>
  <c r="CX104" i="6"/>
  <c r="CZ104" i="6"/>
  <c r="DA104" i="6"/>
  <c r="DC104" i="6"/>
  <c r="DE104" i="6"/>
  <c r="DG104" i="6"/>
  <c r="AO105" i="6"/>
  <c r="AP105" i="6"/>
  <c r="AU105" i="6"/>
  <c r="AV105" i="6"/>
  <c r="CN105" i="6"/>
  <c r="CO105" i="6"/>
  <c r="CW105" i="6"/>
  <c r="CX105" i="6"/>
  <c r="CZ105" i="6"/>
  <c r="DA105" i="6"/>
  <c r="DC105" i="6"/>
  <c r="DE105" i="6"/>
  <c r="DG105" i="6"/>
  <c r="AO106" i="6"/>
  <c r="AP106" i="6"/>
  <c r="AU106" i="6"/>
  <c r="AV106" i="6"/>
  <c r="CN106" i="6"/>
  <c r="CO106" i="6"/>
  <c r="CW106" i="6"/>
  <c r="CX106" i="6"/>
  <c r="CZ106" i="6"/>
  <c r="DA106" i="6"/>
  <c r="DC106" i="6"/>
  <c r="DE106" i="6"/>
  <c r="DG106" i="6"/>
  <c r="AO107" i="6"/>
  <c r="AP107" i="6"/>
  <c r="AU107" i="6"/>
  <c r="AV107" i="6"/>
  <c r="CN107" i="6"/>
  <c r="CO107" i="6"/>
  <c r="CW107" i="6"/>
  <c r="CX107" i="6"/>
  <c r="CZ107" i="6"/>
  <c r="DA107" i="6"/>
  <c r="DC107" i="6"/>
  <c r="DE107" i="6"/>
  <c r="DG107" i="6"/>
  <c r="AO108" i="6"/>
  <c r="AP108" i="6"/>
  <c r="AU108" i="6"/>
  <c r="AV108" i="6"/>
  <c r="CN108" i="6"/>
  <c r="CO108" i="6"/>
  <c r="CW108" i="6"/>
  <c r="CX108" i="6"/>
  <c r="CZ108" i="6"/>
  <c r="DA108" i="6"/>
  <c r="DC108" i="6"/>
  <c r="DE108" i="6"/>
  <c r="DG108" i="6"/>
  <c r="AO109" i="6"/>
  <c r="AP109" i="6"/>
  <c r="AU109" i="6"/>
  <c r="AV109" i="6"/>
  <c r="CN109" i="6"/>
  <c r="CO109" i="6"/>
  <c r="CW109" i="6"/>
  <c r="CX109" i="6"/>
  <c r="CZ109" i="6"/>
  <c r="DA109" i="6"/>
  <c r="DC109" i="6"/>
  <c r="DE109" i="6"/>
  <c r="DG109" i="6"/>
  <c r="AO110" i="6"/>
  <c r="AP110" i="6"/>
  <c r="AU110" i="6"/>
  <c r="AV110" i="6"/>
  <c r="CN110" i="6"/>
  <c r="CO110" i="6"/>
  <c r="CW110" i="6"/>
  <c r="CX110" i="6"/>
  <c r="CZ110" i="6"/>
  <c r="DA110" i="6"/>
  <c r="DC110" i="6"/>
  <c r="DE110" i="6"/>
  <c r="DG110" i="6"/>
  <c r="AP111" i="6"/>
  <c r="AV111" i="6"/>
  <c r="CO111" i="6"/>
  <c r="CW111" i="6"/>
  <c r="CX111" i="6"/>
  <c r="CZ111" i="6"/>
  <c r="DA111" i="6"/>
  <c r="DC111" i="6"/>
  <c r="DE111" i="6"/>
  <c r="DG111" i="6"/>
  <c r="AO112" i="6"/>
  <c r="AP112" i="6"/>
  <c r="AU112" i="6"/>
  <c r="AV112" i="6"/>
  <c r="CN112" i="6"/>
  <c r="CO112" i="6"/>
  <c r="CW112" i="6"/>
  <c r="CX112" i="6"/>
  <c r="CZ112" i="6"/>
  <c r="DA112" i="6"/>
  <c r="DC112" i="6"/>
  <c r="DE112" i="6"/>
  <c r="DG112" i="6"/>
  <c r="AO113" i="6"/>
  <c r="AP113" i="6"/>
  <c r="AU113" i="6"/>
  <c r="AV113" i="6"/>
  <c r="CN113" i="6"/>
  <c r="CO113" i="6"/>
  <c r="CW113" i="6"/>
  <c r="CX113" i="6"/>
  <c r="CZ113" i="6"/>
  <c r="DA113" i="6"/>
  <c r="DC113" i="6"/>
  <c r="DE113" i="6"/>
  <c r="DG113" i="6"/>
  <c r="AO114" i="6"/>
  <c r="AP114" i="6"/>
  <c r="AU114" i="6"/>
  <c r="AV114" i="6"/>
  <c r="CN114" i="6"/>
  <c r="CO114" i="6"/>
  <c r="CW114" i="6"/>
  <c r="CX114" i="6"/>
  <c r="CZ114" i="6"/>
  <c r="DA114" i="6"/>
  <c r="DC114" i="6"/>
  <c r="DE114" i="6"/>
  <c r="DG114" i="6"/>
  <c r="AO115" i="6"/>
  <c r="AP115" i="6"/>
  <c r="AU115" i="6"/>
  <c r="AV115" i="6"/>
  <c r="CN115" i="6"/>
  <c r="CO115" i="6"/>
  <c r="CW115" i="6"/>
  <c r="CX115" i="6"/>
  <c r="CZ115" i="6"/>
  <c r="DA115" i="6"/>
  <c r="DC115" i="6"/>
  <c r="DE115" i="6"/>
  <c r="DG115" i="6"/>
  <c r="AO116" i="6"/>
  <c r="AP116" i="6"/>
  <c r="AU116" i="6"/>
  <c r="AV116" i="6"/>
  <c r="CN116" i="6"/>
  <c r="CO116" i="6"/>
  <c r="CW116" i="6"/>
  <c r="CX116" i="6"/>
  <c r="CZ116" i="6"/>
  <c r="DA116" i="6"/>
  <c r="DC116" i="6"/>
  <c r="DE116" i="6"/>
  <c r="DG116" i="6"/>
  <c r="AO117" i="6"/>
  <c r="AP117" i="6"/>
  <c r="AU117" i="6"/>
  <c r="AV117" i="6"/>
  <c r="CN117" i="6"/>
  <c r="CO117" i="6"/>
  <c r="CW117" i="6"/>
  <c r="CX117" i="6"/>
  <c r="CZ117" i="6"/>
  <c r="DA117" i="6"/>
  <c r="DC117" i="6"/>
  <c r="DE117" i="6"/>
  <c r="DG117" i="6"/>
  <c r="AO118" i="6"/>
  <c r="AP118" i="6"/>
  <c r="AU118" i="6"/>
  <c r="AV118" i="6"/>
  <c r="CN118" i="6"/>
  <c r="CO118" i="6"/>
  <c r="CW118" i="6"/>
  <c r="CX118" i="6"/>
  <c r="CZ118" i="6"/>
  <c r="DA118" i="6"/>
  <c r="DC118" i="6"/>
  <c r="DE118" i="6"/>
  <c r="DG118" i="6"/>
  <c r="AO119" i="6"/>
  <c r="AP119" i="6"/>
  <c r="AU119" i="6"/>
  <c r="AV119" i="6"/>
  <c r="CN119" i="6"/>
  <c r="CO119" i="6"/>
  <c r="CW119" i="6"/>
  <c r="CX119" i="6"/>
  <c r="CZ119" i="6"/>
  <c r="DA119" i="6"/>
  <c r="DC119" i="6"/>
  <c r="DE119" i="6"/>
  <c r="DG119" i="6"/>
  <c r="AO120" i="6"/>
  <c r="AP120" i="6"/>
  <c r="AU120" i="6"/>
  <c r="AV120" i="6"/>
  <c r="CN120" i="6"/>
  <c r="CO120" i="6"/>
  <c r="CW120" i="6"/>
  <c r="CX120" i="6"/>
  <c r="CZ120" i="6"/>
  <c r="DA120" i="6"/>
  <c r="DC120" i="6"/>
  <c r="DE120" i="6"/>
  <c r="DG120" i="6"/>
  <c r="AO121" i="6"/>
  <c r="AP121" i="6"/>
  <c r="AU121" i="6"/>
  <c r="AV121" i="6"/>
  <c r="CN121" i="6"/>
  <c r="CO121" i="6"/>
  <c r="CW121" i="6"/>
  <c r="CX121" i="6"/>
  <c r="CZ121" i="6"/>
  <c r="DA121" i="6"/>
  <c r="DC121" i="6"/>
  <c r="DE121" i="6"/>
  <c r="DG121" i="6"/>
  <c r="AO122" i="6"/>
  <c r="AP122" i="6"/>
  <c r="AU122" i="6"/>
  <c r="AV122" i="6"/>
  <c r="CN122" i="6"/>
  <c r="CO122" i="6"/>
  <c r="CW122" i="6"/>
  <c r="CX122" i="6"/>
  <c r="CZ122" i="6"/>
  <c r="DA122" i="6"/>
  <c r="DC122" i="6"/>
  <c r="DE122" i="6"/>
  <c r="DG122" i="6"/>
  <c r="AP123" i="6"/>
  <c r="AV123" i="6"/>
  <c r="CO123" i="6"/>
  <c r="CW123" i="6"/>
  <c r="CX123" i="6"/>
  <c r="CZ123" i="6"/>
  <c r="DA123" i="6"/>
  <c r="DC123" i="6"/>
  <c r="DE123" i="6"/>
  <c r="DG123" i="6"/>
  <c r="AO124" i="6"/>
  <c r="AP124" i="6"/>
  <c r="AU124" i="6"/>
  <c r="AV124" i="6"/>
  <c r="CN124" i="6"/>
  <c r="CO124" i="6"/>
  <c r="CW124" i="6"/>
  <c r="CX124" i="6"/>
  <c r="CZ124" i="6"/>
  <c r="DA124" i="6"/>
  <c r="DC124" i="6"/>
  <c r="DE124" i="6"/>
  <c r="DG124" i="6"/>
  <c r="AO125" i="6"/>
  <c r="AP125" i="6"/>
  <c r="AU125" i="6"/>
  <c r="AV125" i="6"/>
  <c r="CN125" i="6"/>
  <c r="CO125" i="6"/>
  <c r="CW125" i="6"/>
  <c r="CX125" i="6"/>
  <c r="CZ125" i="6"/>
  <c r="DA125" i="6"/>
  <c r="DC125" i="6"/>
  <c r="DE125" i="6"/>
  <c r="DG125" i="6"/>
  <c r="AO126" i="6"/>
  <c r="AP126" i="6"/>
  <c r="AU126" i="6"/>
  <c r="AV126" i="6"/>
  <c r="CN126" i="6"/>
  <c r="CO126" i="6"/>
  <c r="CW126" i="6"/>
  <c r="CX126" i="6"/>
  <c r="CZ126" i="6"/>
  <c r="DA126" i="6"/>
  <c r="DC126" i="6"/>
  <c r="DE126" i="6"/>
  <c r="DG126" i="6"/>
  <c r="AO127" i="6"/>
  <c r="AP127" i="6"/>
  <c r="AU127" i="6"/>
  <c r="AV127" i="6"/>
  <c r="CN127" i="6"/>
  <c r="CO127" i="6"/>
  <c r="CW127" i="6"/>
  <c r="CX127" i="6"/>
  <c r="CZ127" i="6"/>
  <c r="DA127" i="6"/>
  <c r="DC127" i="6"/>
  <c r="DE127" i="6"/>
  <c r="DG127" i="6"/>
  <c r="AO128" i="6"/>
  <c r="AP128" i="6"/>
  <c r="AU128" i="6"/>
  <c r="AV128" i="6"/>
  <c r="CN128" i="6"/>
  <c r="CO128" i="6"/>
  <c r="CW128" i="6"/>
  <c r="CX128" i="6"/>
  <c r="CZ128" i="6"/>
  <c r="DA128" i="6"/>
  <c r="DC128" i="6"/>
  <c r="DE128" i="6"/>
  <c r="DG128" i="6"/>
  <c r="AO129" i="6"/>
  <c r="AP129" i="6"/>
  <c r="AU129" i="6"/>
  <c r="AV129" i="6"/>
  <c r="CN129" i="6"/>
  <c r="CO129" i="6"/>
  <c r="CW129" i="6"/>
  <c r="CX129" i="6"/>
  <c r="CZ129" i="6"/>
  <c r="DA129" i="6"/>
  <c r="DC129" i="6"/>
  <c r="DE129" i="6"/>
  <c r="DG129" i="6"/>
  <c r="AO130" i="6"/>
  <c r="AP130" i="6"/>
  <c r="AU130" i="6"/>
  <c r="AV130" i="6"/>
  <c r="CN130" i="6"/>
  <c r="CO130" i="6"/>
  <c r="CW130" i="6"/>
  <c r="CX130" i="6"/>
  <c r="CZ130" i="6"/>
  <c r="DA130" i="6"/>
  <c r="DC130" i="6"/>
  <c r="DE130" i="6"/>
  <c r="DG130" i="6"/>
  <c r="AO131" i="6"/>
  <c r="AP131" i="6"/>
  <c r="AU131" i="6"/>
  <c r="AV131" i="6"/>
  <c r="CN131" i="6"/>
  <c r="CO131" i="6"/>
  <c r="CW131" i="6"/>
  <c r="CX131" i="6"/>
  <c r="CZ131" i="6"/>
  <c r="DA131" i="6"/>
  <c r="DC131" i="6"/>
  <c r="DE131" i="6"/>
  <c r="DG131" i="6"/>
  <c r="DG137" i="6"/>
  <c r="DH137" i="6"/>
  <c r="DI137" i="6"/>
  <c r="DG136" i="6"/>
  <c r="DH136" i="6"/>
  <c r="DI136" i="6"/>
  <c r="DG135" i="6"/>
  <c r="DI135" i="6"/>
  <c r="DG134" i="6"/>
  <c r="DH134" i="6"/>
  <c r="DI134" i="6"/>
  <c r="E123" i="5"/>
  <c r="E124" i="5"/>
  <c r="E125" i="5"/>
  <c r="E126" i="5"/>
  <c r="E127" i="5"/>
  <c r="E128" i="5"/>
  <c r="E129" i="5"/>
  <c r="E130" i="5"/>
  <c r="E131" i="5"/>
  <c r="H123" i="5"/>
  <c r="H124" i="5"/>
  <c r="H125" i="5"/>
  <c r="H126" i="5"/>
  <c r="H127" i="5"/>
  <c r="H128" i="5"/>
  <c r="H129" i="5"/>
  <c r="H130" i="5"/>
  <c r="H131" i="5"/>
  <c r="K123" i="5"/>
  <c r="K124" i="5"/>
  <c r="K125" i="5"/>
  <c r="K126" i="5"/>
  <c r="K127" i="5"/>
  <c r="K128" i="5"/>
  <c r="K129" i="5"/>
  <c r="K130" i="5"/>
  <c r="K131" i="5"/>
  <c r="N123" i="5"/>
  <c r="N124" i="5"/>
  <c r="N125" i="5"/>
  <c r="N126" i="5"/>
  <c r="N127" i="5"/>
  <c r="N128" i="5"/>
  <c r="N129" i="5"/>
  <c r="N130" i="5"/>
  <c r="N131" i="5"/>
  <c r="Q123" i="5"/>
  <c r="Q124" i="5"/>
  <c r="Q125" i="5"/>
  <c r="Q126" i="5"/>
  <c r="Q127" i="5"/>
  <c r="Q128" i="5"/>
  <c r="Q129" i="5"/>
  <c r="Q130" i="5"/>
  <c r="Q131" i="5"/>
  <c r="T123" i="5"/>
  <c r="T124" i="5"/>
  <c r="T125" i="5"/>
  <c r="T126" i="5"/>
  <c r="T127" i="5"/>
  <c r="T128" i="5"/>
  <c r="T129" i="5"/>
  <c r="T130" i="5"/>
  <c r="T131" i="5"/>
  <c r="W123" i="5"/>
  <c r="W124" i="5"/>
  <c r="W125" i="5"/>
  <c r="W126" i="5"/>
  <c r="W127" i="5"/>
  <c r="W128" i="5"/>
  <c r="W129" i="5"/>
  <c r="W130" i="5"/>
  <c r="W131" i="5"/>
  <c r="Z123" i="5"/>
  <c r="Z124" i="5"/>
  <c r="Z125" i="5"/>
  <c r="Z126" i="5"/>
  <c r="Z127" i="5"/>
  <c r="Z128" i="5"/>
  <c r="Z129" i="5"/>
  <c r="Z130" i="5"/>
  <c r="Z131" i="5"/>
  <c r="AC123" i="5"/>
  <c r="AC124" i="5"/>
  <c r="AC125" i="5"/>
  <c r="AC126" i="5"/>
  <c r="AC127" i="5"/>
  <c r="AC128" i="5"/>
  <c r="AC129" i="5"/>
  <c r="AC130" i="5"/>
  <c r="AC131" i="5"/>
  <c r="AF123" i="5"/>
  <c r="AF124" i="5"/>
  <c r="AF125" i="5"/>
  <c r="AF126" i="5"/>
  <c r="AF127" i="5"/>
  <c r="AF128" i="5"/>
  <c r="AF129" i="5"/>
  <c r="AF130" i="5"/>
  <c r="AF131" i="5"/>
  <c r="AI123" i="5"/>
  <c r="AI124" i="5"/>
  <c r="AI125" i="5"/>
  <c r="AI126" i="5"/>
  <c r="AI127" i="5"/>
  <c r="AI128" i="5"/>
  <c r="AI129" i="5"/>
  <c r="AI130" i="5"/>
  <c r="AI131" i="5"/>
  <c r="AL123" i="5"/>
  <c r="AL124" i="5"/>
  <c r="AL125" i="5"/>
  <c r="AL126" i="5"/>
  <c r="AL127" i="5"/>
  <c r="AL128" i="5"/>
  <c r="AL129" i="5"/>
  <c r="AL130" i="5"/>
  <c r="AL131" i="5"/>
  <c r="AO123" i="5"/>
  <c r="AO124" i="5"/>
  <c r="AO125" i="5"/>
  <c r="AO126" i="5"/>
  <c r="AO127" i="5"/>
  <c r="AO128" i="5"/>
  <c r="AO129" i="5"/>
  <c r="AO130" i="5"/>
  <c r="AO131" i="5"/>
  <c r="AR123" i="5"/>
  <c r="AR124" i="5"/>
  <c r="AR125" i="5"/>
  <c r="AR126" i="5"/>
  <c r="AR127" i="5"/>
  <c r="AR128" i="5"/>
  <c r="AR129" i="5"/>
  <c r="AR130" i="5"/>
  <c r="AR131" i="5"/>
  <c r="AU123" i="5"/>
  <c r="AU124" i="5"/>
  <c r="AU125" i="5"/>
  <c r="AU126" i="5"/>
  <c r="AU127" i="5"/>
  <c r="AU128" i="5"/>
  <c r="AU129" i="5"/>
  <c r="AU130" i="5"/>
  <c r="AU131" i="5"/>
  <c r="AX123" i="5"/>
  <c r="AX124" i="5"/>
  <c r="AX125" i="5"/>
  <c r="AX126" i="5"/>
  <c r="AX127" i="5"/>
  <c r="AX128" i="5"/>
  <c r="AX129" i="5"/>
  <c r="AX130" i="5"/>
  <c r="AX131" i="5"/>
  <c r="BA123" i="5"/>
  <c r="BA124" i="5"/>
  <c r="BA125" i="5"/>
  <c r="BA126" i="5"/>
  <c r="BA127" i="5"/>
  <c r="BA128" i="5"/>
  <c r="BA129" i="5"/>
  <c r="BA130" i="5"/>
  <c r="BA131" i="5"/>
  <c r="BD123" i="5"/>
  <c r="BD124" i="5"/>
  <c r="BD125" i="5"/>
  <c r="BD126" i="5"/>
  <c r="BD127" i="5"/>
  <c r="BD128" i="5"/>
  <c r="BD129" i="5"/>
  <c r="BD130" i="5"/>
  <c r="BD131" i="5"/>
  <c r="BG123" i="5"/>
  <c r="BG124" i="5"/>
  <c r="BG125" i="5"/>
  <c r="BG126" i="5"/>
  <c r="BG127" i="5"/>
  <c r="BG128" i="5"/>
  <c r="BG129" i="5"/>
  <c r="BG130" i="5"/>
  <c r="BG131" i="5"/>
  <c r="BJ123" i="5"/>
  <c r="BJ124" i="5"/>
  <c r="BJ125" i="5"/>
  <c r="BJ126" i="5"/>
  <c r="BJ127" i="5"/>
  <c r="BJ128" i="5"/>
  <c r="BJ129" i="5"/>
  <c r="BJ130" i="5"/>
  <c r="BJ131" i="5"/>
  <c r="BM123" i="5"/>
  <c r="BM124" i="5"/>
  <c r="BM125" i="5"/>
  <c r="BM126" i="5"/>
  <c r="BM127" i="5"/>
  <c r="BM128" i="5"/>
  <c r="BM129" i="5"/>
  <c r="BM130" i="5"/>
  <c r="BM131" i="5"/>
  <c r="BP123" i="5"/>
  <c r="BP124" i="5"/>
  <c r="BP125" i="5"/>
  <c r="BP126" i="5"/>
  <c r="BP127" i="5"/>
  <c r="BP128" i="5"/>
  <c r="BP129" i="5"/>
  <c r="BP130" i="5"/>
  <c r="BP131" i="5"/>
  <c r="BS123" i="5"/>
  <c r="BS124" i="5"/>
  <c r="BS125" i="5"/>
  <c r="BS126" i="5"/>
  <c r="BS127" i="5"/>
  <c r="BS128" i="5"/>
  <c r="BS129" i="5"/>
  <c r="BS130" i="5"/>
  <c r="BS131" i="5"/>
  <c r="BV123" i="5"/>
  <c r="BV124" i="5"/>
  <c r="BV125" i="5"/>
  <c r="BV126" i="5"/>
  <c r="BV127" i="5"/>
  <c r="BV128" i="5"/>
  <c r="BV129" i="5"/>
  <c r="BV130" i="5"/>
  <c r="BV131" i="5"/>
  <c r="BY123" i="5"/>
  <c r="BY124" i="5"/>
  <c r="BY125" i="5"/>
  <c r="BY126" i="5"/>
  <c r="BY127" i="5"/>
  <c r="BY128" i="5"/>
  <c r="BY129" i="5"/>
  <c r="BY130" i="5"/>
  <c r="BY131" i="5"/>
  <c r="CB123" i="5"/>
  <c r="CB124" i="5"/>
  <c r="CB125" i="5"/>
  <c r="CB126" i="5"/>
  <c r="CB127" i="5"/>
  <c r="CB128" i="5"/>
  <c r="CB129" i="5"/>
  <c r="CB130" i="5"/>
  <c r="CB131" i="5"/>
  <c r="CE123" i="5"/>
  <c r="CE124" i="5"/>
  <c r="CE125" i="5"/>
  <c r="CE126" i="5"/>
  <c r="CE127" i="5"/>
  <c r="CE128" i="5"/>
  <c r="CE129" i="5"/>
  <c r="CE130" i="5"/>
  <c r="CE131" i="5"/>
  <c r="CH123" i="5"/>
  <c r="CH124" i="5"/>
  <c r="CH125" i="5"/>
  <c r="CH126" i="5"/>
  <c r="CH127" i="5"/>
  <c r="CH128" i="5"/>
  <c r="CH129" i="5"/>
  <c r="CH130" i="5"/>
  <c r="CH131" i="5"/>
  <c r="CK123" i="5"/>
  <c r="CK124" i="5"/>
  <c r="CK125" i="5"/>
  <c r="CK126" i="5"/>
  <c r="CK127" i="5"/>
  <c r="CK128" i="5"/>
  <c r="CK129" i="5"/>
  <c r="CK130" i="5"/>
  <c r="CK131" i="5"/>
  <c r="CP131" i="5"/>
  <c r="F3" i="5"/>
  <c r="I3" i="5"/>
  <c r="K3" i="5"/>
  <c r="L3" i="5"/>
  <c r="N3" i="5"/>
  <c r="O3" i="5"/>
  <c r="Q3" i="5"/>
  <c r="R3" i="5"/>
  <c r="T3" i="5"/>
  <c r="U3" i="5"/>
  <c r="W3" i="5"/>
  <c r="X3" i="5"/>
  <c r="Z3" i="5"/>
  <c r="AA3" i="5"/>
  <c r="AD3" i="5"/>
  <c r="AG3" i="5"/>
  <c r="AI3" i="5"/>
  <c r="AJ3" i="5"/>
  <c r="AL3" i="5"/>
  <c r="AM3" i="5"/>
  <c r="AO3" i="5"/>
  <c r="AP3" i="5"/>
  <c r="AR3" i="5"/>
  <c r="AS3" i="5"/>
  <c r="AU3" i="5"/>
  <c r="AV3" i="5"/>
  <c r="AX3" i="5"/>
  <c r="AY3" i="5"/>
  <c r="BA3" i="5"/>
  <c r="BB3" i="5"/>
  <c r="BE3" i="5"/>
  <c r="BG3" i="5"/>
  <c r="BH3" i="5"/>
  <c r="BJ3" i="5"/>
  <c r="BK3" i="5"/>
  <c r="BM3" i="5"/>
  <c r="BN3" i="5"/>
  <c r="BP3" i="5"/>
  <c r="BQ3" i="5"/>
  <c r="BS3" i="5"/>
  <c r="BT3" i="5"/>
  <c r="BV3" i="5"/>
  <c r="BW3" i="5"/>
  <c r="BY3" i="5"/>
  <c r="BZ3" i="5"/>
  <c r="CB3" i="5"/>
  <c r="CC3" i="5"/>
  <c r="CE3" i="5"/>
  <c r="CF3" i="5"/>
  <c r="CH3" i="5"/>
  <c r="CI3" i="5"/>
  <c r="CK3" i="5"/>
  <c r="CL3" i="5"/>
  <c r="CN3" i="5"/>
  <c r="CP3" i="5"/>
  <c r="CR3" i="5"/>
  <c r="F4" i="5"/>
  <c r="I4" i="5"/>
  <c r="L4" i="5"/>
  <c r="O4" i="5"/>
  <c r="R4" i="5"/>
  <c r="U4" i="5"/>
  <c r="X4" i="5"/>
  <c r="AA4" i="5"/>
  <c r="AD4" i="5"/>
  <c r="AG4" i="5"/>
  <c r="AJ4" i="5"/>
  <c r="AM4" i="5"/>
  <c r="AP4" i="5"/>
  <c r="AR4" i="5"/>
  <c r="AS4" i="5"/>
  <c r="AU4" i="5"/>
  <c r="AV4" i="5"/>
  <c r="AX4" i="5"/>
  <c r="AY4" i="5"/>
  <c r="BA4" i="5"/>
  <c r="BB4" i="5"/>
  <c r="BE4" i="5"/>
  <c r="BG4" i="5"/>
  <c r="BH4" i="5"/>
  <c r="BK4" i="5"/>
  <c r="BN4" i="5"/>
  <c r="BQ4" i="5"/>
  <c r="BS4" i="5"/>
  <c r="BT4" i="5"/>
  <c r="BW4" i="5"/>
  <c r="BZ4" i="5"/>
  <c r="CC4" i="5"/>
  <c r="CF4" i="5"/>
  <c r="CI4" i="5"/>
  <c r="CL4" i="5"/>
  <c r="CN4" i="5"/>
  <c r="CP4" i="5"/>
  <c r="CR4" i="5"/>
  <c r="F5" i="5"/>
  <c r="I5" i="5"/>
  <c r="L5" i="5"/>
  <c r="O5" i="5"/>
  <c r="R5" i="5"/>
  <c r="U5" i="5"/>
  <c r="X5" i="5"/>
  <c r="AA5" i="5"/>
  <c r="AD5" i="5"/>
  <c r="AG5" i="5"/>
  <c r="AJ5" i="5"/>
  <c r="AM5" i="5"/>
  <c r="AP5" i="5"/>
  <c r="AR5" i="5"/>
  <c r="AS5" i="5"/>
  <c r="AU5" i="5"/>
  <c r="AV5" i="5"/>
  <c r="AX5" i="5"/>
  <c r="AY5" i="5"/>
  <c r="BA5" i="5"/>
  <c r="BB5" i="5"/>
  <c r="BE5" i="5"/>
  <c r="BG5" i="5"/>
  <c r="BH5" i="5"/>
  <c r="BK5" i="5"/>
  <c r="BN5" i="5"/>
  <c r="BQ5" i="5"/>
  <c r="BS5" i="5"/>
  <c r="BT5" i="5"/>
  <c r="BW5" i="5"/>
  <c r="BZ5" i="5"/>
  <c r="CC5" i="5"/>
  <c r="CF5" i="5"/>
  <c r="CI5" i="5"/>
  <c r="CL5" i="5"/>
  <c r="CN5" i="5"/>
  <c r="CP5" i="5"/>
  <c r="CR5" i="5"/>
  <c r="F6" i="5"/>
  <c r="I6" i="5"/>
  <c r="L6" i="5"/>
  <c r="O6" i="5"/>
  <c r="R6" i="5"/>
  <c r="U6" i="5"/>
  <c r="X6" i="5"/>
  <c r="AA6" i="5"/>
  <c r="AD6" i="5"/>
  <c r="AG6" i="5"/>
  <c r="AJ6" i="5"/>
  <c r="AM6" i="5"/>
  <c r="AP6" i="5"/>
  <c r="AR6" i="5"/>
  <c r="AS6" i="5"/>
  <c r="AU6" i="5"/>
  <c r="AV6" i="5"/>
  <c r="AX6" i="5"/>
  <c r="AY6" i="5"/>
  <c r="BA6" i="5"/>
  <c r="BB6" i="5"/>
  <c r="BE6" i="5"/>
  <c r="BG6" i="5"/>
  <c r="BH6" i="5"/>
  <c r="BK6" i="5"/>
  <c r="BN6" i="5"/>
  <c r="BQ6" i="5"/>
  <c r="BS6" i="5"/>
  <c r="BT6" i="5"/>
  <c r="BW6" i="5"/>
  <c r="BZ6" i="5"/>
  <c r="CC6" i="5"/>
  <c r="CF6" i="5"/>
  <c r="CI6" i="5"/>
  <c r="CL6" i="5"/>
  <c r="CN6" i="5"/>
  <c r="CP6" i="5"/>
  <c r="CR6" i="5"/>
  <c r="F7" i="5"/>
  <c r="I7" i="5"/>
  <c r="L7" i="5"/>
  <c r="O7" i="5"/>
  <c r="R7" i="5"/>
  <c r="U7" i="5"/>
  <c r="X7" i="5"/>
  <c r="AA7" i="5"/>
  <c r="AD7" i="5"/>
  <c r="AG7" i="5"/>
  <c r="AJ7" i="5"/>
  <c r="AM7" i="5"/>
  <c r="AP7" i="5"/>
  <c r="AR7" i="5"/>
  <c r="AS7" i="5"/>
  <c r="AU7" i="5"/>
  <c r="AV7" i="5"/>
  <c r="AX7" i="5"/>
  <c r="AY7" i="5"/>
  <c r="BA7" i="5"/>
  <c r="BB7" i="5"/>
  <c r="BE7" i="5"/>
  <c r="BG7" i="5"/>
  <c r="BH7" i="5"/>
  <c r="BK7" i="5"/>
  <c r="BN7" i="5"/>
  <c r="BQ7" i="5"/>
  <c r="BS7" i="5"/>
  <c r="BT7" i="5"/>
  <c r="BW7" i="5"/>
  <c r="BZ7" i="5"/>
  <c r="CC7" i="5"/>
  <c r="CF7" i="5"/>
  <c r="CI7" i="5"/>
  <c r="CL7" i="5"/>
  <c r="CN7" i="5"/>
  <c r="CP7" i="5"/>
  <c r="CR7" i="5"/>
  <c r="F8" i="5"/>
  <c r="I8" i="5"/>
  <c r="L8" i="5"/>
  <c r="O8" i="5"/>
  <c r="R8" i="5"/>
  <c r="U8" i="5"/>
  <c r="X8" i="5"/>
  <c r="AA8" i="5"/>
  <c r="AD8" i="5"/>
  <c r="AG8" i="5"/>
  <c r="AJ8" i="5"/>
  <c r="AM8" i="5"/>
  <c r="AP8" i="5"/>
  <c r="AR8" i="5"/>
  <c r="AS8" i="5"/>
  <c r="AU8" i="5"/>
  <c r="AV8" i="5"/>
  <c r="AX8" i="5"/>
  <c r="AY8" i="5"/>
  <c r="BA8" i="5"/>
  <c r="BB8" i="5"/>
  <c r="BE8" i="5"/>
  <c r="BG8" i="5"/>
  <c r="BH8" i="5"/>
  <c r="BK8" i="5"/>
  <c r="BN8" i="5"/>
  <c r="BQ8" i="5"/>
  <c r="BS8" i="5"/>
  <c r="BT8" i="5"/>
  <c r="BW8" i="5"/>
  <c r="BZ8" i="5"/>
  <c r="CC8" i="5"/>
  <c r="CF8" i="5"/>
  <c r="CI8" i="5"/>
  <c r="CL8" i="5"/>
  <c r="CN8" i="5"/>
  <c r="CP8" i="5"/>
  <c r="CR8" i="5"/>
  <c r="F9" i="5"/>
  <c r="I9" i="5"/>
  <c r="L9" i="5"/>
  <c r="O9" i="5"/>
  <c r="R9" i="5"/>
  <c r="U9" i="5"/>
  <c r="X9" i="5"/>
  <c r="AA9" i="5"/>
  <c r="AD9" i="5"/>
  <c r="AG9" i="5"/>
  <c r="AJ9" i="5"/>
  <c r="AM9" i="5"/>
  <c r="AP9" i="5"/>
  <c r="AR9" i="5"/>
  <c r="AS9" i="5"/>
  <c r="AU9" i="5"/>
  <c r="AV9" i="5"/>
  <c r="AX9" i="5"/>
  <c r="AY9" i="5"/>
  <c r="BA9" i="5"/>
  <c r="BB9" i="5"/>
  <c r="BE9" i="5"/>
  <c r="BG9" i="5"/>
  <c r="BH9" i="5"/>
  <c r="BK9" i="5"/>
  <c r="BN9" i="5"/>
  <c r="BQ9" i="5"/>
  <c r="BS9" i="5"/>
  <c r="BT9" i="5"/>
  <c r="BW9" i="5"/>
  <c r="BZ9" i="5"/>
  <c r="CC9" i="5"/>
  <c r="CF9" i="5"/>
  <c r="CI9" i="5"/>
  <c r="CL9" i="5"/>
  <c r="CN9" i="5"/>
  <c r="CP9" i="5"/>
  <c r="CR9" i="5"/>
  <c r="F10" i="5"/>
  <c r="I10" i="5"/>
  <c r="L10" i="5"/>
  <c r="O10" i="5"/>
  <c r="R10" i="5"/>
  <c r="U10" i="5"/>
  <c r="X10" i="5"/>
  <c r="AA10" i="5"/>
  <c r="AD10" i="5"/>
  <c r="AG10" i="5"/>
  <c r="AJ10" i="5"/>
  <c r="AM10" i="5"/>
  <c r="AP10" i="5"/>
  <c r="AR10" i="5"/>
  <c r="AS10" i="5"/>
  <c r="AU10" i="5"/>
  <c r="AV10" i="5"/>
  <c r="AX10" i="5"/>
  <c r="AY10" i="5"/>
  <c r="BA10" i="5"/>
  <c r="BB10" i="5"/>
  <c r="BE10" i="5"/>
  <c r="BG10" i="5"/>
  <c r="BH10" i="5"/>
  <c r="BK10" i="5"/>
  <c r="BN10" i="5"/>
  <c r="BQ10" i="5"/>
  <c r="BS10" i="5"/>
  <c r="BT10" i="5"/>
  <c r="BW10" i="5"/>
  <c r="BZ10" i="5"/>
  <c r="CC10" i="5"/>
  <c r="CF10" i="5"/>
  <c r="CI10" i="5"/>
  <c r="CL10" i="5"/>
  <c r="CN10" i="5"/>
  <c r="CP10" i="5"/>
  <c r="CR10" i="5"/>
  <c r="F11" i="5"/>
  <c r="I11" i="5"/>
  <c r="L11" i="5"/>
  <c r="O11" i="5"/>
  <c r="R11" i="5"/>
  <c r="U11" i="5"/>
  <c r="X11" i="5"/>
  <c r="AA11" i="5"/>
  <c r="AD11" i="5"/>
  <c r="AG11" i="5"/>
  <c r="AJ11" i="5"/>
  <c r="AM11" i="5"/>
  <c r="AP11" i="5"/>
  <c r="AR11" i="5"/>
  <c r="AS11" i="5"/>
  <c r="AU11" i="5"/>
  <c r="AV11" i="5"/>
  <c r="AX11" i="5"/>
  <c r="AY11" i="5"/>
  <c r="BA11" i="5"/>
  <c r="BB11" i="5"/>
  <c r="BE11" i="5"/>
  <c r="BG11" i="5"/>
  <c r="BH11" i="5"/>
  <c r="BK11" i="5"/>
  <c r="BN11" i="5"/>
  <c r="BQ11" i="5"/>
  <c r="BS11" i="5"/>
  <c r="BT11" i="5"/>
  <c r="BW11" i="5"/>
  <c r="BZ11" i="5"/>
  <c r="CC11" i="5"/>
  <c r="CF11" i="5"/>
  <c r="CI11" i="5"/>
  <c r="CL11" i="5"/>
  <c r="CN11" i="5"/>
  <c r="CP11" i="5"/>
  <c r="CR11" i="5"/>
  <c r="F12" i="5"/>
  <c r="I12" i="5"/>
  <c r="L12" i="5"/>
  <c r="O12" i="5"/>
  <c r="R12" i="5"/>
  <c r="U12" i="5"/>
  <c r="X12" i="5"/>
  <c r="AA12" i="5"/>
  <c r="AD12" i="5"/>
  <c r="AG12" i="5"/>
  <c r="AJ12" i="5"/>
  <c r="AM12" i="5"/>
  <c r="AP12" i="5"/>
  <c r="AR12" i="5"/>
  <c r="AS12" i="5"/>
  <c r="AU12" i="5"/>
  <c r="AV12" i="5"/>
  <c r="AX12" i="5"/>
  <c r="AY12" i="5"/>
  <c r="BA12" i="5"/>
  <c r="BB12" i="5"/>
  <c r="BE12" i="5"/>
  <c r="BG12" i="5"/>
  <c r="BH12" i="5"/>
  <c r="BK12" i="5"/>
  <c r="BN12" i="5"/>
  <c r="BQ12" i="5"/>
  <c r="BS12" i="5"/>
  <c r="BT12" i="5"/>
  <c r="BW12" i="5"/>
  <c r="BZ12" i="5"/>
  <c r="CC12" i="5"/>
  <c r="CF12" i="5"/>
  <c r="CI12" i="5"/>
  <c r="CL12" i="5"/>
  <c r="CN12" i="5"/>
  <c r="CP12" i="5"/>
  <c r="CR12" i="5"/>
  <c r="F13" i="5"/>
  <c r="I13" i="5"/>
  <c r="L13" i="5"/>
  <c r="O13" i="5"/>
  <c r="R13" i="5"/>
  <c r="U13" i="5"/>
  <c r="X13" i="5"/>
  <c r="AA13" i="5"/>
  <c r="AD13" i="5"/>
  <c r="AG13" i="5"/>
  <c r="AJ13" i="5"/>
  <c r="AM13" i="5"/>
  <c r="AP13" i="5"/>
  <c r="AR13" i="5"/>
  <c r="AS13" i="5"/>
  <c r="AU13" i="5"/>
  <c r="AV13" i="5"/>
  <c r="AX13" i="5"/>
  <c r="AY13" i="5"/>
  <c r="BA13" i="5"/>
  <c r="BB13" i="5"/>
  <c r="BE13" i="5"/>
  <c r="BG13" i="5"/>
  <c r="BH13" i="5"/>
  <c r="BK13" i="5"/>
  <c r="BN13" i="5"/>
  <c r="BQ13" i="5"/>
  <c r="BS13" i="5"/>
  <c r="BT13" i="5"/>
  <c r="BW13" i="5"/>
  <c r="BZ13" i="5"/>
  <c r="CC13" i="5"/>
  <c r="CF13" i="5"/>
  <c r="CI13" i="5"/>
  <c r="CL13" i="5"/>
  <c r="CN13" i="5"/>
  <c r="CP13" i="5"/>
  <c r="CR13" i="5"/>
  <c r="F14" i="5"/>
  <c r="I14" i="5"/>
  <c r="L14" i="5"/>
  <c r="O14" i="5"/>
  <c r="R14" i="5"/>
  <c r="U14" i="5"/>
  <c r="X14" i="5"/>
  <c r="AA14" i="5"/>
  <c r="AD14" i="5"/>
  <c r="AG14" i="5"/>
  <c r="AJ14" i="5"/>
  <c r="AM14" i="5"/>
  <c r="AP14" i="5"/>
  <c r="AR14" i="5"/>
  <c r="AS14" i="5"/>
  <c r="AU14" i="5"/>
  <c r="AV14" i="5"/>
  <c r="AX14" i="5"/>
  <c r="AY14" i="5"/>
  <c r="BA14" i="5"/>
  <c r="BB14" i="5"/>
  <c r="BE14" i="5"/>
  <c r="BG14" i="5"/>
  <c r="BH14" i="5"/>
  <c r="BK14" i="5"/>
  <c r="BN14" i="5"/>
  <c r="BQ14" i="5"/>
  <c r="BS14" i="5"/>
  <c r="BT14" i="5"/>
  <c r="BW14" i="5"/>
  <c r="BZ14" i="5"/>
  <c r="CC14" i="5"/>
  <c r="CF14" i="5"/>
  <c r="CI14" i="5"/>
  <c r="CL14" i="5"/>
  <c r="CN14" i="5"/>
  <c r="CP14" i="5"/>
  <c r="CR14" i="5"/>
  <c r="F15" i="5"/>
  <c r="H15" i="5"/>
  <c r="I15" i="5"/>
  <c r="K15" i="5"/>
  <c r="L15" i="5"/>
  <c r="N15" i="5"/>
  <c r="O15" i="5"/>
  <c r="Q15" i="5"/>
  <c r="R15" i="5"/>
  <c r="T15" i="5"/>
  <c r="U15" i="5"/>
  <c r="W15" i="5"/>
  <c r="X15" i="5"/>
  <c r="Z15" i="5"/>
  <c r="AA15" i="5"/>
  <c r="AD15" i="5"/>
  <c r="AG15" i="5"/>
  <c r="AI15" i="5"/>
  <c r="AJ15" i="5"/>
  <c r="AL15" i="5"/>
  <c r="AM15" i="5"/>
  <c r="AO15" i="5"/>
  <c r="AP15" i="5"/>
  <c r="AR15" i="5"/>
  <c r="AS15" i="5"/>
  <c r="AU15" i="5"/>
  <c r="AV15" i="5"/>
  <c r="AX15" i="5"/>
  <c r="AY15" i="5"/>
  <c r="BA15" i="5"/>
  <c r="BB15" i="5"/>
  <c r="BE15" i="5"/>
  <c r="BG15" i="5"/>
  <c r="BH15" i="5"/>
  <c r="BJ15" i="5"/>
  <c r="BK15" i="5"/>
  <c r="BN15" i="5"/>
  <c r="BQ15" i="5"/>
  <c r="BS15" i="5"/>
  <c r="BT15" i="5"/>
  <c r="BW15" i="5"/>
  <c r="BZ15" i="5"/>
  <c r="CC15" i="5"/>
  <c r="CF15" i="5"/>
  <c r="CI15" i="5"/>
  <c r="CL15" i="5"/>
  <c r="CN15" i="5"/>
  <c r="CP15" i="5"/>
  <c r="CR15" i="5"/>
  <c r="F16" i="5"/>
  <c r="H16" i="5"/>
  <c r="I16" i="5"/>
  <c r="L16" i="5"/>
  <c r="N16" i="5"/>
  <c r="O16" i="5"/>
  <c r="R16" i="5"/>
  <c r="U16" i="5"/>
  <c r="X16" i="5"/>
  <c r="AA16" i="5"/>
  <c r="AD16" i="5"/>
  <c r="AG16" i="5"/>
  <c r="AJ16" i="5"/>
  <c r="AM16" i="5"/>
  <c r="AP16" i="5"/>
  <c r="AR16" i="5"/>
  <c r="AS16" i="5"/>
  <c r="AU16" i="5"/>
  <c r="AV16" i="5"/>
  <c r="AX16" i="5"/>
  <c r="AY16" i="5"/>
  <c r="BA16" i="5"/>
  <c r="BB16" i="5"/>
  <c r="BE16" i="5"/>
  <c r="BG16" i="5"/>
  <c r="BH16" i="5"/>
  <c r="BK16" i="5"/>
  <c r="BN16" i="5"/>
  <c r="BQ16" i="5"/>
  <c r="BS16" i="5"/>
  <c r="BT16" i="5"/>
  <c r="BW16" i="5"/>
  <c r="BZ16" i="5"/>
  <c r="CC16" i="5"/>
  <c r="CF16" i="5"/>
  <c r="CI16" i="5"/>
  <c r="CL16" i="5"/>
  <c r="CN16" i="5"/>
  <c r="CP16" i="5"/>
  <c r="CR16" i="5"/>
  <c r="F17" i="5"/>
  <c r="H17" i="5"/>
  <c r="I17" i="5"/>
  <c r="L17" i="5"/>
  <c r="N17" i="5"/>
  <c r="O17" i="5"/>
  <c r="R17" i="5"/>
  <c r="U17" i="5"/>
  <c r="X17" i="5"/>
  <c r="AA17" i="5"/>
  <c r="AD17" i="5"/>
  <c r="AG17" i="5"/>
  <c r="AJ17" i="5"/>
  <c r="AM17" i="5"/>
  <c r="AP17" i="5"/>
  <c r="AR17" i="5"/>
  <c r="AS17" i="5"/>
  <c r="AU17" i="5"/>
  <c r="AV17" i="5"/>
  <c r="AX17" i="5"/>
  <c r="AY17" i="5"/>
  <c r="BA17" i="5"/>
  <c r="BB17" i="5"/>
  <c r="BE17" i="5"/>
  <c r="BG17" i="5"/>
  <c r="BH17" i="5"/>
  <c r="BK17" i="5"/>
  <c r="BN17" i="5"/>
  <c r="BQ17" i="5"/>
  <c r="BS17" i="5"/>
  <c r="BT17" i="5"/>
  <c r="BW17" i="5"/>
  <c r="BZ17" i="5"/>
  <c r="CC17" i="5"/>
  <c r="CF17" i="5"/>
  <c r="CI17" i="5"/>
  <c r="CL17" i="5"/>
  <c r="CN17" i="5"/>
  <c r="CP17" i="5"/>
  <c r="CR17" i="5"/>
  <c r="F18" i="5"/>
  <c r="H18" i="5"/>
  <c r="I18" i="5"/>
  <c r="L18" i="5"/>
  <c r="N18" i="5"/>
  <c r="O18" i="5"/>
  <c r="R18" i="5"/>
  <c r="U18" i="5"/>
  <c r="X18" i="5"/>
  <c r="AA18" i="5"/>
  <c r="AD18" i="5"/>
  <c r="AG18" i="5"/>
  <c r="AJ18" i="5"/>
  <c r="AM18" i="5"/>
  <c r="AP18" i="5"/>
  <c r="AR18" i="5"/>
  <c r="AS18" i="5"/>
  <c r="AU18" i="5"/>
  <c r="AV18" i="5"/>
  <c r="AX18" i="5"/>
  <c r="AY18" i="5"/>
  <c r="BA18" i="5"/>
  <c r="BB18" i="5"/>
  <c r="BE18" i="5"/>
  <c r="BG18" i="5"/>
  <c r="BH18" i="5"/>
  <c r="BK18" i="5"/>
  <c r="BN18" i="5"/>
  <c r="BQ18" i="5"/>
  <c r="BS18" i="5"/>
  <c r="BT18" i="5"/>
  <c r="BW18" i="5"/>
  <c r="BZ18" i="5"/>
  <c r="CC18" i="5"/>
  <c r="CF18" i="5"/>
  <c r="CI18" i="5"/>
  <c r="CL18" i="5"/>
  <c r="CN18" i="5"/>
  <c r="CP18" i="5"/>
  <c r="CR18" i="5"/>
  <c r="F19" i="5"/>
  <c r="H19" i="5"/>
  <c r="I19" i="5"/>
  <c r="L19" i="5"/>
  <c r="N19" i="5"/>
  <c r="O19" i="5"/>
  <c r="R19" i="5"/>
  <c r="U19" i="5"/>
  <c r="X19" i="5"/>
  <c r="AA19" i="5"/>
  <c r="AD19" i="5"/>
  <c r="AG19" i="5"/>
  <c r="AJ19" i="5"/>
  <c r="AM19" i="5"/>
  <c r="AP19" i="5"/>
  <c r="AR19" i="5"/>
  <c r="AS19" i="5"/>
  <c r="AU19" i="5"/>
  <c r="AV19" i="5"/>
  <c r="AX19" i="5"/>
  <c r="AY19" i="5"/>
  <c r="BA19" i="5"/>
  <c r="BB19" i="5"/>
  <c r="BE19" i="5"/>
  <c r="BG19" i="5"/>
  <c r="BH19" i="5"/>
  <c r="BK19" i="5"/>
  <c r="BN19" i="5"/>
  <c r="BQ19" i="5"/>
  <c r="BS19" i="5"/>
  <c r="BT19" i="5"/>
  <c r="BW19" i="5"/>
  <c r="BZ19" i="5"/>
  <c r="CC19" i="5"/>
  <c r="CF19" i="5"/>
  <c r="CI19" i="5"/>
  <c r="CL19" i="5"/>
  <c r="CN19" i="5"/>
  <c r="CP19" i="5"/>
  <c r="CR19" i="5"/>
  <c r="F20" i="5"/>
  <c r="H20" i="5"/>
  <c r="I20" i="5"/>
  <c r="L20" i="5"/>
  <c r="N20" i="5"/>
  <c r="O20" i="5"/>
  <c r="R20" i="5"/>
  <c r="U20" i="5"/>
  <c r="X20" i="5"/>
  <c r="AA20" i="5"/>
  <c r="AD20" i="5"/>
  <c r="AG20" i="5"/>
  <c r="AJ20" i="5"/>
  <c r="AM20" i="5"/>
  <c r="AP20" i="5"/>
  <c r="AR20" i="5"/>
  <c r="AS20" i="5"/>
  <c r="AU20" i="5"/>
  <c r="AV20" i="5"/>
  <c r="AX20" i="5"/>
  <c r="AY20" i="5"/>
  <c r="BA20" i="5"/>
  <c r="BB20" i="5"/>
  <c r="BE20" i="5"/>
  <c r="BG20" i="5"/>
  <c r="BH20" i="5"/>
  <c r="BK20" i="5"/>
  <c r="BN20" i="5"/>
  <c r="BQ20" i="5"/>
  <c r="BS20" i="5"/>
  <c r="BT20" i="5"/>
  <c r="BW20" i="5"/>
  <c r="BZ20" i="5"/>
  <c r="CC20" i="5"/>
  <c r="CF20" i="5"/>
  <c r="CI20" i="5"/>
  <c r="CL20" i="5"/>
  <c r="CN20" i="5"/>
  <c r="CP20" i="5"/>
  <c r="CR20" i="5"/>
  <c r="F21" i="5"/>
  <c r="H21" i="5"/>
  <c r="I21" i="5"/>
  <c r="L21" i="5"/>
  <c r="N21" i="5"/>
  <c r="O21" i="5"/>
  <c r="R21" i="5"/>
  <c r="U21" i="5"/>
  <c r="X21" i="5"/>
  <c r="AA21" i="5"/>
  <c r="AD21" i="5"/>
  <c r="AG21" i="5"/>
  <c r="AJ21" i="5"/>
  <c r="AM21" i="5"/>
  <c r="AP21" i="5"/>
  <c r="AR21" i="5"/>
  <c r="AS21" i="5"/>
  <c r="AU21" i="5"/>
  <c r="AV21" i="5"/>
  <c r="AX21" i="5"/>
  <c r="AY21" i="5"/>
  <c r="BA21" i="5"/>
  <c r="BB21" i="5"/>
  <c r="BE21" i="5"/>
  <c r="BG21" i="5"/>
  <c r="BH21" i="5"/>
  <c r="BK21" i="5"/>
  <c r="BN21" i="5"/>
  <c r="BQ21" i="5"/>
  <c r="BS21" i="5"/>
  <c r="BT21" i="5"/>
  <c r="BW21" i="5"/>
  <c r="BZ21" i="5"/>
  <c r="CC21" i="5"/>
  <c r="CF21" i="5"/>
  <c r="CI21" i="5"/>
  <c r="CL21" i="5"/>
  <c r="CN21" i="5"/>
  <c r="CP21" i="5"/>
  <c r="CR21" i="5"/>
  <c r="F22" i="5"/>
  <c r="H22" i="5"/>
  <c r="I22" i="5"/>
  <c r="L22" i="5"/>
  <c r="N22" i="5"/>
  <c r="O22" i="5"/>
  <c r="R22" i="5"/>
  <c r="U22" i="5"/>
  <c r="X22" i="5"/>
  <c r="AA22" i="5"/>
  <c r="AD22" i="5"/>
  <c r="AG22" i="5"/>
  <c r="AJ22" i="5"/>
  <c r="AM22" i="5"/>
  <c r="AP22" i="5"/>
  <c r="AR22" i="5"/>
  <c r="AS22" i="5"/>
  <c r="AU22" i="5"/>
  <c r="AV22" i="5"/>
  <c r="AX22" i="5"/>
  <c r="AY22" i="5"/>
  <c r="BA22" i="5"/>
  <c r="BB22" i="5"/>
  <c r="BE22" i="5"/>
  <c r="BG22" i="5"/>
  <c r="BH22" i="5"/>
  <c r="BK22" i="5"/>
  <c r="BN22" i="5"/>
  <c r="BQ22" i="5"/>
  <c r="BS22" i="5"/>
  <c r="BT22" i="5"/>
  <c r="BW22" i="5"/>
  <c r="BZ22" i="5"/>
  <c r="CC22" i="5"/>
  <c r="CF22" i="5"/>
  <c r="CI22" i="5"/>
  <c r="CL22" i="5"/>
  <c r="CN22" i="5"/>
  <c r="CP22" i="5"/>
  <c r="CR22" i="5"/>
  <c r="F23" i="5"/>
  <c r="H23" i="5"/>
  <c r="I23" i="5"/>
  <c r="L23" i="5"/>
  <c r="N23" i="5"/>
  <c r="O23" i="5"/>
  <c r="R23" i="5"/>
  <c r="U23" i="5"/>
  <c r="X23" i="5"/>
  <c r="AA23" i="5"/>
  <c r="AD23" i="5"/>
  <c r="AG23" i="5"/>
  <c r="AJ23" i="5"/>
  <c r="AM23" i="5"/>
  <c r="AP23" i="5"/>
  <c r="AR23" i="5"/>
  <c r="AS23" i="5"/>
  <c r="AU23" i="5"/>
  <c r="AV23" i="5"/>
  <c r="AX23" i="5"/>
  <c r="AY23" i="5"/>
  <c r="BA23" i="5"/>
  <c r="BB23" i="5"/>
  <c r="BE23" i="5"/>
  <c r="BG23" i="5"/>
  <c r="BH23" i="5"/>
  <c r="BK23" i="5"/>
  <c r="BN23" i="5"/>
  <c r="BQ23" i="5"/>
  <c r="BS23" i="5"/>
  <c r="BT23" i="5"/>
  <c r="BW23" i="5"/>
  <c r="BZ23" i="5"/>
  <c r="CC23" i="5"/>
  <c r="CF23" i="5"/>
  <c r="CI23" i="5"/>
  <c r="CL23" i="5"/>
  <c r="CN23" i="5"/>
  <c r="CP23" i="5"/>
  <c r="CR23" i="5"/>
  <c r="F24" i="5"/>
  <c r="H24" i="5"/>
  <c r="I24" i="5"/>
  <c r="L24" i="5"/>
  <c r="N24" i="5"/>
  <c r="O24" i="5"/>
  <c r="R24" i="5"/>
  <c r="U24" i="5"/>
  <c r="X24" i="5"/>
  <c r="AA24" i="5"/>
  <c r="AD24" i="5"/>
  <c r="AG24" i="5"/>
  <c r="AJ24" i="5"/>
  <c r="AM24" i="5"/>
  <c r="AP24" i="5"/>
  <c r="AR24" i="5"/>
  <c r="AS24" i="5"/>
  <c r="AU24" i="5"/>
  <c r="AV24" i="5"/>
  <c r="AX24" i="5"/>
  <c r="AY24" i="5"/>
  <c r="BA24" i="5"/>
  <c r="BB24" i="5"/>
  <c r="BE24" i="5"/>
  <c r="BG24" i="5"/>
  <c r="BH24" i="5"/>
  <c r="BK24" i="5"/>
  <c r="BN24" i="5"/>
  <c r="BQ24" i="5"/>
  <c r="BS24" i="5"/>
  <c r="BT24" i="5"/>
  <c r="BW24" i="5"/>
  <c r="BZ24" i="5"/>
  <c r="CC24" i="5"/>
  <c r="CF24" i="5"/>
  <c r="CI24" i="5"/>
  <c r="CL24" i="5"/>
  <c r="CN24" i="5"/>
  <c r="CP24" i="5"/>
  <c r="CR24" i="5"/>
  <c r="F25" i="5"/>
  <c r="H25" i="5"/>
  <c r="I25" i="5"/>
  <c r="L25" i="5"/>
  <c r="N25" i="5"/>
  <c r="O25" i="5"/>
  <c r="R25" i="5"/>
  <c r="U25" i="5"/>
  <c r="X25" i="5"/>
  <c r="AA25" i="5"/>
  <c r="AD25" i="5"/>
  <c r="AG25" i="5"/>
  <c r="AJ25" i="5"/>
  <c r="AM25" i="5"/>
  <c r="AP25" i="5"/>
  <c r="AR25" i="5"/>
  <c r="AS25" i="5"/>
  <c r="AU25" i="5"/>
  <c r="AV25" i="5"/>
  <c r="AX25" i="5"/>
  <c r="AY25" i="5"/>
  <c r="BA25" i="5"/>
  <c r="BB25" i="5"/>
  <c r="BE25" i="5"/>
  <c r="BG25" i="5"/>
  <c r="BH25" i="5"/>
  <c r="BK25" i="5"/>
  <c r="BN25" i="5"/>
  <c r="BQ25" i="5"/>
  <c r="BS25" i="5"/>
  <c r="BT25" i="5"/>
  <c r="BW25" i="5"/>
  <c r="BZ25" i="5"/>
  <c r="CC25" i="5"/>
  <c r="CF25" i="5"/>
  <c r="CI25" i="5"/>
  <c r="CL25" i="5"/>
  <c r="CN25" i="5"/>
  <c r="CP25" i="5"/>
  <c r="CR25" i="5"/>
  <c r="F26" i="5"/>
  <c r="H26" i="5"/>
  <c r="I26" i="5"/>
  <c r="L26" i="5"/>
  <c r="N26" i="5"/>
  <c r="O26" i="5"/>
  <c r="R26" i="5"/>
  <c r="U26" i="5"/>
  <c r="X26" i="5"/>
  <c r="AA26" i="5"/>
  <c r="AD26" i="5"/>
  <c r="AG26" i="5"/>
  <c r="AJ26" i="5"/>
  <c r="AM26" i="5"/>
  <c r="AP26" i="5"/>
  <c r="AR26" i="5"/>
  <c r="AS26" i="5"/>
  <c r="AU26" i="5"/>
  <c r="AV26" i="5"/>
  <c r="AX26" i="5"/>
  <c r="AY26" i="5"/>
  <c r="BA26" i="5"/>
  <c r="BB26" i="5"/>
  <c r="BE26" i="5"/>
  <c r="BG26" i="5"/>
  <c r="BH26" i="5"/>
  <c r="BK26" i="5"/>
  <c r="BN26" i="5"/>
  <c r="BQ26" i="5"/>
  <c r="BS26" i="5"/>
  <c r="BT26" i="5"/>
  <c r="BW26" i="5"/>
  <c r="BZ26" i="5"/>
  <c r="CC26" i="5"/>
  <c r="CF26" i="5"/>
  <c r="CI26" i="5"/>
  <c r="CL26" i="5"/>
  <c r="CN26" i="5"/>
  <c r="CP26" i="5"/>
  <c r="CR26" i="5"/>
  <c r="F27" i="5"/>
  <c r="H27" i="5"/>
  <c r="I27" i="5"/>
  <c r="K27" i="5"/>
  <c r="L27" i="5"/>
  <c r="N27" i="5"/>
  <c r="O27" i="5"/>
  <c r="Q27" i="5"/>
  <c r="R27" i="5"/>
  <c r="T27" i="5"/>
  <c r="U27" i="5"/>
  <c r="W27" i="5"/>
  <c r="X27" i="5"/>
  <c r="Z27" i="5"/>
  <c r="AA27" i="5"/>
  <c r="AD27" i="5"/>
  <c r="AG27" i="5"/>
  <c r="AI27" i="5"/>
  <c r="AJ27" i="5"/>
  <c r="AL27" i="5"/>
  <c r="AM27" i="5"/>
  <c r="AO27" i="5"/>
  <c r="AP27" i="5"/>
  <c r="AR27" i="5"/>
  <c r="AS27" i="5"/>
  <c r="AU27" i="5"/>
  <c r="AV27" i="5"/>
  <c r="AX27" i="5"/>
  <c r="AY27" i="5"/>
  <c r="BA27" i="5"/>
  <c r="BB27" i="5"/>
  <c r="BE27" i="5"/>
  <c r="BG27" i="5"/>
  <c r="BH27" i="5"/>
  <c r="BJ27" i="5"/>
  <c r="BK27" i="5"/>
  <c r="BN27" i="5"/>
  <c r="BQ27" i="5"/>
  <c r="BS27" i="5"/>
  <c r="BT27" i="5"/>
  <c r="BW27" i="5"/>
  <c r="BZ27" i="5"/>
  <c r="CC27" i="5"/>
  <c r="CF27" i="5"/>
  <c r="CI27" i="5"/>
  <c r="CL27" i="5"/>
  <c r="CN27" i="5"/>
  <c r="CP27" i="5"/>
  <c r="CR27" i="5"/>
  <c r="F28" i="5"/>
  <c r="H28" i="5"/>
  <c r="I28" i="5"/>
  <c r="L28" i="5"/>
  <c r="N28" i="5"/>
  <c r="O28" i="5"/>
  <c r="R28" i="5"/>
  <c r="U28" i="5"/>
  <c r="X28" i="5"/>
  <c r="AA28" i="5"/>
  <c r="AD28" i="5"/>
  <c r="AG28" i="5"/>
  <c r="AJ28" i="5"/>
  <c r="AM28" i="5"/>
  <c r="AP28" i="5"/>
  <c r="AR28" i="5"/>
  <c r="AS28" i="5"/>
  <c r="AU28" i="5"/>
  <c r="AV28" i="5"/>
  <c r="AX28" i="5"/>
  <c r="AY28" i="5"/>
  <c r="BA28" i="5"/>
  <c r="BB28" i="5"/>
  <c r="BE28" i="5"/>
  <c r="BG28" i="5"/>
  <c r="BH28" i="5"/>
  <c r="BJ28" i="5"/>
  <c r="BK28" i="5"/>
  <c r="BN28" i="5"/>
  <c r="BQ28" i="5"/>
  <c r="BS28" i="5"/>
  <c r="BT28" i="5"/>
  <c r="BW28" i="5"/>
  <c r="BZ28" i="5"/>
  <c r="CC28" i="5"/>
  <c r="CF28" i="5"/>
  <c r="CI28" i="5"/>
  <c r="CL28" i="5"/>
  <c r="CN28" i="5"/>
  <c r="CP28" i="5"/>
  <c r="CR28" i="5"/>
  <c r="F29" i="5"/>
  <c r="H29" i="5"/>
  <c r="I29" i="5"/>
  <c r="L29" i="5"/>
  <c r="N29" i="5"/>
  <c r="O29" i="5"/>
  <c r="R29" i="5"/>
  <c r="U29" i="5"/>
  <c r="X29" i="5"/>
  <c r="AA29" i="5"/>
  <c r="AD29" i="5"/>
  <c r="AG29" i="5"/>
  <c r="AJ29" i="5"/>
  <c r="AM29" i="5"/>
  <c r="AP29" i="5"/>
  <c r="AR29" i="5"/>
  <c r="AS29" i="5"/>
  <c r="AU29" i="5"/>
  <c r="AV29" i="5"/>
  <c r="AX29" i="5"/>
  <c r="AY29" i="5"/>
  <c r="BA29" i="5"/>
  <c r="BB29" i="5"/>
  <c r="BE29" i="5"/>
  <c r="BG29" i="5"/>
  <c r="BH29" i="5"/>
  <c r="BJ29" i="5"/>
  <c r="BK29" i="5"/>
  <c r="BN29" i="5"/>
  <c r="BQ29" i="5"/>
  <c r="BS29" i="5"/>
  <c r="BT29" i="5"/>
  <c r="BW29" i="5"/>
  <c r="BZ29" i="5"/>
  <c r="CC29" i="5"/>
  <c r="CF29" i="5"/>
  <c r="CI29" i="5"/>
  <c r="CL29" i="5"/>
  <c r="CN29" i="5"/>
  <c r="CP29" i="5"/>
  <c r="CR29" i="5"/>
  <c r="F30" i="5"/>
  <c r="H30" i="5"/>
  <c r="I30" i="5"/>
  <c r="L30" i="5"/>
  <c r="N30" i="5"/>
  <c r="O30" i="5"/>
  <c r="R30" i="5"/>
  <c r="U30" i="5"/>
  <c r="X30" i="5"/>
  <c r="AA30" i="5"/>
  <c r="AD30" i="5"/>
  <c r="AG30" i="5"/>
  <c r="AJ30" i="5"/>
  <c r="AM30" i="5"/>
  <c r="AP30" i="5"/>
  <c r="AR30" i="5"/>
  <c r="AS30" i="5"/>
  <c r="AU30" i="5"/>
  <c r="AV30" i="5"/>
  <c r="AX30" i="5"/>
  <c r="AY30" i="5"/>
  <c r="BA30" i="5"/>
  <c r="BB30" i="5"/>
  <c r="BE30" i="5"/>
  <c r="BG30" i="5"/>
  <c r="BH30" i="5"/>
  <c r="BJ30" i="5"/>
  <c r="BK30" i="5"/>
  <c r="BN30" i="5"/>
  <c r="BQ30" i="5"/>
  <c r="BS30" i="5"/>
  <c r="BT30" i="5"/>
  <c r="BW30" i="5"/>
  <c r="BZ30" i="5"/>
  <c r="CC30" i="5"/>
  <c r="CF30" i="5"/>
  <c r="CI30" i="5"/>
  <c r="CL30" i="5"/>
  <c r="CN30" i="5"/>
  <c r="CP30" i="5"/>
  <c r="CR30" i="5"/>
  <c r="F31" i="5"/>
  <c r="H31" i="5"/>
  <c r="I31" i="5"/>
  <c r="L31" i="5"/>
  <c r="N31" i="5"/>
  <c r="O31" i="5"/>
  <c r="R31" i="5"/>
  <c r="U31" i="5"/>
  <c r="X31" i="5"/>
  <c r="AA31" i="5"/>
  <c r="AD31" i="5"/>
  <c r="AG31" i="5"/>
  <c r="AJ31" i="5"/>
  <c r="AM31" i="5"/>
  <c r="AP31" i="5"/>
  <c r="AR31" i="5"/>
  <c r="AS31" i="5"/>
  <c r="AU31" i="5"/>
  <c r="AV31" i="5"/>
  <c r="AX31" i="5"/>
  <c r="AY31" i="5"/>
  <c r="BA31" i="5"/>
  <c r="BB31" i="5"/>
  <c r="BE31" i="5"/>
  <c r="BG31" i="5"/>
  <c r="BH31" i="5"/>
  <c r="BJ31" i="5"/>
  <c r="BK31" i="5"/>
  <c r="BN31" i="5"/>
  <c r="BQ31" i="5"/>
  <c r="BS31" i="5"/>
  <c r="BT31" i="5"/>
  <c r="BW31" i="5"/>
  <c r="BZ31" i="5"/>
  <c r="CC31" i="5"/>
  <c r="CF31" i="5"/>
  <c r="CI31" i="5"/>
  <c r="CL31" i="5"/>
  <c r="CN31" i="5"/>
  <c r="CP31" i="5"/>
  <c r="CR31" i="5"/>
  <c r="F32" i="5"/>
  <c r="H32" i="5"/>
  <c r="I32" i="5"/>
  <c r="L32" i="5"/>
  <c r="N32" i="5"/>
  <c r="O32" i="5"/>
  <c r="R32" i="5"/>
  <c r="U32" i="5"/>
  <c r="X32" i="5"/>
  <c r="AA32" i="5"/>
  <c r="AD32" i="5"/>
  <c r="AG32" i="5"/>
  <c r="AJ32" i="5"/>
  <c r="AM32" i="5"/>
  <c r="AP32" i="5"/>
  <c r="AR32" i="5"/>
  <c r="AS32" i="5"/>
  <c r="AU32" i="5"/>
  <c r="AV32" i="5"/>
  <c r="AX32" i="5"/>
  <c r="AY32" i="5"/>
  <c r="BA32" i="5"/>
  <c r="BB32" i="5"/>
  <c r="BE32" i="5"/>
  <c r="BG32" i="5"/>
  <c r="BH32" i="5"/>
  <c r="BJ32" i="5"/>
  <c r="BK32" i="5"/>
  <c r="BN32" i="5"/>
  <c r="BQ32" i="5"/>
  <c r="BS32" i="5"/>
  <c r="BT32" i="5"/>
  <c r="BW32" i="5"/>
  <c r="BZ32" i="5"/>
  <c r="CC32" i="5"/>
  <c r="CF32" i="5"/>
  <c r="CI32" i="5"/>
  <c r="CL32" i="5"/>
  <c r="CN32" i="5"/>
  <c r="CP32" i="5"/>
  <c r="CR32" i="5"/>
  <c r="F33" i="5"/>
  <c r="H33" i="5"/>
  <c r="I33" i="5"/>
  <c r="L33" i="5"/>
  <c r="N33" i="5"/>
  <c r="O33" i="5"/>
  <c r="R33" i="5"/>
  <c r="U33" i="5"/>
  <c r="X33" i="5"/>
  <c r="AA33" i="5"/>
  <c r="AD33" i="5"/>
  <c r="AG33" i="5"/>
  <c r="AJ33" i="5"/>
  <c r="AM33" i="5"/>
  <c r="AP33" i="5"/>
  <c r="AR33" i="5"/>
  <c r="AS33" i="5"/>
  <c r="AU33" i="5"/>
  <c r="AV33" i="5"/>
  <c r="AX33" i="5"/>
  <c r="AY33" i="5"/>
  <c r="BA33" i="5"/>
  <c r="BB33" i="5"/>
  <c r="BE33" i="5"/>
  <c r="BG33" i="5"/>
  <c r="BH33" i="5"/>
  <c r="BJ33" i="5"/>
  <c r="BK33" i="5"/>
  <c r="BN33" i="5"/>
  <c r="BQ33" i="5"/>
  <c r="BS33" i="5"/>
  <c r="BT33" i="5"/>
  <c r="BW33" i="5"/>
  <c r="BZ33" i="5"/>
  <c r="CC33" i="5"/>
  <c r="CF33" i="5"/>
  <c r="CI33" i="5"/>
  <c r="CL33" i="5"/>
  <c r="CN33" i="5"/>
  <c r="CP33" i="5"/>
  <c r="CR33" i="5"/>
  <c r="F34" i="5"/>
  <c r="H34" i="5"/>
  <c r="I34" i="5"/>
  <c r="L34" i="5"/>
  <c r="N34" i="5"/>
  <c r="O34" i="5"/>
  <c r="R34" i="5"/>
  <c r="U34" i="5"/>
  <c r="X34" i="5"/>
  <c r="AA34" i="5"/>
  <c r="AD34" i="5"/>
  <c r="AG34" i="5"/>
  <c r="AJ34" i="5"/>
  <c r="AM34" i="5"/>
  <c r="AP34" i="5"/>
  <c r="AR34" i="5"/>
  <c r="AS34" i="5"/>
  <c r="AU34" i="5"/>
  <c r="AV34" i="5"/>
  <c r="AX34" i="5"/>
  <c r="AY34" i="5"/>
  <c r="BA34" i="5"/>
  <c r="BB34" i="5"/>
  <c r="BE34" i="5"/>
  <c r="BG34" i="5"/>
  <c r="BH34" i="5"/>
  <c r="BJ34" i="5"/>
  <c r="BK34" i="5"/>
  <c r="BN34" i="5"/>
  <c r="BQ34" i="5"/>
  <c r="BS34" i="5"/>
  <c r="BT34" i="5"/>
  <c r="BW34" i="5"/>
  <c r="BZ34" i="5"/>
  <c r="CC34" i="5"/>
  <c r="CF34" i="5"/>
  <c r="CI34" i="5"/>
  <c r="CL34" i="5"/>
  <c r="CN34" i="5"/>
  <c r="CP34" i="5"/>
  <c r="CR34" i="5"/>
  <c r="F35" i="5"/>
  <c r="H35" i="5"/>
  <c r="I35" i="5"/>
  <c r="L35" i="5"/>
  <c r="N35" i="5"/>
  <c r="O35" i="5"/>
  <c r="R35" i="5"/>
  <c r="U35" i="5"/>
  <c r="X35" i="5"/>
  <c r="AA35" i="5"/>
  <c r="AD35" i="5"/>
  <c r="AG35" i="5"/>
  <c r="AJ35" i="5"/>
  <c r="AM35" i="5"/>
  <c r="AP35" i="5"/>
  <c r="AR35" i="5"/>
  <c r="AS35" i="5"/>
  <c r="AU35" i="5"/>
  <c r="AV35" i="5"/>
  <c r="AX35" i="5"/>
  <c r="AY35" i="5"/>
  <c r="BA35" i="5"/>
  <c r="BB35" i="5"/>
  <c r="BE35" i="5"/>
  <c r="BG35" i="5"/>
  <c r="BH35" i="5"/>
  <c r="BJ35" i="5"/>
  <c r="BK35" i="5"/>
  <c r="BN35" i="5"/>
  <c r="BQ35" i="5"/>
  <c r="BS35" i="5"/>
  <c r="BT35" i="5"/>
  <c r="BW35" i="5"/>
  <c r="BZ35" i="5"/>
  <c r="CC35" i="5"/>
  <c r="CF35" i="5"/>
  <c r="CI35" i="5"/>
  <c r="CL35" i="5"/>
  <c r="CN35" i="5"/>
  <c r="CP35" i="5"/>
  <c r="CR35" i="5"/>
  <c r="F36" i="5"/>
  <c r="H36" i="5"/>
  <c r="I36" i="5"/>
  <c r="L36" i="5"/>
  <c r="N36" i="5"/>
  <c r="O36" i="5"/>
  <c r="R36" i="5"/>
  <c r="U36" i="5"/>
  <c r="X36" i="5"/>
  <c r="AA36" i="5"/>
  <c r="AD36" i="5"/>
  <c r="AG36" i="5"/>
  <c r="AJ36" i="5"/>
  <c r="AM36" i="5"/>
  <c r="AP36" i="5"/>
  <c r="AR36" i="5"/>
  <c r="AS36" i="5"/>
  <c r="AU36" i="5"/>
  <c r="AV36" i="5"/>
  <c r="AX36" i="5"/>
  <c r="AY36" i="5"/>
  <c r="BA36" i="5"/>
  <c r="BB36" i="5"/>
  <c r="BE36" i="5"/>
  <c r="BG36" i="5"/>
  <c r="BH36" i="5"/>
  <c r="BJ36" i="5"/>
  <c r="BK36" i="5"/>
  <c r="BN36" i="5"/>
  <c r="BQ36" i="5"/>
  <c r="BS36" i="5"/>
  <c r="BT36" i="5"/>
  <c r="BW36" i="5"/>
  <c r="BZ36" i="5"/>
  <c r="CC36" i="5"/>
  <c r="CF36" i="5"/>
  <c r="CI36" i="5"/>
  <c r="CL36" i="5"/>
  <c r="CN36" i="5"/>
  <c r="CP36" i="5"/>
  <c r="CR36" i="5"/>
  <c r="F37" i="5"/>
  <c r="H37" i="5"/>
  <c r="I37" i="5"/>
  <c r="L37" i="5"/>
  <c r="N37" i="5"/>
  <c r="O37" i="5"/>
  <c r="R37" i="5"/>
  <c r="U37" i="5"/>
  <c r="X37" i="5"/>
  <c r="AA37" i="5"/>
  <c r="AD37" i="5"/>
  <c r="AG37" i="5"/>
  <c r="AJ37" i="5"/>
  <c r="AM37" i="5"/>
  <c r="AP37" i="5"/>
  <c r="AR37" i="5"/>
  <c r="AS37" i="5"/>
  <c r="AU37" i="5"/>
  <c r="AV37" i="5"/>
  <c r="AX37" i="5"/>
  <c r="AY37" i="5"/>
  <c r="BA37" i="5"/>
  <c r="BB37" i="5"/>
  <c r="BE37" i="5"/>
  <c r="BG37" i="5"/>
  <c r="BH37" i="5"/>
  <c r="BJ37" i="5"/>
  <c r="BK37" i="5"/>
  <c r="BN37" i="5"/>
  <c r="BQ37" i="5"/>
  <c r="BS37" i="5"/>
  <c r="BT37" i="5"/>
  <c r="BW37" i="5"/>
  <c r="BZ37" i="5"/>
  <c r="CC37" i="5"/>
  <c r="CF37" i="5"/>
  <c r="CI37" i="5"/>
  <c r="CL37" i="5"/>
  <c r="CN37" i="5"/>
  <c r="CP37" i="5"/>
  <c r="CR37" i="5"/>
  <c r="F38" i="5"/>
  <c r="H38" i="5"/>
  <c r="I38" i="5"/>
  <c r="L38" i="5"/>
  <c r="N38" i="5"/>
  <c r="O38" i="5"/>
  <c r="R38" i="5"/>
  <c r="U38" i="5"/>
  <c r="X38" i="5"/>
  <c r="AA38" i="5"/>
  <c r="AD38" i="5"/>
  <c r="AG38" i="5"/>
  <c r="AJ38" i="5"/>
  <c r="AM38" i="5"/>
  <c r="AP38" i="5"/>
  <c r="AR38" i="5"/>
  <c r="AS38" i="5"/>
  <c r="AU38" i="5"/>
  <c r="AV38" i="5"/>
  <c r="AX38" i="5"/>
  <c r="AY38" i="5"/>
  <c r="BA38" i="5"/>
  <c r="BB38" i="5"/>
  <c r="BE38" i="5"/>
  <c r="BG38" i="5"/>
  <c r="BH38" i="5"/>
  <c r="BJ38" i="5"/>
  <c r="BK38" i="5"/>
  <c r="BN38" i="5"/>
  <c r="BQ38" i="5"/>
  <c r="BS38" i="5"/>
  <c r="BT38" i="5"/>
  <c r="BW38" i="5"/>
  <c r="BZ38" i="5"/>
  <c r="CC38" i="5"/>
  <c r="CF38" i="5"/>
  <c r="CI38" i="5"/>
  <c r="CL38" i="5"/>
  <c r="CN38" i="5"/>
  <c r="CP38" i="5"/>
  <c r="CR38" i="5"/>
  <c r="F39" i="5"/>
  <c r="H39" i="5"/>
  <c r="I39" i="5"/>
  <c r="K39" i="5"/>
  <c r="L39" i="5"/>
  <c r="N39" i="5"/>
  <c r="O39" i="5"/>
  <c r="Q39" i="5"/>
  <c r="R39" i="5"/>
  <c r="T39" i="5"/>
  <c r="U39" i="5"/>
  <c r="W39" i="5"/>
  <c r="X39" i="5"/>
  <c r="Z39" i="5"/>
  <c r="AA39" i="5"/>
  <c r="AD39" i="5"/>
  <c r="AG39" i="5"/>
  <c r="AI39" i="5"/>
  <c r="AJ39" i="5"/>
  <c r="AL39" i="5"/>
  <c r="AM39" i="5"/>
  <c r="AO39" i="5"/>
  <c r="AP39" i="5"/>
  <c r="AR39" i="5"/>
  <c r="AS39" i="5"/>
  <c r="AU39" i="5"/>
  <c r="AV39" i="5"/>
  <c r="AX39" i="5"/>
  <c r="AY39" i="5"/>
  <c r="BA39" i="5"/>
  <c r="BB39" i="5"/>
  <c r="BE39" i="5"/>
  <c r="BG39" i="5"/>
  <c r="BH39" i="5"/>
  <c r="BJ39" i="5"/>
  <c r="BK39" i="5"/>
  <c r="BN39" i="5"/>
  <c r="BQ39" i="5"/>
  <c r="BS39" i="5"/>
  <c r="BT39" i="5"/>
  <c r="BW39" i="5"/>
  <c r="BZ39" i="5"/>
  <c r="CC39" i="5"/>
  <c r="CF39" i="5"/>
  <c r="CI39" i="5"/>
  <c r="CL39" i="5"/>
  <c r="CN39" i="5"/>
  <c r="CP39" i="5"/>
  <c r="CR39" i="5"/>
  <c r="F40" i="5"/>
  <c r="H40" i="5"/>
  <c r="I40" i="5"/>
  <c r="K40" i="5"/>
  <c r="L40" i="5"/>
  <c r="N40" i="5"/>
  <c r="O40" i="5"/>
  <c r="Q40" i="5"/>
  <c r="R40" i="5"/>
  <c r="U40" i="5"/>
  <c r="X40" i="5"/>
  <c r="Z40" i="5"/>
  <c r="AA40" i="5"/>
  <c r="AD40" i="5"/>
  <c r="AG40" i="5"/>
  <c r="AI40" i="5"/>
  <c r="AJ40" i="5"/>
  <c r="AM40" i="5"/>
  <c r="AO40" i="5"/>
  <c r="AP40" i="5"/>
  <c r="AR40" i="5"/>
  <c r="AS40" i="5"/>
  <c r="AU40" i="5"/>
  <c r="AV40" i="5"/>
  <c r="AX40" i="5"/>
  <c r="AY40" i="5"/>
  <c r="BA40" i="5"/>
  <c r="BB40" i="5"/>
  <c r="BE40" i="5"/>
  <c r="BG40" i="5"/>
  <c r="BH40" i="5"/>
  <c r="BJ40" i="5"/>
  <c r="BK40" i="5"/>
  <c r="BN40" i="5"/>
  <c r="BQ40" i="5"/>
  <c r="BS40" i="5"/>
  <c r="BT40" i="5"/>
  <c r="BW40" i="5"/>
  <c r="BZ40" i="5"/>
  <c r="CC40" i="5"/>
  <c r="CF40" i="5"/>
  <c r="CI40" i="5"/>
  <c r="CL40" i="5"/>
  <c r="CN40" i="5"/>
  <c r="CP40" i="5"/>
  <c r="CR40" i="5"/>
  <c r="F41" i="5"/>
  <c r="H41" i="5"/>
  <c r="I41" i="5"/>
  <c r="K41" i="5"/>
  <c r="L41" i="5"/>
  <c r="N41" i="5"/>
  <c r="O41" i="5"/>
  <c r="Q41" i="5"/>
  <c r="R41" i="5"/>
  <c r="U41" i="5"/>
  <c r="X41" i="5"/>
  <c r="Z41" i="5"/>
  <c r="AA41" i="5"/>
  <c r="AD41" i="5"/>
  <c r="AG41" i="5"/>
  <c r="AI41" i="5"/>
  <c r="AJ41" i="5"/>
  <c r="AM41" i="5"/>
  <c r="AO41" i="5"/>
  <c r="AP41" i="5"/>
  <c r="AR41" i="5"/>
  <c r="AS41" i="5"/>
  <c r="AU41" i="5"/>
  <c r="AV41" i="5"/>
  <c r="AX41" i="5"/>
  <c r="AY41" i="5"/>
  <c r="BA41" i="5"/>
  <c r="BB41" i="5"/>
  <c r="BE41" i="5"/>
  <c r="BG41" i="5"/>
  <c r="BH41" i="5"/>
  <c r="BJ41" i="5"/>
  <c r="BK41" i="5"/>
  <c r="BN41" i="5"/>
  <c r="BQ41" i="5"/>
  <c r="BS41" i="5"/>
  <c r="BT41" i="5"/>
  <c r="BW41" i="5"/>
  <c r="BZ41" i="5"/>
  <c r="CC41" i="5"/>
  <c r="CF41" i="5"/>
  <c r="CI41" i="5"/>
  <c r="CL41" i="5"/>
  <c r="CN41" i="5"/>
  <c r="CP41" i="5"/>
  <c r="CR41" i="5"/>
  <c r="F42" i="5"/>
  <c r="H42" i="5"/>
  <c r="I42" i="5"/>
  <c r="K42" i="5"/>
  <c r="L42" i="5"/>
  <c r="N42" i="5"/>
  <c r="O42" i="5"/>
  <c r="Q42" i="5"/>
  <c r="R42" i="5"/>
  <c r="U42" i="5"/>
  <c r="X42" i="5"/>
  <c r="Z42" i="5"/>
  <c r="AA42" i="5"/>
  <c r="AD42" i="5"/>
  <c r="AG42" i="5"/>
  <c r="AI42" i="5"/>
  <c r="AJ42" i="5"/>
  <c r="AM42" i="5"/>
  <c r="AO42" i="5"/>
  <c r="AP42" i="5"/>
  <c r="AR42" i="5"/>
  <c r="AS42" i="5"/>
  <c r="AU42" i="5"/>
  <c r="AV42" i="5"/>
  <c r="AX42" i="5"/>
  <c r="AY42" i="5"/>
  <c r="BA42" i="5"/>
  <c r="BB42" i="5"/>
  <c r="BE42" i="5"/>
  <c r="BG42" i="5"/>
  <c r="BH42" i="5"/>
  <c r="BJ42" i="5"/>
  <c r="BK42" i="5"/>
  <c r="BN42" i="5"/>
  <c r="BQ42" i="5"/>
  <c r="BS42" i="5"/>
  <c r="BT42" i="5"/>
  <c r="BW42" i="5"/>
  <c r="BZ42" i="5"/>
  <c r="CC42" i="5"/>
  <c r="CF42" i="5"/>
  <c r="CI42" i="5"/>
  <c r="CL42" i="5"/>
  <c r="CN42" i="5"/>
  <c r="CP42" i="5"/>
  <c r="CR42" i="5"/>
  <c r="F43" i="5"/>
  <c r="H43" i="5"/>
  <c r="I43" i="5"/>
  <c r="K43" i="5"/>
  <c r="L43" i="5"/>
  <c r="N43" i="5"/>
  <c r="O43" i="5"/>
  <c r="Q43" i="5"/>
  <c r="R43" i="5"/>
  <c r="U43" i="5"/>
  <c r="X43" i="5"/>
  <c r="Z43" i="5"/>
  <c r="AA43" i="5"/>
  <c r="AD43" i="5"/>
  <c r="AG43" i="5"/>
  <c r="AI43" i="5"/>
  <c r="AJ43" i="5"/>
  <c r="AM43" i="5"/>
  <c r="AO43" i="5"/>
  <c r="AP43" i="5"/>
  <c r="AR43" i="5"/>
  <c r="AS43" i="5"/>
  <c r="AU43" i="5"/>
  <c r="AV43" i="5"/>
  <c r="AX43" i="5"/>
  <c r="AY43" i="5"/>
  <c r="BA43" i="5"/>
  <c r="BB43" i="5"/>
  <c r="BE43" i="5"/>
  <c r="BG43" i="5"/>
  <c r="BH43" i="5"/>
  <c r="BJ43" i="5"/>
  <c r="BK43" i="5"/>
  <c r="BN43" i="5"/>
  <c r="BQ43" i="5"/>
  <c r="BS43" i="5"/>
  <c r="BT43" i="5"/>
  <c r="BW43" i="5"/>
  <c r="BZ43" i="5"/>
  <c r="CC43" i="5"/>
  <c r="CF43" i="5"/>
  <c r="CI43" i="5"/>
  <c r="CL43" i="5"/>
  <c r="CN43" i="5"/>
  <c r="CP43" i="5"/>
  <c r="CR43" i="5"/>
  <c r="F44" i="5"/>
  <c r="H44" i="5"/>
  <c r="I44" i="5"/>
  <c r="K44" i="5"/>
  <c r="L44" i="5"/>
  <c r="N44" i="5"/>
  <c r="O44" i="5"/>
  <c r="Q44" i="5"/>
  <c r="R44" i="5"/>
  <c r="U44" i="5"/>
  <c r="X44" i="5"/>
  <c r="Z44" i="5"/>
  <c r="AA44" i="5"/>
  <c r="AD44" i="5"/>
  <c r="AG44" i="5"/>
  <c r="AI44" i="5"/>
  <c r="AJ44" i="5"/>
  <c r="AM44" i="5"/>
  <c r="AO44" i="5"/>
  <c r="AP44" i="5"/>
  <c r="AR44" i="5"/>
  <c r="AS44" i="5"/>
  <c r="AU44" i="5"/>
  <c r="AV44" i="5"/>
  <c r="AX44" i="5"/>
  <c r="AY44" i="5"/>
  <c r="BA44" i="5"/>
  <c r="BB44" i="5"/>
  <c r="BE44" i="5"/>
  <c r="BG44" i="5"/>
  <c r="BH44" i="5"/>
  <c r="BJ44" i="5"/>
  <c r="BK44" i="5"/>
  <c r="BN44" i="5"/>
  <c r="BQ44" i="5"/>
  <c r="BS44" i="5"/>
  <c r="BT44" i="5"/>
  <c r="BW44" i="5"/>
  <c r="BZ44" i="5"/>
  <c r="CC44" i="5"/>
  <c r="CF44" i="5"/>
  <c r="CI44" i="5"/>
  <c r="CL44" i="5"/>
  <c r="CN44" i="5"/>
  <c r="CP44" i="5"/>
  <c r="CR44" i="5"/>
  <c r="F45" i="5"/>
  <c r="H45" i="5"/>
  <c r="I45" i="5"/>
  <c r="K45" i="5"/>
  <c r="L45" i="5"/>
  <c r="N45" i="5"/>
  <c r="O45" i="5"/>
  <c r="Q45" i="5"/>
  <c r="R45" i="5"/>
  <c r="U45" i="5"/>
  <c r="X45" i="5"/>
  <c r="Z45" i="5"/>
  <c r="AA45" i="5"/>
  <c r="AD45" i="5"/>
  <c r="AG45" i="5"/>
  <c r="AI45" i="5"/>
  <c r="AJ45" i="5"/>
  <c r="AM45" i="5"/>
  <c r="AO45" i="5"/>
  <c r="AP45" i="5"/>
  <c r="AR45" i="5"/>
  <c r="AS45" i="5"/>
  <c r="AU45" i="5"/>
  <c r="AV45" i="5"/>
  <c r="AX45" i="5"/>
  <c r="AY45" i="5"/>
  <c r="BA45" i="5"/>
  <c r="BB45" i="5"/>
  <c r="BE45" i="5"/>
  <c r="BG45" i="5"/>
  <c r="BH45" i="5"/>
  <c r="BJ45" i="5"/>
  <c r="BK45" i="5"/>
  <c r="BN45" i="5"/>
  <c r="BQ45" i="5"/>
  <c r="BS45" i="5"/>
  <c r="BT45" i="5"/>
  <c r="BW45" i="5"/>
  <c r="BZ45" i="5"/>
  <c r="CC45" i="5"/>
  <c r="CF45" i="5"/>
  <c r="CI45" i="5"/>
  <c r="CL45" i="5"/>
  <c r="CN45" i="5"/>
  <c r="CP45" i="5"/>
  <c r="CR45" i="5"/>
  <c r="F46" i="5"/>
  <c r="H46" i="5"/>
  <c r="I46" i="5"/>
  <c r="K46" i="5"/>
  <c r="L46" i="5"/>
  <c r="N46" i="5"/>
  <c r="O46" i="5"/>
  <c r="Q46" i="5"/>
  <c r="R46" i="5"/>
  <c r="U46" i="5"/>
  <c r="X46" i="5"/>
  <c r="Z46" i="5"/>
  <c r="AA46" i="5"/>
  <c r="AD46" i="5"/>
  <c r="AG46" i="5"/>
  <c r="AI46" i="5"/>
  <c r="AJ46" i="5"/>
  <c r="AM46" i="5"/>
  <c r="AO46" i="5"/>
  <c r="AP46" i="5"/>
  <c r="AR46" i="5"/>
  <c r="AS46" i="5"/>
  <c r="AU46" i="5"/>
  <c r="AV46" i="5"/>
  <c r="AX46" i="5"/>
  <c r="AY46" i="5"/>
  <c r="BA46" i="5"/>
  <c r="BB46" i="5"/>
  <c r="BE46" i="5"/>
  <c r="BG46" i="5"/>
  <c r="BH46" i="5"/>
  <c r="BJ46" i="5"/>
  <c r="BK46" i="5"/>
  <c r="BN46" i="5"/>
  <c r="BQ46" i="5"/>
  <c r="BS46" i="5"/>
  <c r="BT46" i="5"/>
  <c r="BW46" i="5"/>
  <c r="BZ46" i="5"/>
  <c r="CC46" i="5"/>
  <c r="CF46" i="5"/>
  <c r="CI46" i="5"/>
  <c r="CL46" i="5"/>
  <c r="CN46" i="5"/>
  <c r="CP46" i="5"/>
  <c r="CR46" i="5"/>
  <c r="F47" i="5"/>
  <c r="H47" i="5"/>
  <c r="I47" i="5"/>
  <c r="K47" i="5"/>
  <c r="L47" i="5"/>
  <c r="N47" i="5"/>
  <c r="O47" i="5"/>
  <c r="Q47" i="5"/>
  <c r="R47" i="5"/>
  <c r="U47" i="5"/>
  <c r="X47" i="5"/>
  <c r="Z47" i="5"/>
  <c r="AA47" i="5"/>
  <c r="AD47" i="5"/>
  <c r="AG47" i="5"/>
  <c r="AI47" i="5"/>
  <c r="AJ47" i="5"/>
  <c r="AM47" i="5"/>
  <c r="AO47" i="5"/>
  <c r="AP47" i="5"/>
  <c r="AR47" i="5"/>
  <c r="AS47" i="5"/>
  <c r="AU47" i="5"/>
  <c r="AV47" i="5"/>
  <c r="AX47" i="5"/>
  <c r="AY47" i="5"/>
  <c r="BA47" i="5"/>
  <c r="BB47" i="5"/>
  <c r="BE47" i="5"/>
  <c r="BG47" i="5"/>
  <c r="BH47" i="5"/>
  <c r="BJ47" i="5"/>
  <c r="BK47" i="5"/>
  <c r="BN47" i="5"/>
  <c r="BQ47" i="5"/>
  <c r="BS47" i="5"/>
  <c r="BT47" i="5"/>
  <c r="BW47" i="5"/>
  <c r="BZ47" i="5"/>
  <c r="CC47" i="5"/>
  <c r="CF47" i="5"/>
  <c r="CI47" i="5"/>
  <c r="CL47" i="5"/>
  <c r="CN47" i="5"/>
  <c r="CP47" i="5"/>
  <c r="CR47" i="5"/>
  <c r="F48" i="5"/>
  <c r="H48" i="5"/>
  <c r="I48" i="5"/>
  <c r="K48" i="5"/>
  <c r="L48" i="5"/>
  <c r="N48" i="5"/>
  <c r="O48" i="5"/>
  <c r="Q48" i="5"/>
  <c r="R48" i="5"/>
  <c r="U48" i="5"/>
  <c r="X48" i="5"/>
  <c r="Z48" i="5"/>
  <c r="AA48" i="5"/>
  <c r="AD48" i="5"/>
  <c r="AG48" i="5"/>
  <c r="AI48" i="5"/>
  <c r="AJ48" i="5"/>
  <c r="AM48" i="5"/>
  <c r="AO48" i="5"/>
  <c r="AP48" i="5"/>
  <c r="AR48" i="5"/>
  <c r="AS48" i="5"/>
  <c r="AU48" i="5"/>
  <c r="AV48" i="5"/>
  <c r="AX48" i="5"/>
  <c r="AY48" i="5"/>
  <c r="BA48" i="5"/>
  <c r="BB48" i="5"/>
  <c r="BE48" i="5"/>
  <c r="BG48" i="5"/>
  <c r="BH48" i="5"/>
  <c r="BJ48" i="5"/>
  <c r="BK48" i="5"/>
  <c r="BN48" i="5"/>
  <c r="BQ48" i="5"/>
  <c r="BS48" i="5"/>
  <c r="BT48" i="5"/>
  <c r="BW48" i="5"/>
  <c r="BZ48" i="5"/>
  <c r="CC48" i="5"/>
  <c r="CF48" i="5"/>
  <c r="CI48" i="5"/>
  <c r="CL48" i="5"/>
  <c r="CN48" i="5"/>
  <c r="CP48" i="5"/>
  <c r="CR48" i="5"/>
  <c r="F49" i="5"/>
  <c r="H49" i="5"/>
  <c r="I49" i="5"/>
  <c r="K49" i="5"/>
  <c r="L49" i="5"/>
  <c r="N49" i="5"/>
  <c r="O49" i="5"/>
  <c r="Q49" i="5"/>
  <c r="R49" i="5"/>
  <c r="U49" i="5"/>
  <c r="X49" i="5"/>
  <c r="Z49" i="5"/>
  <c r="AA49" i="5"/>
  <c r="AD49" i="5"/>
  <c r="AG49" i="5"/>
  <c r="AI49" i="5"/>
  <c r="AJ49" i="5"/>
  <c r="AM49" i="5"/>
  <c r="AO49" i="5"/>
  <c r="AP49" i="5"/>
  <c r="AR49" i="5"/>
  <c r="AS49" i="5"/>
  <c r="AU49" i="5"/>
  <c r="AV49" i="5"/>
  <c r="AX49" i="5"/>
  <c r="AY49" i="5"/>
  <c r="BA49" i="5"/>
  <c r="BB49" i="5"/>
  <c r="BE49" i="5"/>
  <c r="BG49" i="5"/>
  <c r="BH49" i="5"/>
  <c r="BJ49" i="5"/>
  <c r="BK49" i="5"/>
  <c r="BN49" i="5"/>
  <c r="BQ49" i="5"/>
  <c r="BS49" i="5"/>
  <c r="BT49" i="5"/>
  <c r="BW49" i="5"/>
  <c r="BZ49" i="5"/>
  <c r="CC49" i="5"/>
  <c r="CF49" i="5"/>
  <c r="CI49" i="5"/>
  <c r="CL49" i="5"/>
  <c r="CN49" i="5"/>
  <c r="CP49" i="5"/>
  <c r="CR49" i="5"/>
  <c r="F50" i="5"/>
  <c r="H50" i="5"/>
  <c r="I50" i="5"/>
  <c r="K50" i="5"/>
  <c r="L50" i="5"/>
  <c r="N50" i="5"/>
  <c r="O50" i="5"/>
  <c r="Q50" i="5"/>
  <c r="R50" i="5"/>
  <c r="U50" i="5"/>
  <c r="X50" i="5"/>
  <c r="Z50" i="5"/>
  <c r="AA50" i="5"/>
  <c r="AD50" i="5"/>
  <c r="AG50" i="5"/>
  <c r="AI50" i="5"/>
  <c r="AJ50" i="5"/>
  <c r="AM50" i="5"/>
  <c r="AO50" i="5"/>
  <c r="AP50" i="5"/>
  <c r="AR50" i="5"/>
  <c r="AS50" i="5"/>
  <c r="AU50" i="5"/>
  <c r="AV50" i="5"/>
  <c r="AX50" i="5"/>
  <c r="AY50" i="5"/>
  <c r="BA50" i="5"/>
  <c r="BB50" i="5"/>
  <c r="BE50" i="5"/>
  <c r="BG50" i="5"/>
  <c r="BH50" i="5"/>
  <c r="BJ50" i="5"/>
  <c r="BK50" i="5"/>
  <c r="BN50" i="5"/>
  <c r="BQ50" i="5"/>
  <c r="BS50" i="5"/>
  <c r="BT50" i="5"/>
  <c r="BW50" i="5"/>
  <c r="BZ50" i="5"/>
  <c r="CC50" i="5"/>
  <c r="CF50" i="5"/>
  <c r="CI50" i="5"/>
  <c r="CL50" i="5"/>
  <c r="CN50" i="5"/>
  <c r="CP50" i="5"/>
  <c r="CR50" i="5"/>
  <c r="F51" i="5"/>
  <c r="H51" i="5"/>
  <c r="I51" i="5"/>
  <c r="K51" i="5"/>
  <c r="L51" i="5"/>
  <c r="N51" i="5"/>
  <c r="O51" i="5"/>
  <c r="Q51" i="5"/>
  <c r="R51" i="5"/>
  <c r="T51" i="5"/>
  <c r="U51" i="5"/>
  <c r="W51" i="5"/>
  <c r="X51" i="5"/>
  <c r="Z51" i="5"/>
  <c r="AA51" i="5"/>
  <c r="AD51" i="5"/>
  <c r="AG51" i="5"/>
  <c r="AI51" i="5"/>
  <c r="AJ51" i="5"/>
  <c r="AL51" i="5"/>
  <c r="AM51" i="5"/>
  <c r="AO51" i="5"/>
  <c r="AP51" i="5"/>
  <c r="AR51" i="5"/>
  <c r="AS51" i="5"/>
  <c r="AU51" i="5"/>
  <c r="AV51" i="5"/>
  <c r="AX51" i="5"/>
  <c r="AY51" i="5"/>
  <c r="BA51" i="5"/>
  <c r="BB51" i="5"/>
  <c r="BE51" i="5"/>
  <c r="BG51" i="5"/>
  <c r="BH51" i="5"/>
  <c r="BJ51" i="5"/>
  <c r="BK51" i="5"/>
  <c r="BN51" i="5"/>
  <c r="BQ51" i="5"/>
  <c r="BS51" i="5"/>
  <c r="BT51" i="5"/>
  <c r="BW51" i="5"/>
  <c r="BZ51" i="5"/>
  <c r="CC51" i="5"/>
  <c r="CF51" i="5"/>
  <c r="CI51" i="5"/>
  <c r="CL51" i="5"/>
  <c r="CN51" i="5"/>
  <c r="CP51" i="5"/>
  <c r="CR51" i="5"/>
  <c r="F52" i="5"/>
  <c r="H52" i="5"/>
  <c r="I52" i="5"/>
  <c r="K52" i="5"/>
  <c r="L52" i="5"/>
  <c r="N52" i="5"/>
  <c r="O52" i="5"/>
  <c r="Q52" i="5"/>
  <c r="R52" i="5"/>
  <c r="T52" i="5"/>
  <c r="U52" i="5"/>
  <c r="X52" i="5"/>
  <c r="Z52" i="5"/>
  <c r="AA52" i="5"/>
  <c r="AD52" i="5"/>
  <c r="AG52" i="5"/>
  <c r="AI52" i="5"/>
  <c r="AJ52" i="5"/>
  <c r="AL52" i="5"/>
  <c r="AM52" i="5"/>
  <c r="AO52" i="5"/>
  <c r="AP52" i="5"/>
  <c r="AR52" i="5"/>
  <c r="AS52" i="5"/>
  <c r="AU52" i="5"/>
  <c r="AV52" i="5"/>
  <c r="AX52" i="5"/>
  <c r="AY52" i="5"/>
  <c r="BA52" i="5"/>
  <c r="BB52" i="5"/>
  <c r="BE52" i="5"/>
  <c r="BG52" i="5"/>
  <c r="BH52" i="5"/>
  <c r="BJ52" i="5"/>
  <c r="BK52" i="5"/>
  <c r="BN52" i="5"/>
  <c r="BQ52" i="5"/>
  <c r="BS52" i="5"/>
  <c r="BT52" i="5"/>
  <c r="BW52" i="5"/>
  <c r="BZ52" i="5"/>
  <c r="CC52" i="5"/>
  <c r="CF52" i="5"/>
  <c r="CI52" i="5"/>
  <c r="CL52" i="5"/>
  <c r="CN52" i="5"/>
  <c r="CP52" i="5"/>
  <c r="CR52" i="5"/>
  <c r="F53" i="5"/>
  <c r="H53" i="5"/>
  <c r="I53" i="5"/>
  <c r="K53" i="5"/>
  <c r="L53" i="5"/>
  <c r="N53" i="5"/>
  <c r="O53" i="5"/>
  <c r="Q53" i="5"/>
  <c r="R53" i="5"/>
  <c r="T53" i="5"/>
  <c r="U53" i="5"/>
  <c r="X53" i="5"/>
  <c r="Z53" i="5"/>
  <c r="AA53" i="5"/>
  <c r="AD53" i="5"/>
  <c r="AG53" i="5"/>
  <c r="AI53" i="5"/>
  <c r="AJ53" i="5"/>
  <c r="AL53" i="5"/>
  <c r="AM53" i="5"/>
  <c r="AO53" i="5"/>
  <c r="AP53" i="5"/>
  <c r="AR53" i="5"/>
  <c r="AS53" i="5"/>
  <c r="AU53" i="5"/>
  <c r="AV53" i="5"/>
  <c r="AX53" i="5"/>
  <c r="AY53" i="5"/>
  <c r="BA53" i="5"/>
  <c r="BB53" i="5"/>
  <c r="BE53" i="5"/>
  <c r="BG53" i="5"/>
  <c r="BH53" i="5"/>
  <c r="BJ53" i="5"/>
  <c r="BK53" i="5"/>
  <c r="BN53" i="5"/>
  <c r="BQ53" i="5"/>
  <c r="BS53" i="5"/>
  <c r="BT53" i="5"/>
  <c r="BW53" i="5"/>
  <c r="BZ53" i="5"/>
  <c r="CC53" i="5"/>
  <c r="CF53" i="5"/>
  <c r="CI53" i="5"/>
  <c r="CL53" i="5"/>
  <c r="CN53" i="5"/>
  <c r="CP53" i="5"/>
  <c r="CR53" i="5"/>
  <c r="F54" i="5"/>
  <c r="H54" i="5"/>
  <c r="I54" i="5"/>
  <c r="K54" i="5"/>
  <c r="L54" i="5"/>
  <c r="N54" i="5"/>
  <c r="O54" i="5"/>
  <c r="Q54" i="5"/>
  <c r="R54" i="5"/>
  <c r="T54" i="5"/>
  <c r="U54" i="5"/>
  <c r="X54" i="5"/>
  <c r="Z54" i="5"/>
  <c r="AA54" i="5"/>
  <c r="AD54" i="5"/>
  <c r="AG54" i="5"/>
  <c r="AI54" i="5"/>
  <c r="AJ54" i="5"/>
  <c r="AL54" i="5"/>
  <c r="AM54" i="5"/>
  <c r="AO54" i="5"/>
  <c r="AP54" i="5"/>
  <c r="AR54" i="5"/>
  <c r="AS54" i="5"/>
  <c r="AU54" i="5"/>
  <c r="AV54" i="5"/>
  <c r="AX54" i="5"/>
  <c r="AY54" i="5"/>
  <c r="BA54" i="5"/>
  <c r="BB54" i="5"/>
  <c r="BE54" i="5"/>
  <c r="BG54" i="5"/>
  <c r="BH54" i="5"/>
  <c r="BJ54" i="5"/>
  <c r="BK54" i="5"/>
  <c r="BN54" i="5"/>
  <c r="BQ54" i="5"/>
  <c r="BS54" i="5"/>
  <c r="BT54" i="5"/>
  <c r="BW54" i="5"/>
  <c r="BZ54" i="5"/>
  <c r="CC54" i="5"/>
  <c r="CF54" i="5"/>
  <c r="CI54" i="5"/>
  <c r="CL54" i="5"/>
  <c r="CN54" i="5"/>
  <c r="CP54" i="5"/>
  <c r="CR54" i="5"/>
  <c r="F55" i="5"/>
  <c r="H55" i="5"/>
  <c r="I55" i="5"/>
  <c r="K55" i="5"/>
  <c r="L55" i="5"/>
  <c r="N55" i="5"/>
  <c r="O55" i="5"/>
  <c r="Q55" i="5"/>
  <c r="R55" i="5"/>
  <c r="T55" i="5"/>
  <c r="U55" i="5"/>
  <c r="X55" i="5"/>
  <c r="Z55" i="5"/>
  <c r="AA55" i="5"/>
  <c r="AD55" i="5"/>
  <c r="AG55" i="5"/>
  <c r="AI55" i="5"/>
  <c r="AJ55" i="5"/>
  <c r="AL55" i="5"/>
  <c r="AM55" i="5"/>
  <c r="AO55" i="5"/>
  <c r="AP55" i="5"/>
  <c r="AR55" i="5"/>
  <c r="AS55" i="5"/>
  <c r="AU55" i="5"/>
  <c r="AV55" i="5"/>
  <c r="AX55" i="5"/>
  <c r="AY55" i="5"/>
  <c r="BA55" i="5"/>
  <c r="BB55" i="5"/>
  <c r="BE55" i="5"/>
  <c r="BG55" i="5"/>
  <c r="BH55" i="5"/>
  <c r="BJ55" i="5"/>
  <c r="BK55" i="5"/>
  <c r="BN55" i="5"/>
  <c r="BQ55" i="5"/>
  <c r="BS55" i="5"/>
  <c r="BT55" i="5"/>
  <c r="BW55" i="5"/>
  <c r="BZ55" i="5"/>
  <c r="CC55" i="5"/>
  <c r="CF55" i="5"/>
  <c r="CI55" i="5"/>
  <c r="CL55" i="5"/>
  <c r="CN55" i="5"/>
  <c r="CP55" i="5"/>
  <c r="CR55" i="5"/>
  <c r="F56" i="5"/>
  <c r="H56" i="5"/>
  <c r="I56" i="5"/>
  <c r="K56" i="5"/>
  <c r="L56" i="5"/>
  <c r="N56" i="5"/>
  <c r="O56" i="5"/>
  <c r="Q56" i="5"/>
  <c r="R56" i="5"/>
  <c r="T56" i="5"/>
  <c r="U56" i="5"/>
  <c r="X56" i="5"/>
  <c r="Z56" i="5"/>
  <c r="AA56" i="5"/>
  <c r="AD56" i="5"/>
  <c r="AG56" i="5"/>
  <c r="AI56" i="5"/>
  <c r="AJ56" i="5"/>
  <c r="AL56" i="5"/>
  <c r="AM56" i="5"/>
  <c r="AO56" i="5"/>
  <c r="AP56" i="5"/>
  <c r="AR56" i="5"/>
  <c r="AS56" i="5"/>
  <c r="AU56" i="5"/>
  <c r="AV56" i="5"/>
  <c r="AX56" i="5"/>
  <c r="AY56" i="5"/>
  <c r="BA56" i="5"/>
  <c r="BB56" i="5"/>
  <c r="BE56" i="5"/>
  <c r="BG56" i="5"/>
  <c r="BH56" i="5"/>
  <c r="BJ56" i="5"/>
  <c r="BK56" i="5"/>
  <c r="BN56" i="5"/>
  <c r="BQ56" i="5"/>
  <c r="BS56" i="5"/>
  <c r="BT56" i="5"/>
  <c r="BW56" i="5"/>
  <c r="BZ56" i="5"/>
  <c r="CC56" i="5"/>
  <c r="CF56" i="5"/>
  <c r="CI56" i="5"/>
  <c r="CL56" i="5"/>
  <c r="CN56" i="5"/>
  <c r="CP56" i="5"/>
  <c r="CR56" i="5"/>
  <c r="F57" i="5"/>
  <c r="H57" i="5"/>
  <c r="I57" i="5"/>
  <c r="K57" i="5"/>
  <c r="L57" i="5"/>
  <c r="N57" i="5"/>
  <c r="O57" i="5"/>
  <c r="Q57" i="5"/>
  <c r="R57" i="5"/>
  <c r="T57" i="5"/>
  <c r="U57" i="5"/>
  <c r="X57" i="5"/>
  <c r="Z57" i="5"/>
  <c r="AA57" i="5"/>
  <c r="AD57" i="5"/>
  <c r="AG57" i="5"/>
  <c r="AI57" i="5"/>
  <c r="AJ57" i="5"/>
  <c r="AL57" i="5"/>
  <c r="AM57" i="5"/>
  <c r="AO57" i="5"/>
  <c r="AP57" i="5"/>
  <c r="AR57" i="5"/>
  <c r="AS57" i="5"/>
  <c r="AU57" i="5"/>
  <c r="AV57" i="5"/>
  <c r="AX57" i="5"/>
  <c r="AY57" i="5"/>
  <c r="BA57" i="5"/>
  <c r="BB57" i="5"/>
  <c r="BE57" i="5"/>
  <c r="BG57" i="5"/>
  <c r="BH57" i="5"/>
  <c r="BJ57" i="5"/>
  <c r="BK57" i="5"/>
  <c r="BN57" i="5"/>
  <c r="BQ57" i="5"/>
  <c r="BS57" i="5"/>
  <c r="BT57" i="5"/>
  <c r="BW57" i="5"/>
  <c r="BZ57" i="5"/>
  <c r="CC57" i="5"/>
  <c r="CF57" i="5"/>
  <c r="CI57" i="5"/>
  <c r="CL57" i="5"/>
  <c r="CN57" i="5"/>
  <c r="CP57" i="5"/>
  <c r="CR57" i="5"/>
  <c r="F58" i="5"/>
  <c r="H58" i="5"/>
  <c r="I58" i="5"/>
  <c r="K58" i="5"/>
  <c r="L58" i="5"/>
  <c r="N58" i="5"/>
  <c r="O58" i="5"/>
  <c r="Q58" i="5"/>
  <c r="R58" i="5"/>
  <c r="T58" i="5"/>
  <c r="U58" i="5"/>
  <c r="X58" i="5"/>
  <c r="Z58" i="5"/>
  <c r="AA58" i="5"/>
  <c r="AD58" i="5"/>
  <c r="AG58" i="5"/>
  <c r="AI58" i="5"/>
  <c r="AJ58" i="5"/>
  <c r="AL58" i="5"/>
  <c r="AM58" i="5"/>
  <c r="AO58" i="5"/>
  <c r="AP58" i="5"/>
  <c r="AR58" i="5"/>
  <c r="AS58" i="5"/>
  <c r="AU58" i="5"/>
  <c r="AV58" i="5"/>
  <c r="AX58" i="5"/>
  <c r="AY58" i="5"/>
  <c r="BA58" i="5"/>
  <c r="BB58" i="5"/>
  <c r="BE58" i="5"/>
  <c r="BG58" i="5"/>
  <c r="BH58" i="5"/>
  <c r="BJ58" i="5"/>
  <c r="BK58" i="5"/>
  <c r="BN58" i="5"/>
  <c r="BQ58" i="5"/>
  <c r="BS58" i="5"/>
  <c r="BT58" i="5"/>
  <c r="BW58" i="5"/>
  <c r="BZ58" i="5"/>
  <c r="CC58" i="5"/>
  <c r="CF58" i="5"/>
  <c r="CI58" i="5"/>
  <c r="CL58" i="5"/>
  <c r="CN58" i="5"/>
  <c r="CP58" i="5"/>
  <c r="CR58" i="5"/>
  <c r="F59" i="5"/>
  <c r="H59" i="5"/>
  <c r="I59" i="5"/>
  <c r="K59" i="5"/>
  <c r="L59" i="5"/>
  <c r="N59" i="5"/>
  <c r="O59" i="5"/>
  <c r="Q59" i="5"/>
  <c r="R59" i="5"/>
  <c r="T59" i="5"/>
  <c r="U59" i="5"/>
  <c r="X59" i="5"/>
  <c r="Z59" i="5"/>
  <c r="AA59" i="5"/>
  <c r="AD59" i="5"/>
  <c r="AG59" i="5"/>
  <c r="AI59" i="5"/>
  <c r="AJ59" i="5"/>
  <c r="AL59" i="5"/>
  <c r="AM59" i="5"/>
  <c r="AO59" i="5"/>
  <c r="AP59" i="5"/>
  <c r="AR59" i="5"/>
  <c r="AS59" i="5"/>
  <c r="AU59" i="5"/>
  <c r="AV59" i="5"/>
  <c r="AX59" i="5"/>
  <c r="AY59" i="5"/>
  <c r="BA59" i="5"/>
  <c r="BB59" i="5"/>
  <c r="BE59" i="5"/>
  <c r="BG59" i="5"/>
  <c r="BH59" i="5"/>
  <c r="BJ59" i="5"/>
  <c r="BK59" i="5"/>
  <c r="BN59" i="5"/>
  <c r="BQ59" i="5"/>
  <c r="BS59" i="5"/>
  <c r="BT59" i="5"/>
  <c r="BW59" i="5"/>
  <c r="BZ59" i="5"/>
  <c r="CC59" i="5"/>
  <c r="CF59" i="5"/>
  <c r="CI59" i="5"/>
  <c r="CL59" i="5"/>
  <c r="CN59" i="5"/>
  <c r="CP59" i="5"/>
  <c r="CR59" i="5"/>
  <c r="F60" i="5"/>
  <c r="H60" i="5"/>
  <c r="I60" i="5"/>
  <c r="K60" i="5"/>
  <c r="L60" i="5"/>
  <c r="N60" i="5"/>
  <c r="O60" i="5"/>
  <c r="Q60" i="5"/>
  <c r="R60" i="5"/>
  <c r="T60" i="5"/>
  <c r="U60" i="5"/>
  <c r="X60" i="5"/>
  <c r="Z60" i="5"/>
  <c r="AA60" i="5"/>
  <c r="AD60" i="5"/>
  <c r="AG60" i="5"/>
  <c r="AI60" i="5"/>
  <c r="AJ60" i="5"/>
  <c r="AL60" i="5"/>
  <c r="AM60" i="5"/>
  <c r="AO60" i="5"/>
  <c r="AP60" i="5"/>
  <c r="AR60" i="5"/>
  <c r="AS60" i="5"/>
  <c r="AU60" i="5"/>
  <c r="AV60" i="5"/>
  <c r="AX60" i="5"/>
  <c r="AY60" i="5"/>
  <c r="BA60" i="5"/>
  <c r="BB60" i="5"/>
  <c r="BE60" i="5"/>
  <c r="BG60" i="5"/>
  <c r="BH60" i="5"/>
  <c r="BJ60" i="5"/>
  <c r="BK60" i="5"/>
  <c r="BN60" i="5"/>
  <c r="BQ60" i="5"/>
  <c r="BS60" i="5"/>
  <c r="BT60" i="5"/>
  <c r="BW60" i="5"/>
  <c r="BZ60" i="5"/>
  <c r="CC60" i="5"/>
  <c r="CF60" i="5"/>
  <c r="CI60" i="5"/>
  <c r="CL60" i="5"/>
  <c r="CN60" i="5"/>
  <c r="CP60" i="5"/>
  <c r="CR60" i="5"/>
  <c r="F61" i="5"/>
  <c r="H61" i="5"/>
  <c r="I61" i="5"/>
  <c r="K61" i="5"/>
  <c r="L61" i="5"/>
  <c r="N61" i="5"/>
  <c r="O61" i="5"/>
  <c r="Q61" i="5"/>
  <c r="R61" i="5"/>
  <c r="T61" i="5"/>
  <c r="U61" i="5"/>
  <c r="X61" i="5"/>
  <c r="Z61" i="5"/>
  <c r="AA61" i="5"/>
  <c r="AD61" i="5"/>
  <c r="AG61" i="5"/>
  <c r="AI61" i="5"/>
  <c r="AJ61" i="5"/>
  <c r="AL61" i="5"/>
  <c r="AM61" i="5"/>
  <c r="AO61" i="5"/>
  <c r="AP61" i="5"/>
  <c r="AR61" i="5"/>
  <c r="AS61" i="5"/>
  <c r="AU61" i="5"/>
  <c r="AV61" i="5"/>
  <c r="AX61" i="5"/>
  <c r="AY61" i="5"/>
  <c r="BA61" i="5"/>
  <c r="BB61" i="5"/>
  <c r="BE61" i="5"/>
  <c r="BG61" i="5"/>
  <c r="BH61" i="5"/>
  <c r="BJ61" i="5"/>
  <c r="BK61" i="5"/>
  <c r="BN61" i="5"/>
  <c r="BQ61" i="5"/>
  <c r="BS61" i="5"/>
  <c r="BT61" i="5"/>
  <c r="BW61" i="5"/>
  <c r="BZ61" i="5"/>
  <c r="CC61" i="5"/>
  <c r="CF61" i="5"/>
  <c r="CI61" i="5"/>
  <c r="CL61" i="5"/>
  <c r="CN61" i="5"/>
  <c r="CP61" i="5"/>
  <c r="CR61" i="5"/>
  <c r="F62" i="5"/>
  <c r="H62" i="5"/>
  <c r="I62" i="5"/>
  <c r="K62" i="5"/>
  <c r="L62" i="5"/>
  <c r="N62" i="5"/>
  <c r="O62" i="5"/>
  <c r="Q62" i="5"/>
  <c r="R62" i="5"/>
  <c r="T62" i="5"/>
  <c r="U62" i="5"/>
  <c r="X62" i="5"/>
  <c r="Z62" i="5"/>
  <c r="AA62" i="5"/>
  <c r="AD62" i="5"/>
  <c r="AG62" i="5"/>
  <c r="AI62" i="5"/>
  <c r="AJ62" i="5"/>
  <c r="AL62" i="5"/>
  <c r="AM62" i="5"/>
  <c r="AO62" i="5"/>
  <c r="AP62" i="5"/>
  <c r="AR62" i="5"/>
  <c r="AS62" i="5"/>
  <c r="AU62" i="5"/>
  <c r="AV62" i="5"/>
  <c r="AX62" i="5"/>
  <c r="AY62" i="5"/>
  <c r="BA62" i="5"/>
  <c r="BB62" i="5"/>
  <c r="BE62" i="5"/>
  <c r="BG62" i="5"/>
  <c r="BH62" i="5"/>
  <c r="BJ62" i="5"/>
  <c r="BK62" i="5"/>
  <c r="BN62" i="5"/>
  <c r="BQ62" i="5"/>
  <c r="BS62" i="5"/>
  <c r="BT62" i="5"/>
  <c r="BW62" i="5"/>
  <c r="BZ62" i="5"/>
  <c r="CC62" i="5"/>
  <c r="CF62" i="5"/>
  <c r="CI62" i="5"/>
  <c r="CL62" i="5"/>
  <c r="CN62" i="5"/>
  <c r="CP62" i="5"/>
  <c r="CR62" i="5"/>
  <c r="E63" i="5"/>
  <c r="F63" i="5"/>
  <c r="H63" i="5"/>
  <c r="I63" i="5"/>
  <c r="K63" i="5"/>
  <c r="L63" i="5"/>
  <c r="N63" i="5"/>
  <c r="O63" i="5"/>
  <c r="Q63" i="5"/>
  <c r="R63" i="5"/>
  <c r="T63" i="5"/>
  <c r="U63" i="5"/>
  <c r="W63" i="5"/>
  <c r="X63" i="5"/>
  <c r="Z63" i="5"/>
  <c r="AA63" i="5"/>
  <c r="AD63" i="5"/>
  <c r="AF63" i="5"/>
  <c r="AG63" i="5"/>
  <c r="AI63" i="5"/>
  <c r="AJ63" i="5"/>
  <c r="AL63" i="5"/>
  <c r="AM63" i="5"/>
  <c r="AO63" i="5"/>
  <c r="AP63" i="5"/>
  <c r="AR63" i="5"/>
  <c r="AS63" i="5"/>
  <c r="AU63" i="5"/>
  <c r="AV63" i="5"/>
  <c r="AX63" i="5"/>
  <c r="AY63" i="5"/>
  <c r="BA63" i="5"/>
  <c r="BB63" i="5"/>
  <c r="BE63" i="5"/>
  <c r="BG63" i="5"/>
  <c r="BH63" i="5"/>
  <c r="BJ63" i="5"/>
  <c r="BK63" i="5"/>
  <c r="BN63" i="5"/>
  <c r="BQ63" i="5"/>
  <c r="BS63" i="5"/>
  <c r="BT63" i="5"/>
  <c r="BW63" i="5"/>
  <c r="BZ63" i="5"/>
  <c r="CC63" i="5"/>
  <c r="CE63" i="5"/>
  <c r="CF63" i="5"/>
  <c r="CI63" i="5"/>
  <c r="CL63" i="5"/>
  <c r="CN63" i="5"/>
  <c r="CP63" i="5"/>
  <c r="CR63" i="5"/>
  <c r="E64" i="5"/>
  <c r="F64" i="5"/>
  <c r="H64" i="5"/>
  <c r="I64" i="5"/>
  <c r="K64" i="5"/>
  <c r="L64" i="5"/>
  <c r="N64" i="5"/>
  <c r="O64" i="5"/>
  <c r="Q64" i="5"/>
  <c r="R64" i="5"/>
  <c r="T64" i="5"/>
  <c r="U64" i="5"/>
  <c r="X64" i="5"/>
  <c r="Z64" i="5"/>
  <c r="AA64" i="5"/>
  <c r="AD64" i="5"/>
  <c r="AF64" i="5"/>
  <c r="AG64" i="5"/>
  <c r="AI64" i="5"/>
  <c r="AJ64" i="5"/>
  <c r="AL64" i="5"/>
  <c r="AM64" i="5"/>
  <c r="AO64" i="5"/>
  <c r="AP64" i="5"/>
  <c r="AR64" i="5"/>
  <c r="AS64" i="5"/>
  <c r="AU64" i="5"/>
  <c r="AV64" i="5"/>
  <c r="AX64" i="5"/>
  <c r="AY64" i="5"/>
  <c r="BA64" i="5"/>
  <c r="BB64" i="5"/>
  <c r="BE64" i="5"/>
  <c r="BG64" i="5"/>
  <c r="BH64" i="5"/>
  <c r="BJ64" i="5"/>
  <c r="BK64" i="5"/>
  <c r="BN64" i="5"/>
  <c r="BQ64" i="5"/>
  <c r="BS64" i="5"/>
  <c r="BT64" i="5"/>
  <c r="BW64" i="5"/>
  <c r="BZ64" i="5"/>
  <c r="CC64" i="5"/>
  <c r="CE64" i="5"/>
  <c r="CF64" i="5"/>
  <c r="CI64" i="5"/>
  <c r="CL64" i="5"/>
  <c r="CN64" i="5"/>
  <c r="CP64" i="5"/>
  <c r="CR64" i="5"/>
  <c r="E65" i="5"/>
  <c r="F65" i="5"/>
  <c r="H65" i="5"/>
  <c r="I65" i="5"/>
  <c r="K65" i="5"/>
  <c r="L65" i="5"/>
  <c r="N65" i="5"/>
  <c r="O65" i="5"/>
  <c r="Q65" i="5"/>
  <c r="R65" i="5"/>
  <c r="T65" i="5"/>
  <c r="U65" i="5"/>
  <c r="X65" i="5"/>
  <c r="Z65" i="5"/>
  <c r="AA65" i="5"/>
  <c r="AD65" i="5"/>
  <c r="AF65" i="5"/>
  <c r="AG65" i="5"/>
  <c r="AI65" i="5"/>
  <c r="AJ65" i="5"/>
  <c r="AL65" i="5"/>
  <c r="AM65" i="5"/>
  <c r="AO65" i="5"/>
  <c r="AP65" i="5"/>
  <c r="AR65" i="5"/>
  <c r="AS65" i="5"/>
  <c r="AU65" i="5"/>
  <c r="AV65" i="5"/>
  <c r="AX65" i="5"/>
  <c r="AY65" i="5"/>
  <c r="BA65" i="5"/>
  <c r="BB65" i="5"/>
  <c r="BE65" i="5"/>
  <c r="BG65" i="5"/>
  <c r="BH65" i="5"/>
  <c r="BJ65" i="5"/>
  <c r="BK65" i="5"/>
  <c r="BN65" i="5"/>
  <c r="BQ65" i="5"/>
  <c r="BS65" i="5"/>
  <c r="BT65" i="5"/>
  <c r="BW65" i="5"/>
  <c r="BZ65" i="5"/>
  <c r="CC65" i="5"/>
  <c r="CE65" i="5"/>
  <c r="CF65" i="5"/>
  <c r="CI65" i="5"/>
  <c r="CL65" i="5"/>
  <c r="CN65" i="5"/>
  <c r="CP65" i="5"/>
  <c r="CR65" i="5"/>
  <c r="E66" i="5"/>
  <c r="F66" i="5"/>
  <c r="H66" i="5"/>
  <c r="I66" i="5"/>
  <c r="K66" i="5"/>
  <c r="L66" i="5"/>
  <c r="N66" i="5"/>
  <c r="O66" i="5"/>
  <c r="Q66" i="5"/>
  <c r="R66" i="5"/>
  <c r="T66" i="5"/>
  <c r="U66" i="5"/>
  <c r="X66" i="5"/>
  <c r="Z66" i="5"/>
  <c r="AA66" i="5"/>
  <c r="AD66" i="5"/>
  <c r="AF66" i="5"/>
  <c r="AG66" i="5"/>
  <c r="AI66" i="5"/>
  <c r="AJ66" i="5"/>
  <c r="AL66" i="5"/>
  <c r="AM66" i="5"/>
  <c r="AO66" i="5"/>
  <c r="AP66" i="5"/>
  <c r="AR66" i="5"/>
  <c r="AS66" i="5"/>
  <c r="AU66" i="5"/>
  <c r="AV66" i="5"/>
  <c r="AX66" i="5"/>
  <c r="AY66" i="5"/>
  <c r="BA66" i="5"/>
  <c r="BB66" i="5"/>
  <c r="BE66" i="5"/>
  <c r="BG66" i="5"/>
  <c r="BH66" i="5"/>
  <c r="BJ66" i="5"/>
  <c r="BK66" i="5"/>
  <c r="BN66" i="5"/>
  <c r="BQ66" i="5"/>
  <c r="BS66" i="5"/>
  <c r="BT66" i="5"/>
  <c r="BW66" i="5"/>
  <c r="BZ66" i="5"/>
  <c r="CC66" i="5"/>
  <c r="CE66" i="5"/>
  <c r="CF66" i="5"/>
  <c r="CI66" i="5"/>
  <c r="CL66" i="5"/>
  <c r="CN66" i="5"/>
  <c r="CP66" i="5"/>
  <c r="CR66" i="5"/>
  <c r="E67" i="5"/>
  <c r="F67" i="5"/>
  <c r="H67" i="5"/>
  <c r="I67" i="5"/>
  <c r="K67" i="5"/>
  <c r="L67" i="5"/>
  <c r="N67" i="5"/>
  <c r="O67" i="5"/>
  <c r="Q67" i="5"/>
  <c r="R67" i="5"/>
  <c r="T67" i="5"/>
  <c r="U67" i="5"/>
  <c r="X67" i="5"/>
  <c r="Z67" i="5"/>
  <c r="AA67" i="5"/>
  <c r="AD67" i="5"/>
  <c r="AF67" i="5"/>
  <c r="AG67" i="5"/>
  <c r="AI67" i="5"/>
  <c r="AJ67" i="5"/>
  <c r="AL67" i="5"/>
  <c r="AM67" i="5"/>
  <c r="AO67" i="5"/>
  <c r="AP67" i="5"/>
  <c r="AR67" i="5"/>
  <c r="AS67" i="5"/>
  <c r="AU67" i="5"/>
  <c r="AV67" i="5"/>
  <c r="AX67" i="5"/>
  <c r="AY67" i="5"/>
  <c r="BA67" i="5"/>
  <c r="BB67" i="5"/>
  <c r="BE67" i="5"/>
  <c r="BG67" i="5"/>
  <c r="BH67" i="5"/>
  <c r="BJ67" i="5"/>
  <c r="BK67" i="5"/>
  <c r="BN67" i="5"/>
  <c r="BQ67" i="5"/>
  <c r="BS67" i="5"/>
  <c r="BT67" i="5"/>
  <c r="BW67" i="5"/>
  <c r="BZ67" i="5"/>
  <c r="CC67" i="5"/>
  <c r="CE67" i="5"/>
  <c r="CF67" i="5"/>
  <c r="CI67" i="5"/>
  <c r="CL67" i="5"/>
  <c r="CN67" i="5"/>
  <c r="CP67" i="5"/>
  <c r="CR67" i="5"/>
  <c r="E68" i="5"/>
  <c r="F68" i="5"/>
  <c r="H68" i="5"/>
  <c r="I68" i="5"/>
  <c r="K68" i="5"/>
  <c r="L68" i="5"/>
  <c r="N68" i="5"/>
  <c r="O68" i="5"/>
  <c r="Q68" i="5"/>
  <c r="R68" i="5"/>
  <c r="T68" i="5"/>
  <c r="U68" i="5"/>
  <c r="X68" i="5"/>
  <c r="Z68" i="5"/>
  <c r="AA68" i="5"/>
  <c r="AD68" i="5"/>
  <c r="AF68" i="5"/>
  <c r="AG68" i="5"/>
  <c r="AI68" i="5"/>
  <c r="AJ68" i="5"/>
  <c r="AL68" i="5"/>
  <c r="AM68" i="5"/>
  <c r="AO68" i="5"/>
  <c r="AP68" i="5"/>
  <c r="AR68" i="5"/>
  <c r="AS68" i="5"/>
  <c r="AU68" i="5"/>
  <c r="AV68" i="5"/>
  <c r="AX68" i="5"/>
  <c r="AY68" i="5"/>
  <c r="BA68" i="5"/>
  <c r="BB68" i="5"/>
  <c r="BE68" i="5"/>
  <c r="BG68" i="5"/>
  <c r="BH68" i="5"/>
  <c r="BJ68" i="5"/>
  <c r="BK68" i="5"/>
  <c r="BN68" i="5"/>
  <c r="BQ68" i="5"/>
  <c r="BS68" i="5"/>
  <c r="BT68" i="5"/>
  <c r="BW68" i="5"/>
  <c r="BZ68" i="5"/>
  <c r="CC68" i="5"/>
  <c r="CE68" i="5"/>
  <c r="CF68" i="5"/>
  <c r="CI68" i="5"/>
  <c r="CL68" i="5"/>
  <c r="CN68" i="5"/>
  <c r="CP68" i="5"/>
  <c r="CR68" i="5"/>
  <c r="E69" i="5"/>
  <c r="F69" i="5"/>
  <c r="H69" i="5"/>
  <c r="I69" i="5"/>
  <c r="K69" i="5"/>
  <c r="L69" i="5"/>
  <c r="N69" i="5"/>
  <c r="O69" i="5"/>
  <c r="Q69" i="5"/>
  <c r="R69" i="5"/>
  <c r="T69" i="5"/>
  <c r="U69" i="5"/>
  <c r="X69" i="5"/>
  <c r="Z69" i="5"/>
  <c r="AA69" i="5"/>
  <c r="AD69" i="5"/>
  <c r="AF69" i="5"/>
  <c r="AG69" i="5"/>
  <c r="AI69" i="5"/>
  <c r="AJ69" i="5"/>
  <c r="AL69" i="5"/>
  <c r="AM69" i="5"/>
  <c r="AO69" i="5"/>
  <c r="AP69" i="5"/>
  <c r="AR69" i="5"/>
  <c r="AS69" i="5"/>
  <c r="AU69" i="5"/>
  <c r="AV69" i="5"/>
  <c r="AX69" i="5"/>
  <c r="AY69" i="5"/>
  <c r="BA69" i="5"/>
  <c r="BB69" i="5"/>
  <c r="BE69" i="5"/>
  <c r="BG69" i="5"/>
  <c r="BH69" i="5"/>
  <c r="BJ69" i="5"/>
  <c r="BK69" i="5"/>
  <c r="BN69" i="5"/>
  <c r="BQ69" i="5"/>
  <c r="BS69" i="5"/>
  <c r="BT69" i="5"/>
  <c r="BW69" i="5"/>
  <c r="BZ69" i="5"/>
  <c r="CC69" i="5"/>
  <c r="CE69" i="5"/>
  <c r="CF69" i="5"/>
  <c r="CI69" i="5"/>
  <c r="CL69" i="5"/>
  <c r="CN69" i="5"/>
  <c r="CP69" i="5"/>
  <c r="CR69" i="5"/>
  <c r="E70" i="5"/>
  <c r="F70" i="5"/>
  <c r="H70" i="5"/>
  <c r="I70" i="5"/>
  <c r="K70" i="5"/>
  <c r="L70" i="5"/>
  <c r="N70" i="5"/>
  <c r="O70" i="5"/>
  <c r="Q70" i="5"/>
  <c r="R70" i="5"/>
  <c r="T70" i="5"/>
  <c r="U70" i="5"/>
  <c r="X70" i="5"/>
  <c r="Z70" i="5"/>
  <c r="AA70" i="5"/>
  <c r="AD70" i="5"/>
  <c r="AF70" i="5"/>
  <c r="AG70" i="5"/>
  <c r="AI70" i="5"/>
  <c r="AJ70" i="5"/>
  <c r="AL70" i="5"/>
  <c r="AM70" i="5"/>
  <c r="AO70" i="5"/>
  <c r="AP70" i="5"/>
  <c r="AR70" i="5"/>
  <c r="AS70" i="5"/>
  <c r="AU70" i="5"/>
  <c r="AV70" i="5"/>
  <c r="AX70" i="5"/>
  <c r="AY70" i="5"/>
  <c r="BA70" i="5"/>
  <c r="BB70" i="5"/>
  <c r="BE70" i="5"/>
  <c r="BG70" i="5"/>
  <c r="BH70" i="5"/>
  <c r="BJ70" i="5"/>
  <c r="BK70" i="5"/>
  <c r="BN70" i="5"/>
  <c r="BQ70" i="5"/>
  <c r="BS70" i="5"/>
  <c r="BT70" i="5"/>
  <c r="BW70" i="5"/>
  <c r="BZ70" i="5"/>
  <c r="CC70" i="5"/>
  <c r="CE70" i="5"/>
  <c r="CF70" i="5"/>
  <c r="CI70" i="5"/>
  <c r="CL70" i="5"/>
  <c r="CN70" i="5"/>
  <c r="CP70" i="5"/>
  <c r="CR70" i="5"/>
  <c r="E71" i="5"/>
  <c r="F71" i="5"/>
  <c r="H71" i="5"/>
  <c r="I71" i="5"/>
  <c r="K71" i="5"/>
  <c r="L71" i="5"/>
  <c r="N71" i="5"/>
  <c r="O71" i="5"/>
  <c r="Q71" i="5"/>
  <c r="R71" i="5"/>
  <c r="T71" i="5"/>
  <c r="U71" i="5"/>
  <c r="X71" i="5"/>
  <c r="Z71" i="5"/>
  <c r="AA71" i="5"/>
  <c r="AD71" i="5"/>
  <c r="AF71" i="5"/>
  <c r="AG71" i="5"/>
  <c r="AI71" i="5"/>
  <c r="AJ71" i="5"/>
  <c r="AL71" i="5"/>
  <c r="AM71" i="5"/>
  <c r="AO71" i="5"/>
  <c r="AP71" i="5"/>
  <c r="AR71" i="5"/>
  <c r="AS71" i="5"/>
  <c r="AU71" i="5"/>
  <c r="AV71" i="5"/>
  <c r="AX71" i="5"/>
  <c r="AY71" i="5"/>
  <c r="BA71" i="5"/>
  <c r="BB71" i="5"/>
  <c r="BE71" i="5"/>
  <c r="BG71" i="5"/>
  <c r="BH71" i="5"/>
  <c r="BJ71" i="5"/>
  <c r="BK71" i="5"/>
  <c r="BN71" i="5"/>
  <c r="BQ71" i="5"/>
  <c r="BS71" i="5"/>
  <c r="BT71" i="5"/>
  <c r="BW71" i="5"/>
  <c r="BZ71" i="5"/>
  <c r="CC71" i="5"/>
  <c r="CE71" i="5"/>
  <c r="CF71" i="5"/>
  <c r="CI71" i="5"/>
  <c r="CL71" i="5"/>
  <c r="CN71" i="5"/>
  <c r="CP71" i="5"/>
  <c r="CR71" i="5"/>
  <c r="E72" i="5"/>
  <c r="F72" i="5"/>
  <c r="H72" i="5"/>
  <c r="I72" i="5"/>
  <c r="K72" i="5"/>
  <c r="L72" i="5"/>
  <c r="N72" i="5"/>
  <c r="O72" i="5"/>
  <c r="Q72" i="5"/>
  <c r="R72" i="5"/>
  <c r="T72" i="5"/>
  <c r="U72" i="5"/>
  <c r="X72" i="5"/>
  <c r="Z72" i="5"/>
  <c r="AA72" i="5"/>
  <c r="AD72" i="5"/>
  <c r="AF72" i="5"/>
  <c r="AG72" i="5"/>
  <c r="AI72" i="5"/>
  <c r="AJ72" i="5"/>
  <c r="AL72" i="5"/>
  <c r="AM72" i="5"/>
  <c r="AO72" i="5"/>
  <c r="AP72" i="5"/>
  <c r="AR72" i="5"/>
  <c r="AS72" i="5"/>
  <c r="AU72" i="5"/>
  <c r="AV72" i="5"/>
  <c r="AX72" i="5"/>
  <c r="AY72" i="5"/>
  <c r="BA72" i="5"/>
  <c r="BB72" i="5"/>
  <c r="BE72" i="5"/>
  <c r="BG72" i="5"/>
  <c r="BH72" i="5"/>
  <c r="BJ72" i="5"/>
  <c r="BK72" i="5"/>
  <c r="BN72" i="5"/>
  <c r="BQ72" i="5"/>
  <c r="BS72" i="5"/>
  <c r="BT72" i="5"/>
  <c r="BW72" i="5"/>
  <c r="BZ72" i="5"/>
  <c r="CC72" i="5"/>
  <c r="CE72" i="5"/>
  <c r="CF72" i="5"/>
  <c r="CI72" i="5"/>
  <c r="CL72" i="5"/>
  <c r="CN72" i="5"/>
  <c r="CP72" i="5"/>
  <c r="CR72" i="5"/>
  <c r="E73" i="5"/>
  <c r="F73" i="5"/>
  <c r="H73" i="5"/>
  <c r="I73" i="5"/>
  <c r="K73" i="5"/>
  <c r="L73" i="5"/>
  <c r="N73" i="5"/>
  <c r="O73" i="5"/>
  <c r="Q73" i="5"/>
  <c r="R73" i="5"/>
  <c r="T73" i="5"/>
  <c r="U73" i="5"/>
  <c r="X73" i="5"/>
  <c r="Z73" i="5"/>
  <c r="AA73" i="5"/>
  <c r="AD73" i="5"/>
  <c r="AF73" i="5"/>
  <c r="AG73" i="5"/>
  <c r="AI73" i="5"/>
  <c r="AJ73" i="5"/>
  <c r="AL73" i="5"/>
  <c r="AM73" i="5"/>
  <c r="AO73" i="5"/>
  <c r="AP73" i="5"/>
  <c r="AR73" i="5"/>
  <c r="AS73" i="5"/>
  <c r="AU73" i="5"/>
  <c r="AV73" i="5"/>
  <c r="AX73" i="5"/>
  <c r="AY73" i="5"/>
  <c r="BA73" i="5"/>
  <c r="BB73" i="5"/>
  <c r="BE73" i="5"/>
  <c r="BG73" i="5"/>
  <c r="BH73" i="5"/>
  <c r="BJ73" i="5"/>
  <c r="BK73" i="5"/>
  <c r="BN73" i="5"/>
  <c r="BQ73" i="5"/>
  <c r="BS73" i="5"/>
  <c r="BT73" i="5"/>
  <c r="BW73" i="5"/>
  <c r="BZ73" i="5"/>
  <c r="CC73" i="5"/>
  <c r="CE73" i="5"/>
  <c r="CF73" i="5"/>
  <c r="CI73" i="5"/>
  <c r="CL73" i="5"/>
  <c r="CN73" i="5"/>
  <c r="CP73" i="5"/>
  <c r="CR73" i="5"/>
  <c r="E74" i="5"/>
  <c r="F74" i="5"/>
  <c r="H74" i="5"/>
  <c r="I74" i="5"/>
  <c r="K74" i="5"/>
  <c r="L74" i="5"/>
  <c r="N74" i="5"/>
  <c r="O74" i="5"/>
  <c r="Q74" i="5"/>
  <c r="R74" i="5"/>
  <c r="T74" i="5"/>
  <c r="U74" i="5"/>
  <c r="X74" i="5"/>
  <c r="Z74" i="5"/>
  <c r="AA74" i="5"/>
  <c r="AD74" i="5"/>
  <c r="AF74" i="5"/>
  <c r="AG74" i="5"/>
  <c r="AI74" i="5"/>
  <c r="AJ74" i="5"/>
  <c r="AL74" i="5"/>
  <c r="AM74" i="5"/>
  <c r="AO74" i="5"/>
  <c r="AP74" i="5"/>
  <c r="AR74" i="5"/>
  <c r="AS74" i="5"/>
  <c r="AU74" i="5"/>
  <c r="AV74" i="5"/>
  <c r="AX74" i="5"/>
  <c r="AY74" i="5"/>
  <c r="BA74" i="5"/>
  <c r="BB74" i="5"/>
  <c r="BE74" i="5"/>
  <c r="BG74" i="5"/>
  <c r="BH74" i="5"/>
  <c r="BJ74" i="5"/>
  <c r="BK74" i="5"/>
  <c r="BN74" i="5"/>
  <c r="BQ74" i="5"/>
  <c r="BS74" i="5"/>
  <c r="BT74" i="5"/>
  <c r="BW74" i="5"/>
  <c r="BZ74" i="5"/>
  <c r="CC74" i="5"/>
  <c r="CE74" i="5"/>
  <c r="CF74" i="5"/>
  <c r="CI74" i="5"/>
  <c r="CL74" i="5"/>
  <c r="CN74" i="5"/>
  <c r="CP74" i="5"/>
  <c r="CR74" i="5"/>
  <c r="E75" i="5"/>
  <c r="F75" i="5"/>
  <c r="H75" i="5"/>
  <c r="I75" i="5"/>
  <c r="K75" i="5"/>
  <c r="L75" i="5"/>
  <c r="N75" i="5"/>
  <c r="O75" i="5"/>
  <c r="Q75" i="5"/>
  <c r="R75" i="5"/>
  <c r="T75" i="5"/>
  <c r="U75" i="5"/>
  <c r="W75" i="5"/>
  <c r="X75" i="5"/>
  <c r="Z75" i="5"/>
  <c r="AA75" i="5"/>
  <c r="AD75" i="5"/>
  <c r="AF75" i="5"/>
  <c r="AG75" i="5"/>
  <c r="AI75" i="5"/>
  <c r="AJ75" i="5"/>
  <c r="AL75" i="5"/>
  <c r="AM75" i="5"/>
  <c r="AO75" i="5"/>
  <c r="AP75" i="5"/>
  <c r="AR75" i="5"/>
  <c r="AS75" i="5"/>
  <c r="AU75" i="5"/>
  <c r="AV75" i="5"/>
  <c r="AX75" i="5"/>
  <c r="AY75" i="5"/>
  <c r="BA75" i="5"/>
  <c r="BB75" i="5"/>
  <c r="BE75" i="5"/>
  <c r="BG75" i="5"/>
  <c r="BH75" i="5"/>
  <c r="BJ75" i="5"/>
  <c r="BK75" i="5"/>
  <c r="BN75" i="5"/>
  <c r="BQ75" i="5"/>
  <c r="BS75" i="5"/>
  <c r="BT75" i="5"/>
  <c r="BW75" i="5"/>
  <c r="BZ75" i="5"/>
  <c r="CC75" i="5"/>
  <c r="CE75" i="5"/>
  <c r="CF75" i="5"/>
  <c r="CH75" i="5"/>
  <c r="CI75" i="5"/>
  <c r="CL75" i="5"/>
  <c r="CN75" i="5"/>
  <c r="CP75" i="5"/>
  <c r="CR75" i="5"/>
  <c r="E76" i="5"/>
  <c r="F76" i="5"/>
  <c r="H76" i="5"/>
  <c r="I76" i="5"/>
  <c r="K76" i="5"/>
  <c r="L76" i="5"/>
  <c r="N76" i="5"/>
  <c r="O76" i="5"/>
  <c r="Q76" i="5"/>
  <c r="R76" i="5"/>
  <c r="T76" i="5"/>
  <c r="U76" i="5"/>
  <c r="X76" i="5"/>
  <c r="Z76" i="5"/>
  <c r="AA76" i="5"/>
  <c r="AD76" i="5"/>
  <c r="AF76" i="5"/>
  <c r="AG76" i="5"/>
  <c r="AI76" i="5"/>
  <c r="AJ76" i="5"/>
  <c r="AL76" i="5"/>
  <c r="AM76" i="5"/>
  <c r="AO76" i="5"/>
  <c r="AP76" i="5"/>
  <c r="AR76" i="5"/>
  <c r="AS76" i="5"/>
  <c r="AU76" i="5"/>
  <c r="AV76" i="5"/>
  <c r="AX76" i="5"/>
  <c r="AY76" i="5"/>
  <c r="BA76" i="5"/>
  <c r="BB76" i="5"/>
  <c r="BE76" i="5"/>
  <c r="BG76" i="5"/>
  <c r="BH76" i="5"/>
  <c r="BJ76" i="5"/>
  <c r="BK76" i="5"/>
  <c r="BN76" i="5"/>
  <c r="BQ76" i="5"/>
  <c r="BS76" i="5"/>
  <c r="BT76" i="5"/>
  <c r="BW76" i="5"/>
  <c r="BZ76" i="5"/>
  <c r="CC76" i="5"/>
  <c r="CE76" i="5"/>
  <c r="CF76" i="5"/>
  <c r="CH76" i="5"/>
  <c r="CI76" i="5"/>
  <c r="CL76" i="5"/>
  <c r="CN76" i="5"/>
  <c r="CP76" i="5"/>
  <c r="CR76" i="5"/>
  <c r="E77" i="5"/>
  <c r="F77" i="5"/>
  <c r="H77" i="5"/>
  <c r="I77" i="5"/>
  <c r="K77" i="5"/>
  <c r="L77" i="5"/>
  <c r="N77" i="5"/>
  <c r="O77" i="5"/>
  <c r="Q77" i="5"/>
  <c r="R77" i="5"/>
  <c r="T77" i="5"/>
  <c r="U77" i="5"/>
  <c r="X77" i="5"/>
  <c r="Z77" i="5"/>
  <c r="AA77" i="5"/>
  <c r="AD77" i="5"/>
  <c r="AF77" i="5"/>
  <c r="AG77" i="5"/>
  <c r="AI77" i="5"/>
  <c r="AJ77" i="5"/>
  <c r="AL77" i="5"/>
  <c r="AM77" i="5"/>
  <c r="AO77" i="5"/>
  <c r="AP77" i="5"/>
  <c r="AR77" i="5"/>
  <c r="AS77" i="5"/>
  <c r="AU77" i="5"/>
  <c r="AV77" i="5"/>
  <c r="AX77" i="5"/>
  <c r="AY77" i="5"/>
  <c r="BA77" i="5"/>
  <c r="BB77" i="5"/>
  <c r="BE77" i="5"/>
  <c r="BG77" i="5"/>
  <c r="BH77" i="5"/>
  <c r="BJ77" i="5"/>
  <c r="BK77" i="5"/>
  <c r="BN77" i="5"/>
  <c r="BQ77" i="5"/>
  <c r="BS77" i="5"/>
  <c r="BT77" i="5"/>
  <c r="BW77" i="5"/>
  <c r="BZ77" i="5"/>
  <c r="CC77" i="5"/>
  <c r="CE77" i="5"/>
  <c r="CF77" i="5"/>
  <c r="CH77" i="5"/>
  <c r="CI77" i="5"/>
  <c r="CL77" i="5"/>
  <c r="CN77" i="5"/>
  <c r="CP77" i="5"/>
  <c r="CR77" i="5"/>
  <c r="E78" i="5"/>
  <c r="F78" i="5"/>
  <c r="H78" i="5"/>
  <c r="I78" i="5"/>
  <c r="K78" i="5"/>
  <c r="L78" i="5"/>
  <c r="N78" i="5"/>
  <c r="O78" i="5"/>
  <c r="Q78" i="5"/>
  <c r="R78" i="5"/>
  <c r="T78" i="5"/>
  <c r="U78" i="5"/>
  <c r="X78" i="5"/>
  <c r="Z78" i="5"/>
  <c r="AA78" i="5"/>
  <c r="AD78" i="5"/>
  <c r="AF78" i="5"/>
  <c r="AG78" i="5"/>
  <c r="AI78" i="5"/>
  <c r="AJ78" i="5"/>
  <c r="AL78" i="5"/>
  <c r="AM78" i="5"/>
  <c r="AO78" i="5"/>
  <c r="AP78" i="5"/>
  <c r="AR78" i="5"/>
  <c r="AS78" i="5"/>
  <c r="AU78" i="5"/>
  <c r="AV78" i="5"/>
  <c r="AX78" i="5"/>
  <c r="AY78" i="5"/>
  <c r="BA78" i="5"/>
  <c r="BB78" i="5"/>
  <c r="BE78" i="5"/>
  <c r="BG78" i="5"/>
  <c r="BH78" i="5"/>
  <c r="BJ78" i="5"/>
  <c r="BK78" i="5"/>
  <c r="BN78" i="5"/>
  <c r="BQ78" i="5"/>
  <c r="BS78" i="5"/>
  <c r="BT78" i="5"/>
  <c r="BW78" i="5"/>
  <c r="BZ78" i="5"/>
  <c r="CC78" i="5"/>
  <c r="CE78" i="5"/>
  <c r="CF78" i="5"/>
  <c r="CH78" i="5"/>
  <c r="CI78" i="5"/>
  <c r="CL78" i="5"/>
  <c r="CN78" i="5"/>
  <c r="CP78" i="5"/>
  <c r="CR78" i="5"/>
  <c r="E79" i="5"/>
  <c r="F79" i="5"/>
  <c r="H79" i="5"/>
  <c r="I79" i="5"/>
  <c r="K79" i="5"/>
  <c r="L79" i="5"/>
  <c r="N79" i="5"/>
  <c r="O79" i="5"/>
  <c r="Q79" i="5"/>
  <c r="R79" i="5"/>
  <c r="T79" i="5"/>
  <c r="U79" i="5"/>
  <c r="X79" i="5"/>
  <c r="Z79" i="5"/>
  <c r="AA79" i="5"/>
  <c r="AD79" i="5"/>
  <c r="AF79" i="5"/>
  <c r="AG79" i="5"/>
  <c r="AI79" i="5"/>
  <c r="AJ79" i="5"/>
  <c r="AL79" i="5"/>
  <c r="AM79" i="5"/>
  <c r="AO79" i="5"/>
  <c r="AP79" i="5"/>
  <c r="AR79" i="5"/>
  <c r="AS79" i="5"/>
  <c r="AU79" i="5"/>
  <c r="AV79" i="5"/>
  <c r="AX79" i="5"/>
  <c r="AY79" i="5"/>
  <c r="BA79" i="5"/>
  <c r="BB79" i="5"/>
  <c r="BE79" i="5"/>
  <c r="BG79" i="5"/>
  <c r="BH79" i="5"/>
  <c r="BJ79" i="5"/>
  <c r="BK79" i="5"/>
  <c r="BN79" i="5"/>
  <c r="BQ79" i="5"/>
  <c r="BS79" i="5"/>
  <c r="BT79" i="5"/>
  <c r="BW79" i="5"/>
  <c r="BZ79" i="5"/>
  <c r="CC79" i="5"/>
  <c r="CE79" i="5"/>
  <c r="CF79" i="5"/>
  <c r="CH79" i="5"/>
  <c r="CI79" i="5"/>
  <c r="CL79" i="5"/>
  <c r="CN79" i="5"/>
  <c r="CP79" i="5"/>
  <c r="CR79" i="5"/>
  <c r="E80" i="5"/>
  <c r="F80" i="5"/>
  <c r="H80" i="5"/>
  <c r="I80" i="5"/>
  <c r="K80" i="5"/>
  <c r="L80" i="5"/>
  <c r="N80" i="5"/>
  <c r="O80" i="5"/>
  <c r="Q80" i="5"/>
  <c r="R80" i="5"/>
  <c r="T80" i="5"/>
  <c r="U80" i="5"/>
  <c r="X80" i="5"/>
  <c r="Z80" i="5"/>
  <c r="AA80" i="5"/>
  <c r="AD80" i="5"/>
  <c r="AF80" i="5"/>
  <c r="AG80" i="5"/>
  <c r="AI80" i="5"/>
  <c r="AJ80" i="5"/>
  <c r="AL80" i="5"/>
  <c r="AM80" i="5"/>
  <c r="AO80" i="5"/>
  <c r="AP80" i="5"/>
  <c r="AR80" i="5"/>
  <c r="AS80" i="5"/>
  <c r="AU80" i="5"/>
  <c r="AV80" i="5"/>
  <c r="AX80" i="5"/>
  <c r="AY80" i="5"/>
  <c r="BA80" i="5"/>
  <c r="BB80" i="5"/>
  <c r="BE80" i="5"/>
  <c r="BG80" i="5"/>
  <c r="BH80" i="5"/>
  <c r="BJ80" i="5"/>
  <c r="BK80" i="5"/>
  <c r="BN80" i="5"/>
  <c r="BQ80" i="5"/>
  <c r="BS80" i="5"/>
  <c r="BT80" i="5"/>
  <c r="BW80" i="5"/>
  <c r="BZ80" i="5"/>
  <c r="CC80" i="5"/>
  <c r="CE80" i="5"/>
  <c r="CF80" i="5"/>
  <c r="CH80" i="5"/>
  <c r="CI80" i="5"/>
  <c r="CL80" i="5"/>
  <c r="CN80" i="5"/>
  <c r="CP80" i="5"/>
  <c r="CR80" i="5"/>
  <c r="E81" i="5"/>
  <c r="F81" i="5"/>
  <c r="H81" i="5"/>
  <c r="I81" i="5"/>
  <c r="K81" i="5"/>
  <c r="L81" i="5"/>
  <c r="N81" i="5"/>
  <c r="O81" i="5"/>
  <c r="Q81" i="5"/>
  <c r="R81" i="5"/>
  <c r="T81" i="5"/>
  <c r="U81" i="5"/>
  <c r="X81" i="5"/>
  <c r="Z81" i="5"/>
  <c r="AA81" i="5"/>
  <c r="AD81" i="5"/>
  <c r="AF81" i="5"/>
  <c r="AG81" i="5"/>
  <c r="AI81" i="5"/>
  <c r="AJ81" i="5"/>
  <c r="AL81" i="5"/>
  <c r="AM81" i="5"/>
  <c r="AO81" i="5"/>
  <c r="AP81" i="5"/>
  <c r="AR81" i="5"/>
  <c r="AS81" i="5"/>
  <c r="AU81" i="5"/>
  <c r="AV81" i="5"/>
  <c r="AX81" i="5"/>
  <c r="AY81" i="5"/>
  <c r="BA81" i="5"/>
  <c r="BB81" i="5"/>
  <c r="BE81" i="5"/>
  <c r="BG81" i="5"/>
  <c r="BH81" i="5"/>
  <c r="BJ81" i="5"/>
  <c r="BK81" i="5"/>
  <c r="BN81" i="5"/>
  <c r="BQ81" i="5"/>
  <c r="BS81" i="5"/>
  <c r="BT81" i="5"/>
  <c r="BW81" i="5"/>
  <c r="BZ81" i="5"/>
  <c r="CC81" i="5"/>
  <c r="CE81" i="5"/>
  <c r="CF81" i="5"/>
  <c r="CH81" i="5"/>
  <c r="CI81" i="5"/>
  <c r="CL81" i="5"/>
  <c r="CN81" i="5"/>
  <c r="CP81" i="5"/>
  <c r="CR81" i="5"/>
  <c r="E82" i="5"/>
  <c r="F82" i="5"/>
  <c r="H82" i="5"/>
  <c r="I82" i="5"/>
  <c r="K82" i="5"/>
  <c r="L82" i="5"/>
  <c r="N82" i="5"/>
  <c r="O82" i="5"/>
  <c r="Q82" i="5"/>
  <c r="R82" i="5"/>
  <c r="T82" i="5"/>
  <c r="U82" i="5"/>
  <c r="X82" i="5"/>
  <c r="Z82" i="5"/>
  <c r="AA82" i="5"/>
  <c r="AD82" i="5"/>
  <c r="AF82" i="5"/>
  <c r="AG82" i="5"/>
  <c r="AI82" i="5"/>
  <c r="AJ82" i="5"/>
  <c r="AL82" i="5"/>
  <c r="AM82" i="5"/>
  <c r="AO82" i="5"/>
  <c r="AP82" i="5"/>
  <c r="AR82" i="5"/>
  <c r="AS82" i="5"/>
  <c r="AU82" i="5"/>
  <c r="AV82" i="5"/>
  <c r="AX82" i="5"/>
  <c r="AY82" i="5"/>
  <c r="BA82" i="5"/>
  <c r="BB82" i="5"/>
  <c r="BE82" i="5"/>
  <c r="BG82" i="5"/>
  <c r="BH82" i="5"/>
  <c r="BJ82" i="5"/>
  <c r="BK82" i="5"/>
  <c r="BN82" i="5"/>
  <c r="BQ82" i="5"/>
  <c r="BS82" i="5"/>
  <c r="BT82" i="5"/>
  <c r="BW82" i="5"/>
  <c r="BZ82" i="5"/>
  <c r="CC82" i="5"/>
  <c r="CE82" i="5"/>
  <c r="CF82" i="5"/>
  <c r="CH82" i="5"/>
  <c r="CI82" i="5"/>
  <c r="CL82" i="5"/>
  <c r="CN82" i="5"/>
  <c r="CP82" i="5"/>
  <c r="CR82" i="5"/>
  <c r="E83" i="5"/>
  <c r="F83" i="5"/>
  <c r="H83" i="5"/>
  <c r="I83" i="5"/>
  <c r="K83" i="5"/>
  <c r="L83" i="5"/>
  <c r="N83" i="5"/>
  <c r="O83" i="5"/>
  <c r="Q83" i="5"/>
  <c r="R83" i="5"/>
  <c r="T83" i="5"/>
  <c r="U83" i="5"/>
  <c r="X83" i="5"/>
  <c r="Z83" i="5"/>
  <c r="AA83" i="5"/>
  <c r="AD83" i="5"/>
  <c r="AF83" i="5"/>
  <c r="AG83" i="5"/>
  <c r="AI83" i="5"/>
  <c r="AJ83" i="5"/>
  <c r="AL83" i="5"/>
  <c r="AM83" i="5"/>
  <c r="AO83" i="5"/>
  <c r="AP83" i="5"/>
  <c r="AR83" i="5"/>
  <c r="AS83" i="5"/>
  <c r="AU83" i="5"/>
  <c r="AV83" i="5"/>
  <c r="AX83" i="5"/>
  <c r="AY83" i="5"/>
  <c r="BA83" i="5"/>
  <c r="BB83" i="5"/>
  <c r="BE83" i="5"/>
  <c r="BG83" i="5"/>
  <c r="BH83" i="5"/>
  <c r="BJ83" i="5"/>
  <c r="BK83" i="5"/>
  <c r="BN83" i="5"/>
  <c r="BQ83" i="5"/>
  <c r="BS83" i="5"/>
  <c r="BT83" i="5"/>
  <c r="BW83" i="5"/>
  <c r="BZ83" i="5"/>
  <c r="CC83" i="5"/>
  <c r="CE83" i="5"/>
  <c r="CF83" i="5"/>
  <c r="CH83" i="5"/>
  <c r="CI83" i="5"/>
  <c r="CL83" i="5"/>
  <c r="CN83" i="5"/>
  <c r="CP83" i="5"/>
  <c r="CR83" i="5"/>
  <c r="E84" i="5"/>
  <c r="F84" i="5"/>
  <c r="H84" i="5"/>
  <c r="I84" i="5"/>
  <c r="K84" i="5"/>
  <c r="L84" i="5"/>
  <c r="N84" i="5"/>
  <c r="O84" i="5"/>
  <c r="Q84" i="5"/>
  <c r="R84" i="5"/>
  <c r="T84" i="5"/>
  <c r="U84" i="5"/>
  <c r="X84" i="5"/>
  <c r="Z84" i="5"/>
  <c r="AA84" i="5"/>
  <c r="AD84" i="5"/>
  <c r="AF84" i="5"/>
  <c r="AG84" i="5"/>
  <c r="AI84" i="5"/>
  <c r="AJ84" i="5"/>
  <c r="AL84" i="5"/>
  <c r="AM84" i="5"/>
  <c r="AO84" i="5"/>
  <c r="AP84" i="5"/>
  <c r="AR84" i="5"/>
  <c r="AS84" i="5"/>
  <c r="AU84" i="5"/>
  <c r="AV84" i="5"/>
  <c r="AX84" i="5"/>
  <c r="AY84" i="5"/>
  <c r="BA84" i="5"/>
  <c r="BB84" i="5"/>
  <c r="BE84" i="5"/>
  <c r="BG84" i="5"/>
  <c r="BH84" i="5"/>
  <c r="BJ84" i="5"/>
  <c r="BK84" i="5"/>
  <c r="BN84" i="5"/>
  <c r="BQ84" i="5"/>
  <c r="BS84" i="5"/>
  <c r="BT84" i="5"/>
  <c r="BW84" i="5"/>
  <c r="BZ84" i="5"/>
  <c r="CC84" i="5"/>
  <c r="CE84" i="5"/>
  <c r="CF84" i="5"/>
  <c r="CH84" i="5"/>
  <c r="CI84" i="5"/>
  <c r="CL84" i="5"/>
  <c r="CN84" i="5"/>
  <c r="CP84" i="5"/>
  <c r="CR84" i="5"/>
  <c r="E85" i="5"/>
  <c r="F85" i="5"/>
  <c r="H85" i="5"/>
  <c r="I85" i="5"/>
  <c r="K85" i="5"/>
  <c r="L85" i="5"/>
  <c r="N85" i="5"/>
  <c r="O85" i="5"/>
  <c r="Q85" i="5"/>
  <c r="R85" i="5"/>
  <c r="T85" i="5"/>
  <c r="U85" i="5"/>
  <c r="X85" i="5"/>
  <c r="Z85" i="5"/>
  <c r="AA85" i="5"/>
  <c r="AD85" i="5"/>
  <c r="AF85" i="5"/>
  <c r="AG85" i="5"/>
  <c r="AI85" i="5"/>
  <c r="AJ85" i="5"/>
  <c r="AL85" i="5"/>
  <c r="AM85" i="5"/>
  <c r="AO85" i="5"/>
  <c r="AP85" i="5"/>
  <c r="AR85" i="5"/>
  <c r="AS85" i="5"/>
  <c r="AU85" i="5"/>
  <c r="AV85" i="5"/>
  <c r="AX85" i="5"/>
  <c r="AY85" i="5"/>
  <c r="BA85" i="5"/>
  <c r="BB85" i="5"/>
  <c r="BE85" i="5"/>
  <c r="BG85" i="5"/>
  <c r="BH85" i="5"/>
  <c r="BJ85" i="5"/>
  <c r="BK85" i="5"/>
  <c r="BN85" i="5"/>
  <c r="BQ85" i="5"/>
  <c r="BS85" i="5"/>
  <c r="BT85" i="5"/>
  <c r="BW85" i="5"/>
  <c r="BZ85" i="5"/>
  <c r="CC85" i="5"/>
  <c r="CE85" i="5"/>
  <c r="CF85" i="5"/>
  <c r="CH85" i="5"/>
  <c r="CI85" i="5"/>
  <c r="CL85" i="5"/>
  <c r="CN85" i="5"/>
  <c r="CP85" i="5"/>
  <c r="CR85" i="5"/>
  <c r="E86" i="5"/>
  <c r="F86" i="5"/>
  <c r="H86" i="5"/>
  <c r="I86" i="5"/>
  <c r="K86" i="5"/>
  <c r="L86" i="5"/>
  <c r="N86" i="5"/>
  <c r="O86" i="5"/>
  <c r="Q86" i="5"/>
  <c r="R86" i="5"/>
  <c r="T86" i="5"/>
  <c r="U86" i="5"/>
  <c r="X86" i="5"/>
  <c r="Z86" i="5"/>
  <c r="AA86" i="5"/>
  <c r="AD86" i="5"/>
  <c r="AF86" i="5"/>
  <c r="AG86" i="5"/>
  <c r="AI86" i="5"/>
  <c r="AJ86" i="5"/>
  <c r="AL86" i="5"/>
  <c r="AM86" i="5"/>
  <c r="AO86" i="5"/>
  <c r="AP86" i="5"/>
  <c r="AR86" i="5"/>
  <c r="AS86" i="5"/>
  <c r="AU86" i="5"/>
  <c r="AV86" i="5"/>
  <c r="AX86" i="5"/>
  <c r="AY86" i="5"/>
  <c r="BA86" i="5"/>
  <c r="BB86" i="5"/>
  <c r="BE86" i="5"/>
  <c r="BG86" i="5"/>
  <c r="BH86" i="5"/>
  <c r="BJ86" i="5"/>
  <c r="BK86" i="5"/>
  <c r="BN86" i="5"/>
  <c r="BQ86" i="5"/>
  <c r="BS86" i="5"/>
  <c r="BT86" i="5"/>
  <c r="BW86" i="5"/>
  <c r="BZ86" i="5"/>
  <c r="CC86" i="5"/>
  <c r="CE86" i="5"/>
  <c r="CF86" i="5"/>
  <c r="CH86" i="5"/>
  <c r="CI86" i="5"/>
  <c r="CL86" i="5"/>
  <c r="CN86" i="5"/>
  <c r="CP86" i="5"/>
  <c r="CR86" i="5"/>
  <c r="E87" i="5"/>
  <c r="F87" i="5"/>
  <c r="H87" i="5"/>
  <c r="I87" i="5"/>
  <c r="K87" i="5"/>
  <c r="L87" i="5"/>
  <c r="N87" i="5"/>
  <c r="O87" i="5"/>
  <c r="Q87" i="5"/>
  <c r="R87" i="5"/>
  <c r="T87" i="5"/>
  <c r="U87" i="5"/>
  <c r="W87" i="5"/>
  <c r="X87" i="5"/>
  <c r="Z87" i="5"/>
  <c r="AA87" i="5"/>
  <c r="AC87" i="5"/>
  <c r="AD87" i="5"/>
  <c r="AF87" i="5"/>
  <c r="AG87" i="5"/>
  <c r="AI87" i="5"/>
  <c r="AJ87" i="5"/>
  <c r="AL87" i="5"/>
  <c r="AM87" i="5"/>
  <c r="AO87" i="5"/>
  <c r="AP87" i="5"/>
  <c r="AR87" i="5"/>
  <c r="AS87" i="5"/>
  <c r="AU87" i="5"/>
  <c r="AV87" i="5"/>
  <c r="AX87" i="5"/>
  <c r="AY87" i="5"/>
  <c r="BA87" i="5"/>
  <c r="BB87" i="5"/>
  <c r="BE87" i="5"/>
  <c r="BG87" i="5"/>
  <c r="BH87" i="5"/>
  <c r="BJ87" i="5"/>
  <c r="BK87" i="5"/>
  <c r="BN87" i="5"/>
  <c r="BQ87" i="5"/>
  <c r="BS87" i="5"/>
  <c r="BT87" i="5"/>
  <c r="BW87" i="5"/>
  <c r="BY87" i="5"/>
  <c r="BZ87" i="5"/>
  <c r="CC87" i="5"/>
  <c r="CE87" i="5"/>
  <c r="CF87" i="5"/>
  <c r="CH87" i="5"/>
  <c r="CI87" i="5"/>
  <c r="CL87" i="5"/>
  <c r="CN87" i="5"/>
  <c r="CP87" i="5"/>
  <c r="CR87" i="5"/>
  <c r="E88" i="5"/>
  <c r="F88" i="5"/>
  <c r="H88" i="5"/>
  <c r="I88" i="5"/>
  <c r="K88" i="5"/>
  <c r="L88" i="5"/>
  <c r="N88" i="5"/>
  <c r="O88" i="5"/>
  <c r="Q88" i="5"/>
  <c r="R88" i="5"/>
  <c r="T88" i="5"/>
  <c r="U88" i="5"/>
  <c r="W88" i="5"/>
  <c r="X88" i="5"/>
  <c r="Z88" i="5"/>
  <c r="AA88" i="5"/>
  <c r="AC88" i="5"/>
  <c r="AD88" i="5"/>
  <c r="AF88" i="5"/>
  <c r="AG88" i="5"/>
  <c r="AI88" i="5"/>
  <c r="AJ88" i="5"/>
  <c r="AL88" i="5"/>
  <c r="AM88" i="5"/>
  <c r="AO88" i="5"/>
  <c r="AP88" i="5"/>
  <c r="AR88" i="5"/>
  <c r="AS88" i="5"/>
  <c r="AU88" i="5"/>
  <c r="AV88" i="5"/>
  <c r="AX88" i="5"/>
  <c r="AY88" i="5"/>
  <c r="BA88" i="5"/>
  <c r="BB88" i="5"/>
  <c r="BE88" i="5"/>
  <c r="BG88" i="5"/>
  <c r="BH88" i="5"/>
  <c r="BJ88" i="5"/>
  <c r="BK88" i="5"/>
  <c r="BN88" i="5"/>
  <c r="BQ88" i="5"/>
  <c r="BS88" i="5"/>
  <c r="BT88" i="5"/>
  <c r="BW88" i="5"/>
  <c r="BY88" i="5"/>
  <c r="BZ88" i="5"/>
  <c r="CC88" i="5"/>
  <c r="CE88" i="5"/>
  <c r="CF88" i="5"/>
  <c r="CH88" i="5"/>
  <c r="CI88" i="5"/>
  <c r="CL88" i="5"/>
  <c r="CN88" i="5"/>
  <c r="CP88" i="5"/>
  <c r="CR88" i="5"/>
  <c r="E89" i="5"/>
  <c r="F89" i="5"/>
  <c r="H89" i="5"/>
  <c r="I89" i="5"/>
  <c r="K89" i="5"/>
  <c r="L89" i="5"/>
  <c r="N89" i="5"/>
  <c r="O89" i="5"/>
  <c r="Q89" i="5"/>
  <c r="R89" i="5"/>
  <c r="T89" i="5"/>
  <c r="U89" i="5"/>
  <c r="W89" i="5"/>
  <c r="X89" i="5"/>
  <c r="Z89" i="5"/>
  <c r="AA89" i="5"/>
  <c r="AC89" i="5"/>
  <c r="AD89" i="5"/>
  <c r="AF89" i="5"/>
  <c r="AG89" i="5"/>
  <c r="AI89" i="5"/>
  <c r="AJ89" i="5"/>
  <c r="AL89" i="5"/>
  <c r="AM89" i="5"/>
  <c r="AO89" i="5"/>
  <c r="AP89" i="5"/>
  <c r="AR89" i="5"/>
  <c r="AS89" i="5"/>
  <c r="AU89" i="5"/>
  <c r="AV89" i="5"/>
  <c r="AX89" i="5"/>
  <c r="AY89" i="5"/>
  <c r="BA89" i="5"/>
  <c r="BB89" i="5"/>
  <c r="BE89" i="5"/>
  <c r="BG89" i="5"/>
  <c r="BH89" i="5"/>
  <c r="BJ89" i="5"/>
  <c r="BK89" i="5"/>
  <c r="BN89" i="5"/>
  <c r="BQ89" i="5"/>
  <c r="BS89" i="5"/>
  <c r="BT89" i="5"/>
  <c r="BW89" i="5"/>
  <c r="BY89" i="5"/>
  <c r="BZ89" i="5"/>
  <c r="CC89" i="5"/>
  <c r="CE89" i="5"/>
  <c r="CF89" i="5"/>
  <c r="CH89" i="5"/>
  <c r="CI89" i="5"/>
  <c r="CL89" i="5"/>
  <c r="CN89" i="5"/>
  <c r="CP89" i="5"/>
  <c r="CR89" i="5"/>
  <c r="E90" i="5"/>
  <c r="F90" i="5"/>
  <c r="H90" i="5"/>
  <c r="I90" i="5"/>
  <c r="K90" i="5"/>
  <c r="L90" i="5"/>
  <c r="N90" i="5"/>
  <c r="O90" i="5"/>
  <c r="Q90" i="5"/>
  <c r="R90" i="5"/>
  <c r="T90" i="5"/>
  <c r="U90" i="5"/>
  <c r="W90" i="5"/>
  <c r="X90" i="5"/>
  <c r="Z90" i="5"/>
  <c r="AA90" i="5"/>
  <c r="AC90" i="5"/>
  <c r="AD90" i="5"/>
  <c r="AF90" i="5"/>
  <c r="AG90" i="5"/>
  <c r="AI90" i="5"/>
  <c r="AJ90" i="5"/>
  <c r="AL90" i="5"/>
  <c r="AM90" i="5"/>
  <c r="AO90" i="5"/>
  <c r="AP90" i="5"/>
  <c r="AR90" i="5"/>
  <c r="AS90" i="5"/>
  <c r="AU90" i="5"/>
  <c r="AV90" i="5"/>
  <c r="AX90" i="5"/>
  <c r="AY90" i="5"/>
  <c r="BA90" i="5"/>
  <c r="BB90" i="5"/>
  <c r="BE90" i="5"/>
  <c r="BG90" i="5"/>
  <c r="BH90" i="5"/>
  <c r="BJ90" i="5"/>
  <c r="BK90" i="5"/>
  <c r="BN90" i="5"/>
  <c r="BQ90" i="5"/>
  <c r="BS90" i="5"/>
  <c r="BT90" i="5"/>
  <c r="BW90" i="5"/>
  <c r="BY90" i="5"/>
  <c r="BZ90" i="5"/>
  <c r="CC90" i="5"/>
  <c r="CE90" i="5"/>
  <c r="CF90" i="5"/>
  <c r="CH90" i="5"/>
  <c r="CI90" i="5"/>
  <c r="CL90" i="5"/>
  <c r="CN90" i="5"/>
  <c r="CP90" i="5"/>
  <c r="CR90" i="5"/>
  <c r="E91" i="5"/>
  <c r="F91" i="5"/>
  <c r="H91" i="5"/>
  <c r="I91" i="5"/>
  <c r="K91" i="5"/>
  <c r="L91" i="5"/>
  <c r="N91" i="5"/>
  <c r="O91" i="5"/>
  <c r="Q91" i="5"/>
  <c r="R91" i="5"/>
  <c r="T91" i="5"/>
  <c r="U91" i="5"/>
  <c r="W91" i="5"/>
  <c r="X91" i="5"/>
  <c r="Z91" i="5"/>
  <c r="AA91" i="5"/>
  <c r="AC91" i="5"/>
  <c r="AD91" i="5"/>
  <c r="AF91" i="5"/>
  <c r="AG91" i="5"/>
  <c r="AI91" i="5"/>
  <c r="AJ91" i="5"/>
  <c r="AL91" i="5"/>
  <c r="AM91" i="5"/>
  <c r="AO91" i="5"/>
  <c r="AP91" i="5"/>
  <c r="AR91" i="5"/>
  <c r="AS91" i="5"/>
  <c r="AU91" i="5"/>
  <c r="AV91" i="5"/>
  <c r="AX91" i="5"/>
  <c r="AY91" i="5"/>
  <c r="BA91" i="5"/>
  <c r="BB91" i="5"/>
  <c r="BE91" i="5"/>
  <c r="BG91" i="5"/>
  <c r="BH91" i="5"/>
  <c r="BJ91" i="5"/>
  <c r="BK91" i="5"/>
  <c r="BN91" i="5"/>
  <c r="BQ91" i="5"/>
  <c r="BS91" i="5"/>
  <c r="BT91" i="5"/>
  <c r="BW91" i="5"/>
  <c r="BY91" i="5"/>
  <c r="BZ91" i="5"/>
  <c r="CC91" i="5"/>
  <c r="CE91" i="5"/>
  <c r="CF91" i="5"/>
  <c r="CH91" i="5"/>
  <c r="CI91" i="5"/>
  <c r="CL91" i="5"/>
  <c r="CN91" i="5"/>
  <c r="CP91" i="5"/>
  <c r="CR91" i="5"/>
  <c r="E92" i="5"/>
  <c r="F92" i="5"/>
  <c r="H92" i="5"/>
  <c r="I92" i="5"/>
  <c r="K92" i="5"/>
  <c r="L92" i="5"/>
  <c r="N92" i="5"/>
  <c r="O92" i="5"/>
  <c r="Q92" i="5"/>
  <c r="R92" i="5"/>
  <c r="T92" i="5"/>
  <c r="U92" i="5"/>
  <c r="W92" i="5"/>
  <c r="X92" i="5"/>
  <c r="Z92" i="5"/>
  <c r="AA92" i="5"/>
  <c r="AC92" i="5"/>
  <c r="AD92" i="5"/>
  <c r="AF92" i="5"/>
  <c r="AG92" i="5"/>
  <c r="AI92" i="5"/>
  <c r="AJ92" i="5"/>
  <c r="AL92" i="5"/>
  <c r="AM92" i="5"/>
  <c r="AO92" i="5"/>
  <c r="AP92" i="5"/>
  <c r="AR92" i="5"/>
  <c r="AS92" i="5"/>
  <c r="AU92" i="5"/>
  <c r="AV92" i="5"/>
  <c r="AX92" i="5"/>
  <c r="AY92" i="5"/>
  <c r="BA92" i="5"/>
  <c r="BB92" i="5"/>
  <c r="BE92" i="5"/>
  <c r="BG92" i="5"/>
  <c r="BH92" i="5"/>
  <c r="BJ92" i="5"/>
  <c r="BK92" i="5"/>
  <c r="BN92" i="5"/>
  <c r="BQ92" i="5"/>
  <c r="BS92" i="5"/>
  <c r="BT92" i="5"/>
  <c r="BW92" i="5"/>
  <c r="BY92" i="5"/>
  <c r="BZ92" i="5"/>
  <c r="CC92" i="5"/>
  <c r="CE92" i="5"/>
  <c r="CF92" i="5"/>
  <c r="CH92" i="5"/>
  <c r="CI92" i="5"/>
  <c r="CL92" i="5"/>
  <c r="CN92" i="5"/>
  <c r="CP92" i="5"/>
  <c r="CR92" i="5"/>
  <c r="E93" i="5"/>
  <c r="F93" i="5"/>
  <c r="H93" i="5"/>
  <c r="I93" i="5"/>
  <c r="K93" i="5"/>
  <c r="L93" i="5"/>
  <c r="N93" i="5"/>
  <c r="O93" i="5"/>
  <c r="Q93" i="5"/>
  <c r="R93" i="5"/>
  <c r="T93" i="5"/>
  <c r="U93" i="5"/>
  <c r="W93" i="5"/>
  <c r="X93" i="5"/>
  <c r="Z93" i="5"/>
  <c r="AA93" i="5"/>
  <c r="AC93" i="5"/>
  <c r="AD93" i="5"/>
  <c r="AF93" i="5"/>
  <c r="AG93" i="5"/>
  <c r="AI93" i="5"/>
  <c r="AJ93" i="5"/>
  <c r="AL93" i="5"/>
  <c r="AM93" i="5"/>
  <c r="AO93" i="5"/>
  <c r="AP93" i="5"/>
  <c r="AR93" i="5"/>
  <c r="AS93" i="5"/>
  <c r="AU93" i="5"/>
  <c r="AV93" i="5"/>
  <c r="AX93" i="5"/>
  <c r="AY93" i="5"/>
  <c r="BA93" i="5"/>
  <c r="BB93" i="5"/>
  <c r="BE93" i="5"/>
  <c r="BG93" i="5"/>
  <c r="BH93" i="5"/>
  <c r="BJ93" i="5"/>
  <c r="BK93" i="5"/>
  <c r="BN93" i="5"/>
  <c r="BQ93" i="5"/>
  <c r="BS93" i="5"/>
  <c r="BT93" i="5"/>
  <c r="BW93" i="5"/>
  <c r="BY93" i="5"/>
  <c r="BZ93" i="5"/>
  <c r="CC93" i="5"/>
  <c r="CE93" i="5"/>
  <c r="CF93" i="5"/>
  <c r="CH93" i="5"/>
  <c r="CI93" i="5"/>
  <c r="CL93" i="5"/>
  <c r="CN93" i="5"/>
  <c r="CP93" i="5"/>
  <c r="CR93" i="5"/>
  <c r="E94" i="5"/>
  <c r="F94" i="5"/>
  <c r="H94" i="5"/>
  <c r="I94" i="5"/>
  <c r="K94" i="5"/>
  <c r="L94" i="5"/>
  <c r="N94" i="5"/>
  <c r="O94" i="5"/>
  <c r="Q94" i="5"/>
  <c r="R94" i="5"/>
  <c r="T94" i="5"/>
  <c r="U94" i="5"/>
  <c r="W94" i="5"/>
  <c r="X94" i="5"/>
  <c r="Z94" i="5"/>
  <c r="AA94" i="5"/>
  <c r="AC94" i="5"/>
  <c r="AD94" i="5"/>
  <c r="AF94" i="5"/>
  <c r="AG94" i="5"/>
  <c r="AI94" i="5"/>
  <c r="AJ94" i="5"/>
  <c r="AL94" i="5"/>
  <c r="AM94" i="5"/>
  <c r="AO94" i="5"/>
  <c r="AP94" i="5"/>
  <c r="AR94" i="5"/>
  <c r="AS94" i="5"/>
  <c r="AU94" i="5"/>
  <c r="AV94" i="5"/>
  <c r="AX94" i="5"/>
  <c r="AY94" i="5"/>
  <c r="BA94" i="5"/>
  <c r="BB94" i="5"/>
  <c r="BE94" i="5"/>
  <c r="BG94" i="5"/>
  <c r="BH94" i="5"/>
  <c r="BJ94" i="5"/>
  <c r="BK94" i="5"/>
  <c r="BN94" i="5"/>
  <c r="BQ94" i="5"/>
  <c r="BS94" i="5"/>
  <c r="BT94" i="5"/>
  <c r="BW94" i="5"/>
  <c r="BY94" i="5"/>
  <c r="BZ94" i="5"/>
  <c r="CC94" i="5"/>
  <c r="CE94" i="5"/>
  <c r="CF94" i="5"/>
  <c r="CH94" i="5"/>
  <c r="CI94" i="5"/>
  <c r="CL94" i="5"/>
  <c r="CN94" i="5"/>
  <c r="CP94" i="5"/>
  <c r="CR94" i="5"/>
  <c r="E95" i="5"/>
  <c r="F95" i="5"/>
  <c r="H95" i="5"/>
  <c r="I95" i="5"/>
  <c r="K95" i="5"/>
  <c r="L95" i="5"/>
  <c r="N95" i="5"/>
  <c r="O95" i="5"/>
  <c r="Q95" i="5"/>
  <c r="R95" i="5"/>
  <c r="T95" i="5"/>
  <c r="U95" i="5"/>
  <c r="W95" i="5"/>
  <c r="X95" i="5"/>
  <c r="Z95" i="5"/>
  <c r="AA95" i="5"/>
  <c r="AC95" i="5"/>
  <c r="AD95" i="5"/>
  <c r="AF95" i="5"/>
  <c r="AG95" i="5"/>
  <c r="AI95" i="5"/>
  <c r="AJ95" i="5"/>
  <c r="AL95" i="5"/>
  <c r="AM95" i="5"/>
  <c r="AO95" i="5"/>
  <c r="AP95" i="5"/>
  <c r="AR95" i="5"/>
  <c r="AS95" i="5"/>
  <c r="AU95" i="5"/>
  <c r="AV95" i="5"/>
  <c r="AX95" i="5"/>
  <c r="AY95" i="5"/>
  <c r="BA95" i="5"/>
  <c r="BB95" i="5"/>
  <c r="BE95" i="5"/>
  <c r="BG95" i="5"/>
  <c r="BH95" i="5"/>
  <c r="BJ95" i="5"/>
  <c r="BK95" i="5"/>
  <c r="BN95" i="5"/>
  <c r="BQ95" i="5"/>
  <c r="BS95" i="5"/>
  <c r="BT95" i="5"/>
  <c r="BW95" i="5"/>
  <c r="BY95" i="5"/>
  <c r="BZ95" i="5"/>
  <c r="CC95" i="5"/>
  <c r="CE95" i="5"/>
  <c r="CF95" i="5"/>
  <c r="CH95" i="5"/>
  <c r="CI95" i="5"/>
  <c r="CL95" i="5"/>
  <c r="CN95" i="5"/>
  <c r="CP95" i="5"/>
  <c r="CR95" i="5"/>
  <c r="E96" i="5"/>
  <c r="F96" i="5"/>
  <c r="H96" i="5"/>
  <c r="I96" i="5"/>
  <c r="K96" i="5"/>
  <c r="L96" i="5"/>
  <c r="N96" i="5"/>
  <c r="O96" i="5"/>
  <c r="Q96" i="5"/>
  <c r="R96" i="5"/>
  <c r="T96" i="5"/>
  <c r="U96" i="5"/>
  <c r="W96" i="5"/>
  <c r="X96" i="5"/>
  <c r="Z96" i="5"/>
  <c r="AA96" i="5"/>
  <c r="AC96" i="5"/>
  <c r="AD96" i="5"/>
  <c r="AF96" i="5"/>
  <c r="AG96" i="5"/>
  <c r="AI96" i="5"/>
  <c r="AJ96" i="5"/>
  <c r="AL96" i="5"/>
  <c r="AM96" i="5"/>
  <c r="AO96" i="5"/>
  <c r="AP96" i="5"/>
  <c r="AR96" i="5"/>
  <c r="AS96" i="5"/>
  <c r="AU96" i="5"/>
  <c r="AV96" i="5"/>
  <c r="AX96" i="5"/>
  <c r="AY96" i="5"/>
  <c r="BA96" i="5"/>
  <c r="BB96" i="5"/>
  <c r="BE96" i="5"/>
  <c r="BG96" i="5"/>
  <c r="BH96" i="5"/>
  <c r="BJ96" i="5"/>
  <c r="BK96" i="5"/>
  <c r="BN96" i="5"/>
  <c r="BQ96" i="5"/>
  <c r="BS96" i="5"/>
  <c r="BT96" i="5"/>
  <c r="BW96" i="5"/>
  <c r="BY96" i="5"/>
  <c r="BZ96" i="5"/>
  <c r="CC96" i="5"/>
  <c r="CE96" i="5"/>
  <c r="CF96" i="5"/>
  <c r="CH96" i="5"/>
  <c r="CI96" i="5"/>
  <c r="CL96" i="5"/>
  <c r="CN96" i="5"/>
  <c r="CP96" i="5"/>
  <c r="CR96" i="5"/>
  <c r="E97" i="5"/>
  <c r="F97" i="5"/>
  <c r="H97" i="5"/>
  <c r="I97" i="5"/>
  <c r="K97" i="5"/>
  <c r="L97" i="5"/>
  <c r="N97" i="5"/>
  <c r="O97" i="5"/>
  <c r="Q97" i="5"/>
  <c r="R97" i="5"/>
  <c r="T97" i="5"/>
  <c r="U97" i="5"/>
  <c r="W97" i="5"/>
  <c r="X97" i="5"/>
  <c r="Z97" i="5"/>
  <c r="AA97" i="5"/>
  <c r="AC97" i="5"/>
  <c r="AD97" i="5"/>
  <c r="AF97" i="5"/>
  <c r="AG97" i="5"/>
  <c r="AI97" i="5"/>
  <c r="AJ97" i="5"/>
  <c r="AL97" i="5"/>
  <c r="AM97" i="5"/>
  <c r="AO97" i="5"/>
  <c r="AP97" i="5"/>
  <c r="AR97" i="5"/>
  <c r="AS97" i="5"/>
  <c r="AU97" i="5"/>
  <c r="AV97" i="5"/>
  <c r="AX97" i="5"/>
  <c r="AY97" i="5"/>
  <c r="BA97" i="5"/>
  <c r="BB97" i="5"/>
  <c r="BE97" i="5"/>
  <c r="BG97" i="5"/>
  <c r="BH97" i="5"/>
  <c r="BJ97" i="5"/>
  <c r="BK97" i="5"/>
  <c r="BN97" i="5"/>
  <c r="BQ97" i="5"/>
  <c r="BS97" i="5"/>
  <c r="BT97" i="5"/>
  <c r="BW97" i="5"/>
  <c r="BY97" i="5"/>
  <c r="BZ97" i="5"/>
  <c r="CC97" i="5"/>
  <c r="CE97" i="5"/>
  <c r="CF97" i="5"/>
  <c r="CH97" i="5"/>
  <c r="CI97" i="5"/>
  <c r="CL97" i="5"/>
  <c r="CN97" i="5"/>
  <c r="CP97" i="5"/>
  <c r="CR97" i="5"/>
  <c r="E98" i="5"/>
  <c r="F98" i="5"/>
  <c r="H98" i="5"/>
  <c r="I98" i="5"/>
  <c r="K98" i="5"/>
  <c r="L98" i="5"/>
  <c r="N98" i="5"/>
  <c r="O98" i="5"/>
  <c r="Q98" i="5"/>
  <c r="R98" i="5"/>
  <c r="T98" i="5"/>
  <c r="U98" i="5"/>
  <c r="W98" i="5"/>
  <c r="X98" i="5"/>
  <c r="Z98" i="5"/>
  <c r="AA98" i="5"/>
  <c r="AC98" i="5"/>
  <c r="AD98" i="5"/>
  <c r="AF98" i="5"/>
  <c r="AG98" i="5"/>
  <c r="AI98" i="5"/>
  <c r="AJ98" i="5"/>
  <c r="AL98" i="5"/>
  <c r="AM98" i="5"/>
  <c r="AO98" i="5"/>
  <c r="AP98" i="5"/>
  <c r="AR98" i="5"/>
  <c r="AS98" i="5"/>
  <c r="AU98" i="5"/>
  <c r="AV98" i="5"/>
  <c r="AX98" i="5"/>
  <c r="AY98" i="5"/>
  <c r="BA98" i="5"/>
  <c r="BB98" i="5"/>
  <c r="BE98" i="5"/>
  <c r="BG98" i="5"/>
  <c r="BH98" i="5"/>
  <c r="BJ98" i="5"/>
  <c r="BK98" i="5"/>
  <c r="BN98" i="5"/>
  <c r="BQ98" i="5"/>
  <c r="BS98" i="5"/>
  <c r="BT98" i="5"/>
  <c r="BW98" i="5"/>
  <c r="BY98" i="5"/>
  <c r="BZ98" i="5"/>
  <c r="CC98" i="5"/>
  <c r="CE98" i="5"/>
  <c r="CF98" i="5"/>
  <c r="CH98" i="5"/>
  <c r="CI98" i="5"/>
  <c r="CL98" i="5"/>
  <c r="CN98" i="5"/>
  <c r="CP98" i="5"/>
  <c r="CR98" i="5"/>
  <c r="E99" i="5"/>
  <c r="F99" i="5"/>
  <c r="H99" i="5"/>
  <c r="I99" i="5"/>
  <c r="K99" i="5"/>
  <c r="L99" i="5"/>
  <c r="N99" i="5"/>
  <c r="O99" i="5"/>
  <c r="Q99" i="5"/>
  <c r="R99" i="5"/>
  <c r="T99" i="5"/>
  <c r="U99" i="5"/>
  <c r="W99" i="5"/>
  <c r="X99" i="5"/>
  <c r="Z99" i="5"/>
  <c r="AA99" i="5"/>
  <c r="AC99" i="5"/>
  <c r="AD99" i="5"/>
  <c r="AF99" i="5"/>
  <c r="AG99" i="5"/>
  <c r="AI99" i="5"/>
  <c r="AJ99" i="5"/>
  <c r="AL99" i="5"/>
  <c r="AM99" i="5"/>
  <c r="AO99" i="5"/>
  <c r="AP99" i="5"/>
  <c r="AR99" i="5"/>
  <c r="AS99" i="5"/>
  <c r="AU99" i="5"/>
  <c r="AV99" i="5"/>
  <c r="AX99" i="5"/>
  <c r="AY99" i="5"/>
  <c r="BA99" i="5"/>
  <c r="BB99" i="5"/>
  <c r="BE99" i="5"/>
  <c r="BG99" i="5"/>
  <c r="BH99" i="5"/>
  <c r="BJ99" i="5"/>
  <c r="BK99" i="5"/>
  <c r="BM99" i="5"/>
  <c r="BN99" i="5"/>
  <c r="BP99" i="5"/>
  <c r="BQ99" i="5"/>
  <c r="BS99" i="5"/>
  <c r="BT99" i="5"/>
  <c r="BW99" i="5"/>
  <c r="BY99" i="5"/>
  <c r="BZ99" i="5"/>
  <c r="CB99" i="5"/>
  <c r="CC99" i="5"/>
  <c r="CE99" i="5"/>
  <c r="CF99" i="5"/>
  <c r="CH99" i="5"/>
  <c r="CI99" i="5"/>
  <c r="CK99" i="5"/>
  <c r="CL99" i="5"/>
  <c r="CN99" i="5"/>
  <c r="CP99" i="5"/>
  <c r="CR99" i="5"/>
  <c r="E100" i="5"/>
  <c r="F100" i="5"/>
  <c r="H100" i="5"/>
  <c r="I100" i="5"/>
  <c r="K100" i="5"/>
  <c r="L100" i="5"/>
  <c r="N100" i="5"/>
  <c r="O100" i="5"/>
  <c r="Q100" i="5"/>
  <c r="R100" i="5"/>
  <c r="T100" i="5"/>
  <c r="U100" i="5"/>
  <c r="W100" i="5"/>
  <c r="X100" i="5"/>
  <c r="Z100" i="5"/>
  <c r="AA100" i="5"/>
  <c r="AC100" i="5"/>
  <c r="AD100" i="5"/>
  <c r="AF100" i="5"/>
  <c r="AG100" i="5"/>
  <c r="AI100" i="5"/>
  <c r="AJ100" i="5"/>
  <c r="AL100" i="5"/>
  <c r="AM100" i="5"/>
  <c r="AO100" i="5"/>
  <c r="AP100" i="5"/>
  <c r="AR100" i="5"/>
  <c r="AS100" i="5"/>
  <c r="AU100" i="5"/>
  <c r="AV100" i="5"/>
  <c r="AX100" i="5"/>
  <c r="AY100" i="5"/>
  <c r="BA100" i="5"/>
  <c r="BB100" i="5"/>
  <c r="BE100" i="5"/>
  <c r="BG100" i="5"/>
  <c r="BH100" i="5"/>
  <c r="BJ100" i="5"/>
  <c r="BK100" i="5"/>
  <c r="BM100" i="5"/>
  <c r="BN100" i="5"/>
  <c r="BP100" i="5"/>
  <c r="BQ100" i="5"/>
  <c r="BS100" i="5"/>
  <c r="BT100" i="5"/>
  <c r="BW100" i="5"/>
  <c r="BY100" i="5"/>
  <c r="BZ100" i="5"/>
  <c r="CB100" i="5"/>
  <c r="CC100" i="5"/>
  <c r="CE100" i="5"/>
  <c r="CF100" i="5"/>
  <c r="CH100" i="5"/>
  <c r="CI100" i="5"/>
  <c r="CK100" i="5"/>
  <c r="CL100" i="5"/>
  <c r="CN100" i="5"/>
  <c r="CP100" i="5"/>
  <c r="CR100" i="5"/>
  <c r="E101" i="5"/>
  <c r="F101" i="5"/>
  <c r="H101" i="5"/>
  <c r="I101" i="5"/>
  <c r="K101" i="5"/>
  <c r="L101" i="5"/>
  <c r="N101" i="5"/>
  <c r="O101" i="5"/>
  <c r="Q101" i="5"/>
  <c r="R101" i="5"/>
  <c r="T101" i="5"/>
  <c r="U101" i="5"/>
  <c r="W101" i="5"/>
  <c r="X101" i="5"/>
  <c r="Z101" i="5"/>
  <c r="AA101" i="5"/>
  <c r="AC101" i="5"/>
  <c r="AD101" i="5"/>
  <c r="AF101" i="5"/>
  <c r="AG101" i="5"/>
  <c r="AI101" i="5"/>
  <c r="AJ101" i="5"/>
  <c r="AL101" i="5"/>
  <c r="AM101" i="5"/>
  <c r="AO101" i="5"/>
  <c r="AP101" i="5"/>
  <c r="AR101" i="5"/>
  <c r="AS101" i="5"/>
  <c r="AU101" i="5"/>
  <c r="AV101" i="5"/>
  <c r="AX101" i="5"/>
  <c r="AY101" i="5"/>
  <c r="BA101" i="5"/>
  <c r="BB101" i="5"/>
  <c r="BE101" i="5"/>
  <c r="BG101" i="5"/>
  <c r="BH101" i="5"/>
  <c r="BJ101" i="5"/>
  <c r="BK101" i="5"/>
  <c r="BM101" i="5"/>
  <c r="BN101" i="5"/>
  <c r="BP101" i="5"/>
  <c r="BQ101" i="5"/>
  <c r="BS101" i="5"/>
  <c r="BT101" i="5"/>
  <c r="BW101" i="5"/>
  <c r="BY101" i="5"/>
  <c r="BZ101" i="5"/>
  <c r="CB101" i="5"/>
  <c r="CC101" i="5"/>
  <c r="CE101" i="5"/>
  <c r="CF101" i="5"/>
  <c r="CH101" i="5"/>
  <c r="CI101" i="5"/>
  <c r="CK101" i="5"/>
  <c r="CL101" i="5"/>
  <c r="CN101" i="5"/>
  <c r="CP101" i="5"/>
  <c r="CR101" i="5"/>
  <c r="E102" i="5"/>
  <c r="F102" i="5"/>
  <c r="H102" i="5"/>
  <c r="I102" i="5"/>
  <c r="K102" i="5"/>
  <c r="L102" i="5"/>
  <c r="N102" i="5"/>
  <c r="O102" i="5"/>
  <c r="Q102" i="5"/>
  <c r="R102" i="5"/>
  <c r="T102" i="5"/>
  <c r="U102" i="5"/>
  <c r="W102" i="5"/>
  <c r="X102" i="5"/>
  <c r="Z102" i="5"/>
  <c r="AA102" i="5"/>
  <c r="AC102" i="5"/>
  <c r="AD102" i="5"/>
  <c r="AF102" i="5"/>
  <c r="AG102" i="5"/>
  <c r="AI102" i="5"/>
  <c r="AJ102" i="5"/>
  <c r="AL102" i="5"/>
  <c r="AM102" i="5"/>
  <c r="AO102" i="5"/>
  <c r="AP102" i="5"/>
  <c r="AR102" i="5"/>
  <c r="AS102" i="5"/>
  <c r="AU102" i="5"/>
  <c r="AV102" i="5"/>
  <c r="AX102" i="5"/>
  <c r="AY102" i="5"/>
  <c r="BA102" i="5"/>
  <c r="BB102" i="5"/>
  <c r="BE102" i="5"/>
  <c r="BG102" i="5"/>
  <c r="BH102" i="5"/>
  <c r="BJ102" i="5"/>
  <c r="BK102" i="5"/>
  <c r="BM102" i="5"/>
  <c r="BN102" i="5"/>
  <c r="BP102" i="5"/>
  <c r="BQ102" i="5"/>
  <c r="BS102" i="5"/>
  <c r="BT102" i="5"/>
  <c r="BW102" i="5"/>
  <c r="BY102" i="5"/>
  <c r="BZ102" i="5"/>
  <c r="CB102" i="5"/>
  <c r="CC102" i="5"/>
  <c r="CE102" i="5"/>
  <c r="CF102" i="5"/>
  <c r="CH102" i="5"/>
  <c r="CI102" i="5"/>
  <c r="CK102" i="5"/>
  <c r="CL102" i="5"/>
  <c r="CN102" i="5"/>
  <c r="CP102" i="5"/>
  <c r="CR102" i="5"/>
  <c r="E103" i="5"/>
  <c r="F103" i="5"/>
  <c r="H103" i="5"/>
  <c r="I103" i="5"/>
  <c r="K103" i="5"/>
  <c r="L103" i="5"/>
  <c r="N103" i="5"/>
  <c r="O103" i="5"/>
  <c r="Q103" i="5"/>
  <c r="R103" i="5"/>
  <c r="T103" i="5"/>
  <c r="U103" i="5"/>
  <c r="W103" i="5"/>
  <c r="X103" i="5"/>
  <c r="Z103" i="5"/>
  <c r="AA103" i="5"/>
  <c r="AC103" i="5"/>
  <c r="AD103" i="5"/>
  <c r="AF103" i="5"/>
  <c r="AG103" i="5"/>
  <c r="AI103" i="5"/>
  <c r="AJ103" i="5"/>
  <c r="AL103" i="5"/>
  <c r="AM103" i="5"/>
  <c r="AO103" i="5"/>
  <c r="AP103" i="5"/>
  <c r="AR103" i="5"/>
  <c r="AS103" i="5"/>
  <c r="AU103" i="5"/>
  <c r="AV103" i="5"/>
  <c r="AX103" i="5"/>
  <c r="AY103" i="5"/>
  <c r="BA103" i="5"/>
  <c r="BB103" i="5"/>
  <c r="BE103" i="5"/>
  <c r="BG103" i="5"/>
  <c r="BH103" i="5"/>
  <c r="BJ103" i="5"/>
  <c r="BK103" i="5"/>
  <c r="BM103" i="5"/>
  <c r="BN103" i="5"/>
  <c r="BP103" i="5"/>
  <c r="BQ103" i="5"/>
  <c r="BS103" i="5"/>
  <c r="BT103" i="5"/>
  <c r="BW103" i="5"/>
  <c r="BY103" i="5"/>
  <c r="BZ103" i="5"/>
  <c r="CB103" i="5"/>
  <c r="CC103" i="5"/>
  <c r="CE103" i="5"/>
  <c r="CF103" i="5"/>
  <c r="CH103" i="5"/>
  <c r="CI103" i="5"/>
  <c r="CK103" i="5"/>
  <c r="CL103" i="5"/>
  <c r="CN103" i="5"/>
  <c r="CP103" i="5"/>
  <c r="CR103" i="5"/>
  <c r="E104" i="5"/>
  <c r="F104" i="5"/>
  <c r="H104" i="5"/>
  <c r="I104" i="5"/>
  <c r="K104" i="5"/>
  <c r="L104" i="5"/>
  <c r="N104" i="5"/>
  <c r="O104" i="5"/>
  <c r="Q104" i="5"/>
  <c r="R104" i="5"/>
  <c r="T104" i="5"/>
  <c r="U104" i="5"/>
  <c r="W104" i="5"/>
  <c r="X104" i="5"/>
  <c r="Z104" i="5"/>
  <c r="AA104" i="5"/>
  <c r="AC104" i="5"/>
  <c r="AD104" i="5"/>
  <c r="AF104" i="5"/>
  <c r="AG104" i="5"/>
  <c r="AI104" i="5"/>
  <c r="AJ104" i="5"/>
  <c r="AL104" i="5"/>
  <c r="AM104" i="5"/>
  <c r="AO104" i="5"/>
  <c r="AP104" i="5"/>
  <c r="AR104" i="5"/>
  <c r="AS104" i="5"/>
  <c r="AU104" i="5"/>
  <c r="AV104" i="5"/>
  <c r="AX104" i="5"/>
  <c r="AY104" i="5"/>
  <c r="BA104" i="5"/>
  <c r="BB104" i="5"/>
  <c r="BE104" i="5"/>
  <c r="BG104" i="5"/>
  <c r="BH104" i="5"/>
  <c r="BJ104" i="5"/>
  <c r="BK104" i="5"/>
  <c r="BM104" i="5"/>
  <c r="BN104" i="5"/>
  <c r="BP104" i="5"/>
  <c r="BQ104" i="5"/>
  <c r="BS104" i="5"/>
  <c r="BT104" i="5"/>
  <c r="BW104" i="5"/>
  <c r="BY104" i="5"/>
  <c r="BZ104" i="5"/>
  <c r="CB104" i="5"/>
  <c r="CC104" i="5"/>
  <c r="CE104" i="5"/>
  <c r="CF104" i="5"/>
  <c r="CH104" i="5"/>
  <c r="CI104" i="5"/>
  <c r="CK104" i="5"/>
  <c r="CL104" i="5"/>
  <c r="CN104" i="5"/>
  <c r="CP104" i="5"/>
  <c r="CR104" i="5"/>
  <c r="E105" i="5"/>
  <c r="F105" i="5"/>
  <c r="H105" i="5"/>
  <c r="I105" i="5"/>
  <c r="K105" i="5"/>
  <c r="L105" i="5"/>
  <c r="N105" i="5"/>
  <c r="O105" i="5"/>
  <c r="Q105" i="5"/>
  <c r="R105" i="5"/>
  <c r="T105" i="5"/>
  <c r="U105" i="5"/>
  <c r="W105" i="5"/>
  <c r="X105" i="5"/>
  <c r="Z105" i="5"/>
  <c r="AA105" i="5"/>
  <c r="AC105" i="5"/>
  <c r="AD105" i="5"/>
  <c r="AF105" i="5"/>
  <c r="AG105" i="5"/>
  <c r="AI105" i="5"/>
  <c r="AJ105" i="5"/>
  <c r="AL105" i="5"/>
  <c r="AM105" i="5"/>
  <c r="AO105" i="5"/>
  <c r="AP105" i="5"/>
  <c r="AR105" i="5"/>
  <c r="AS105" i="5"/>
  <c r="AU105" i="5"/>
  <c r="AV105" i="5"/>
  <c r="AX105" i="5"/>
  <c r="AY105" i="5"/>
  <c r="BA105" i="5"/>
  <c r="BB105" i="5"/>
  <c r="BE105" i="5"/>
  <c r="BG105" i="5"/>
  <c r="BH105" i="5"/>
  <c r="BJ105" i="5"/>
  <c r="BK105" i="5"/>
  <c r="BM105" i="5"/>
  <c r="BN105" i="5"/>
  <c r="BP105" i="5"/>
  <c r="BQ105" i="5"/>
  <c r="BS105" i="5"/>
  <c r="BT105" i="5"/>
  <c r="BW105" i="5"/>
  <c r="BY105" i="5"/>
  <c r="BZ105" i="5"/>
  <c r="CB105" i="5"/>
  <c r="CC105" i="5"/>
  <c r="CE105" i="5"/>
  <c r="CF105" i="5"/>
  <c r="CH105" i="5"/>
  <c r="CI105" i="5"/>
  <c r="CK105" i="5"/>
  <c r="CL105" i="5"/>
  <c r="CN105" i="5"/>
  <c r="CP105" i="5"/>
  <c r="CR105" i="5"/>
  <c r="E106" i="5"/>
  <c r="F106" i="5"/>
  <c r="H106" i="5"/>
  <c r="I106" i="5"/>
  <c r="K106" i="5"/>
  <c r="L106" i="5"/>
  <c r="N106" i="5"/>
  <c r="O106" i="5"/>
  <c r="Q106" i="5"/>
  <c r="R106" i="5"/>
  <c r="T106" i="5"/>
  <c r="U106" i="5"/>
  <c r="W106" i="5"/>
  <c r="X106" i="5"/>
  <c r="Z106" i="5"/>
  <c r="AA106" i="5"/>
  <c r="AC106" i="5"/>
  <c r="AD106" i="5"/>
  <c r="AF106" i="5"/>
  <c r="AG106" i="5"/>
  <c r="AI106" i="5"/>
  <c r="AJ106" i="5"/>
  <c r="AL106" i="5"/>
  <c r="AM106" i="5"/>
  <c r="AO106" i="5"/>
  <c r="AP106" i="5"/>
  <c r="AR106" i="5"/>
  <c r="AS106" i="5"/>
  <c r="AU106" i="5"/>
  <c r="AV106" i="5"/>
  <c r="AX106" i="5"/>
  <c r="AY106" i="5"/>
  <c r="BA106" i="5"/>
  <c r="BB106" i="5"/>
  <c r="BE106" i="5"/>
  <c r="BG106" i="5"/>
  <c r="BH106" i="5"/>
  <c r="BJ106" i="5"/>
  <c r="BK106" i="5"/>
  <c r="BM106" i="5"/>
  <c r="BN106" i="5"/>
  <c r="BP106" i="5"/>
  <c r="BQ106" i="5"/>
  <c r="BS106" i="5"/>
  <c r="BT106" i="5"/>
  <c r="BW106" i="5"/>
  <c r="BY106" i="5"/>
  <c r="BZ106" i="5"/>
  <c r="CB106" i="5"/>
  <c r="CC106" i="5"/>
  <c r="CE106" i="5"/>
  <c r="CF106" i="5"/>
  <c r="CH106" i="5"/>
  <c r="CI106" i="5"/>
  <c r="CK106" i="5"/>
  <c r="CL106" i="5"/>
  <c r="CN106" i="5"/>
  <c r="CP106" i="5"/>
  <c r="CR106" i="5"/>
  <c r="E107" i="5"/>
  <c r="F107" i="5"/>
  <c r="H107" i="5"/>
  <c r="I107" i="5"/>
  <c r="K107" i="5"/>
  <c r="L107" i="5"/>
  <c r="N107" i="5"/>
  <c r="O107" i="5"/>
  <c r="Q107" i="5"/>
  <c r="R107" i="5"/>
  <c r="T107" i="5"/>
  <c r="U107" i="5"/>
  <c r="W107" i="5"/>
  <c r="X107" i="5"/>
  <c r="Z107" i="5"/>
  <c r="AA107" i="5"/>
  <c r="AC107" i="5"/>
  <c r="AD107" i="5"/>
  <c r="AF107" i="5"/>
  <c r="AG107" i="5"/>
  <c r="AI107" i="5"/>
  <c r="AJ107" i="5"/>
  <c r="AL107" i="5"/>
  <c r="AM107" i="5"/>
  <c r="AO107" i="5"/>
  <c r="AP107" i="5"/>
  <c r="AR107" i="5"/>
  <c r="AS107" i="5"/>
  <c r="AU107" i="5"/>
  <c r="AV107" i="5"/>
  <c r="AX107" i="5"/>
  <c r="AY107" i="5"/>
  <c r="BA107" i="5"/>
  <c r="BB107" i="5"/>
  <c r="BE107" i="5"/>
  <c r="BG107" i="5"/>
  <c r="BH107" i="5"/>
  <c r="BJ107" i="5"/>
  <c r="BK107" i="5"/>
  <c r="BM107" i="5"/>
  <c r="BN107" i="5"/>
  <c r="BP107" i="5"/>
  <c r="BQ107" i="5"/>
  <c r="BS107" i="5"/>
  <c r="BT107" i="5"/>
  <c r="BW107" i="5"/>
  <c r="BY107" i="5"/>
  <c r="BZ107" i="5"/>
  <c r="CB107" i="5"/>
  <c r="CC107" i="5"/>
  <c r="CE107" i="5"/>
  <c r="CF107" i="5"/>
  <c r="CH107" i="5"/>
  <c r="CI107" i="5"/>
  <c r="CK107" i="5"/>
  <c r="CL107" i="5"/>
  <c r="CN107" i="5"/>
  <c r="CP107" i="5"/>
  <c r="CR107" i="5"/>
  <c r="E108" i="5"/>
  <c r="F108" i="5"/>
  <c r="H108" i="5"/>
  <c r="I108" i="5"/>
  <c r="K108" i="5"/>
  <c r="L108" i="5"/>
  <c r="N108" i="5"/>
  <c r="O108" i="5"/>
  <c r="Q108" i="5"/>
  <c r="R108" i="5"/>
  <c r="T108" i="5"/>
  <c r="U108" i="5"/>
  <c r="W108" i="5"/>
  <c r="X108" i="5"/>
  <c r="Z108" i="5"/>
  <c r="AA108" i="5"/>
  <c r="AC108" i="5"/>
  <c r="AD108" i="5"/>
  <c r="AF108" i="5"/>
  <c r="AG108" i="5"/>
  <c r="AI108" i="5"/>
  <c r="AJ108" i="5"/>
  <c r="AL108" i="5"/>
  <c r="AM108" i="5"/>
  <c r="AO108" i="5"/>
  <c r="AP108" i="5"/>
  <c r="AR108" i="5"/>
  <c r="AS108" i="5"/>
  <c r="AU108" i="5"/>
  <c r="AV108" i="5"/>
  <c r="AX108" i="5"/>
  <c r="AY108" i="5"/>
  <c r="BA108" i="5"/>
  <c r="BB108" i="5"/>
  <c r="BE108" i="5"/>
  <c r="BG108" i="5"/>
  <c r="BH108" i="5"/>
  <c r="BJ108" i="5"/>
  <c r="BK108" i="5"/>
  <c r="BM108" i="5"/>
  <c r="BN108" i="5"/>
  <c r="BP108" i="5"/>
  <c r="BQ108" i="5"/>
  <c r="BS108" i="5"/>
  <c r="BT108" i="5"/>
  <c r="BW108" i="5"/>
  <c r="BY108" i="5"/>
  <c r="BZ108" i="5"/>
  <c r="CB108" i="5"/>
  <c r="CC108" i="5"/>
  <c r="CE108" i="5"/>
  <c r="CF108" i="5"/>
  <c r="CH108" i="5"/>
  <c r="CI108" i="5"/>
  <c r="CK108" i="5"/>
  <c r="CL108" i="5"/>
  <c r="CN108" i="5"/>
  <c r="CP108" i="5"/>
  <c r="CR108" i="5"/>
  <c r="E109" i="5"/>
  <c r="F109" i="5"/>
  <c r="H109" i="5"/>
  <c r="I109" i="5"/>
  <c r="K109" i="5"/>
  <c r="L109" i="5"/>
  <c r="N109" i="5"/>
  <c r="O109" i="5"/>
  <c r="Q109" i="5"/>
  <c r="R109" i="5"/>
  <c r="T109" i="5"/>
  <c r="U109" i="5"/>
  <c r="W109" i="5"/>
  <c r="X109" i="5"/>
  <c r="Z109" i="5"/>
  <c r="AA109" i="5"/>
  <c r="AC109" i="5"/>
  <c r="AD109" i="5"/>
  <c r="AF109" i="5"/>
  <c r="AG109" i="5"/>
  <c r="AI109" i="5"/>
  <c r="AJ109" i="5"/>
  <c r="AL109" i="5"/>
  <c r="AM109" i="5"/>
  <c r="AO109" i="5"/>
  <c r="AP109" i="5"/>
  <c r="AR109" i="5"/>
  <c r="AS109" i="5"/>
  <c r="AU109" i="5"/>
  <c r="AV109" i="5"/>
  <c r="AX109" i="5"/>
  <c r="AY109" i="5"/>
  <c r="BA109" i="5"/>
  <c r="BB109" i="5"/>
  <c r="BE109" i="5"/>
  <c r="BG109" i="5"/>
  <c r="BH109" i="5"/>
  <c r="BJ109" i="5"/>
  <c r="BK109" i="5"/>
  <c r="BM109" i="5"/>
  <c r="BN109" i="5"/>
  <c r="BP109" i="5"/>
  <c r="BQ109" i="5"/>
  <c r="BS109" i="5"/>
  <c r="BT109" i="5"/>
  <c r="BW109" i="5"/>
  <c r="BY109" i="5"/>
  <c r="BZ109" i="5"/>
  <c r="CB109" i="5"/>
  <c r="CC109" i="5"/>
  <c r="CE109" i="5"/>
  <c r="CF109" i="5"/>
  <c r="CH109" i="5"/>
  <c r="CI109" i="5"/>
  <c r="CK109" i="5"/>
  <c r="CL109" i="5"/>
  <c r="CN109" i="5"/>
  <c r="CP109" i="5"/>
  <c r="CR109" i="5"/>
  <c r="E110" i="5"/>
  <c r="F110" i="5"/>
  <c r="H110" i="5"/>
  <c r="I110" i="5"/>
  <c r="K110" i="5"/>
  <c r="L110" i="5"/>
  <c r="N110" i="5"/>
  <c r="O110" i="5"/>
  <c r="Q110" i="5"/>
  <c r="R110" i="5"/>
  <c r="T110" i="5"/>
  <c r="U110" i="5"/>
  <c r="W110" i="5"/>
  <c r="X110" i="5"/>
  <c r="Z110" i="5"/>
  <c r="AA110" i="5"/>
  <c r="AC110" i="5"/>
  <c r="AD110" i="5"/>
  <c r="AF110" i="5"/>
  <c r="AG110" i="5"/>
  <c r="AI110" i="5"/>
  <c r="AJ110" i="5"/>
  <c r="AL110" i="5"/>
  <c r="AM110" i="5"/>
  <c r="AO110" i="5"/>
  <c r="AP110" i="5"/>
  <c r="AR110" i="5"/>
  <c r="AS110" i="5"/>
  <c r="AU110" i="5"/>
  <c r="AV110" i="5"/>
  <c r="AX110" i="5"/>
  <c r="AY110" i="5"/>
  <c r="BA110" i="5"/>
  <c r="BB110" i="5"/>
  <c r="BE110" i="5"/>
  <c r="BG110" i="5"/>
  <c r="BH110" i="5"/>
  <c r="BJ110" i="5"/>
  <c r="BK110" i="5"/>
  <c r="BM110" i="5"/>
  <c r="BN110" i="5"/>
  <c r="BP110" i="5"/>
  <c r="BQ110" i="5"/>
  <c r="BS110" i="5"/>
  <c r="BT110" i="5"/>
  <c r="BW110" i="5"/>
  <c r="BY110" i="5"/>
  <c r="BZ110" i="5"/>
  <c r="CB110" i="5"/>
  <c r="CC110" i="5"/>
  <c r="CE110" i="5"/>
  <c r="CF110" i="5"/>
  <c r="CH110" i="5"/>
  <c r="CI110" i="5"/>
  <c r="CK110" i="5"/>
  <c r="CL110" i="5"/>
  <c r="CN110" i="5"/>
  <c r="CP110" i="5"/>
  <c r="CR110" i="5"/>
  <c r="E111" i="5"/>
  <c r="F111" i="5"/>
  <c r="H111" i="5"/>
  <c r="I111" i="5"/>
  <c r="K111" i="5"/>
  <c r="L111" i="5"/>
  <c r="N111" i="5"/>
  <c r="O111" i="5"/>
  <c r="Q111" i="5"/>
  <c r="R111" i="5"/>
  <c r="T111" i="5"/>
  <c r="U111" i="5"/>
  <c r="W111" i="5"/>
  <c r="X111" i="5"/>
  <c r="Z111" i="5"/>
  <c r="AA111" i="5"/>
  <c r="AC111" i="5"/>
  <c r="AD111" i="5"/>
  <c r="AF111" i="5"/>
  <c r="AG111" i="5"/>
  <c r="AI111" i="5"/>
  <c r="AJ111" i="5"/>
  <c r="AL111" i="5"/>
  <c r="AM111" i="5"/>
  <c r="AO111" i="5"/>
  <c r="AP111" i="5"/>
  <c r="AR111" i="5"/>
  <c r="AS111" i="5"/>
  <c r="AU111" i="5"/>
  <c r="AV111" i="5"/>
  <c r="AX111" i="5"/>
  <c r="AY111" i="5"/>
  <c r="BA111" i="5"/>
  <c r="BB111" i="5"/>
  <c r="BD111" i="5"/>
  <c r="BE111" i="5"/>
  <c r="BG111" i="5"/>
  <c r="BH111" i="5"/>
  <c r="BJ111" i="5"/>
  <c r="BK111" i="5"/>
  <c r="BM111" i="5"/>
  <c r="BN111" i="5"/>
  <c r="BP111" i="5"/>
  <c r="BQ111" i="5"/>
  <c r="BS111" i="5"/>
  <c r="BT111" i="5"/>
  <c r="BV111" i="5"/>
  <c r="BW111" i="5"/>
  <c r="BY111" i="5"/>
  <c r="BZ111" i="5"/>
  <c r="CB111" i="5"/>
  <c r="CC111" i="5"/>
  <c r="CE111" i="5"/>
  <c r="CF111" i="5"/>
  <c r="CH111" i="5"/>
  <c r="CI111" i="5"/>
  <c r="CK111" i="5"/>
  <c r="CL111" i="5"/>
  <c r="CN111" i="5"/>
  <c r="CP111" i="5"/>
  <c r="CR111" i="5"/>
  <c r="E112" i="5"/>
  <c r="F112" i="5"/>
  <c r="H112" i="5"/>
  <c r="I112" i="5"/>
  <c r="K112" i="5"/>
  <c r="L112" i="5"/>
  <c r="N112" i="5"/>
  <c r="O112" i="5"/>
  <c r="Q112" i="5"/>
  <c r="R112" i="5"/>
  <c r="T112" i="5"/>
  <c r="U112" i="5"/>
  <c r="W112" i="5"/>
  <c r="X112" i="5"/>
  <c r="Z112" i="5"/>
  <c r="AA112" i="5"/>
  <c r="AC112" i="5"/>
  <c r="AD112" i="5"/>
  <c r="AF112" i="5"/>
  <c r="AG112" i="5"/>
  <c r="AI112" i="5"/>
  <c r="AJ112" i="5"/>
  <c r="AL112" i="5"/>
  <c r="AM112" i="5"/>
  <c r="AO112" i="5"/>
  <c r="AP112" i="5"/>
  <c r="AR112" i="5"/>
  <c r="AS112" i="5"/>
  <c r="AU112" i="5"/>
  <c r="AV112" i="5"/>
  <c r="AX112" i="5"/>
  <c r="AY112" i="5"/>
  <c r="BA112" i="5"/>
  <c r="BB112" i="5"/>
  <c r="BD112" i="5"/>
  <c r="BE112" i="5"/>
  <c r="BG112" i="5"/>
  <c r="BH112" i="5"/>
  <c r="BJ112" i="5"/>
  <c r="BK112" i="5"/>
  <c r="BM112" i="5"/>
  <c r="BN112" i="5"/>
  <c r="BP112" i="5"/>
  <c r="BQ112" i="5"/>
  <c r="BS112" i="5"/>
  <c r="BT112" i="5"/>
  <c r="BV112" i="5"/>
  <c r="BW112" i="5"/>
  <c r="BY112" i="5"/>
  <c r="BZ112" i="5"/>
  <c r="CB112" i="5"/>
  <c r="CC112" i="5"/>
  <c r="CE112" i="5"/>
  <c r="CF112" i="5"/>
  <c r="CH112" i="5"/>
  <c r="CI112" i="5"/>
  <c r="CK112" i="5"/>
  <c r="CL112" i="5"/>
  <c r="CN112" i="5"/>
  <c r="CP112" i="5"/>
  <c r="CR112" i="5"/>
  <c r="E113" i="5"/>
  <c r="F113" i="5"/>
  <c r="H113" i="5"/>
  <c r="I113" i="5"/>
  <c r="K113" i="5"/>
  <c r="L113" i="5"/>
  <c r="N113" i="5"/>
  <c r="O113" i="5"/>
  <c r="Q113" i="5"/>
  <c r="R113" i="5"/>
  <c r="T113" i="5"/>
  <c r="U113" i="5"/>
  <c r="W113" i="5"/>
  <c r="X113" i="5"/>
  <c r="Z113" i="5"/>
  <c r="AA113" i="5"/>
  <c r="AC113" i="5"/>
  <c r="AD113" i="5"/>
  <c r="AF113" i="5"/>
  <c r="AG113" i="5"/>
  <c r="AI113" i="5"/>
  <c r="AJ113" i="5"/>
  <c r="AL113" i="5"/>
  <c r="AM113" i="5"/>
  <c r="AO113" i="5"/>
  <c r="AP113" i="5"/>
  <c r="AR113" i="5"/>
  <c r="AS113" i="5"/>
  <c r="AU113" i="5"/>
  <c r="AV113" i="5"/>
  <c r="AX113" i="5"/>
  <c r="AY113" i="5"/>
  <c r="BA113" i="5"/>
  <c r="BB113" i="5"/>
  <c r="BD113" i="5"/>
  <c r="BE113" i="5"/>
  <c r="BG113" i="5"/>
  <c r="BH113" i="5"/>
  <c r="BJ113" i="5"/>
  <c r="BK113" i="5"/>
  <c r="BM113" i="5"/>
  <c r="BN113" i="5"/>
  <c r="BP113" i="5"/>
  <c r="BQ113" i="5"/>
  <c r="BS113" i="5"/>
  <c r="BT113" i="5"/>
  <c r="BV113" i="5"/>
  <c r="BW113" i="5"/>
  <c r="BY113" i="5"/>
  <c r="BZ113" i="5"/>
  <c r="CB113" i="5"/>
  <c r="CC113" i="5"/>
  <c r="CE113" i="5"/>
  <c r="CF113" i="5"/>
  <c r="CH113" i="5"/>
  <c r="CI113" i="5"/>
  <c r="CK113" i="5"/>
  <c r="CL113" i="5"/>
  <c r="CN113" i="5"/>
  <c r="CP113" i="5"/>
  <c r="CR113" i="5"/>
  <c r="E114" i="5"/>
  <c r="F114" i="5"/>
  <c r="H114" i="5"/>
  <c r="I114" i="5"/>
  <c r="K114" i="5"/>
  <c r="L114" i="5"/>
  <c r="N114" i="5"/>
  <c r="O114" i="5"/>
  <c r="Q114" i="5"/>
  <c r="R114" i="5"/>
  <c r="T114" i="5"/>
  <c r="U114" i="5"/>
  <c r="W114" i="5"/>
  <c r="X114" i="5"/>
  <c r="Z114" i="5"/>
  <c r="AA114" i="5"/>
  <c r="AC114" i="5"/>
  <c r="AD114" i="5"/>
  <c r="AF114" i="5"/>
  <c r="AG114" i="5"/>
  <c r="AI114" i="5"/>
  <c r="AJ114" i="5"/>
  <c r="AL114" i="5"/>
  <c r="AM114" i="5"/>
  <c r="AO114" i="5"/>
  <c r="AP114" i="5"/>
  <c r="AR114" i="5"/>
  <c r="AS114" i="5"/>
  <c r="AU114" i="5"/>
  <c r="AV114" i="5"/>
  <c r="AX114" i="5"/>
  <c r="AY114" i="5"/>
  <c r="BA114" i="5"/>
  <c r="BB114" i="5"/>
  <c r="BD114" i="5"/>
  <c r="BE114" i="5"/>
  <c r="BG114" i="5"/>
  <c r="BH114" i="5"/>
  <c r="BJ114" i="5"/>
  <c r="BK114" i="5"/>
  <c r="BM114" i="5"/>
  <c r="BN114" i="5"/>
  <c r="BP114" i="5"/>
  <c r="BQ114" i="5"/>
  <c r="BS114" i="5"/>
  <c r="BT114" i="5"/>
  <c r="BV114" i="5"/>
  <c r="BW114" i="5"/>
  <c r="BY114" i="5"/>
  <c r="BZ114" i="5"/>
  <c r="CB114" i="5"/>
  <c r="CC114" i="5"/>
  <c r="CE114" i="5"/>
  <c r="CF114" i="5"/>
  <c r="CH114" i="5"/>
  <c r="CI114" i="5"/>
  <c r="CK114" i="5"/>
  <c r="CL114" i="5"/>
  <c r="CN114" i="5"/>
  <c r="CP114" i="5"/>
  <c r="CR114" i="5"/>
  <c r="E115" i="5"/>
  <c r="F115" i="5"/>
  <c r="H115" i="5"/>
  <c r="I115" i="5"/>
  <c r="K115" i="5"/>
  <c r="L115" i="5"/>
  <c r="N115" i="5"/>
  <c r="O115" i="5"/>
  <c r="Q115" i="5"/>
  <c r="R115" i="5"/>
  <c r="T115" i="5"/>
  <c r="U115" i="5"/>
  <c r="W115" i="5"/>
  <c r="X115" i="5"/>
  <c r="Z115" i="5"/>
  <c r="AA115" i="5"/>
  <c r="AC115" i="5"/>
  <c r="AD115" i="5"/>
  <c r="AF115" i="5"/>
  <c r="AG115" i="5"/>
  <c r="AI115" i="5"/>
  <c r="AJ115" i="5"/>
  <c r="AL115" i="5"/>
  <c r="AM115" i="5"/>
  <c r="AO115" i="5"/>
  <c r="AP115" i="5"/>
  <c r="AR115" i="5"/>
  <c r="AS115" i="5"/>
  <c r="AU115" i="5"/>
  <c r="AV115" i="5"/>
  <c r="AX115" i="5"/>
  <c r="AY115" i="5"/>
  <c r="BA115" i="5"/>
  <c r="BB115" i="5"/>
  <c r="BD115" i="5"/>
  <c r="BE115" i="5"/>
  <c r="BG115" i="5"/>
  <c r="BH115" i="5"/>
  <c r="BJ115" i="5"/>
  <c r="BK115" i="5"/>
  <c r="BM115" i="5"/>
  <c r="BN115" i="5"/>
  <c r="BP115" i="5"/>
  <c r="BQ115" i="5"/>
  <c r="BS115" i="5"/>
  <c r="BT115" i="5"/>
  <c r="BV115" i="5"/>
  <c r="BW115" i="5"/>
  <c r="BY115" i="5"/>
  <c r="BZ115" i="5"/>
  <c r="CB115" i="5"/>
  <c r="CC115" i="5"/>
  <c r="CE115" i="5"/>
  <c r="CF115" i="5"/>
  <c r="CH115" i="5"/>
  <c r="CI115" i="5"/>
  <c r="CK115" i="5"/>
  <c r="CL115" i="5"/>
  <c r="CN115" i="5"/>
  <c r="CP115" i="5"/>
  <c r="CR115" i="5"/>
  <c r="E116" i="5"/>
  <c r="F116" i="5"/>
  <c r="H116" i="5"/>
  <c r="I116" i="5"/>
  <c r="K116" i="5"/>
  <c r="L116" i="5"/>
  <c r="N116" i="5"/>
  <c r="O116" i="5"/>
  <c r="Q116" i="5"/>
  <c r="R116" i="5"/>
  <c r="T116" i="5"/>
  <c r="U116" i="5"/>
  <c r="W116" i="5"/>
  <c r="X116" i="5"/>
  <c r="Z116" i="5"/>
  <c r="AA116" i="5"/>
  <c r="AC116" i="5"/>
  <c r="AD116" i="5"/>
  <c r="AF116" i="5"/>
  <c r="AG116" i="5"/>
  <c r="AI116" i="5"/>
  <c r="AJ116" i="5"/>
  <c r="AL116" i="5"/>
  <c r="AM116" i="5"/>
  <c r="AO116" i="5"/>
  <c r="AP116" i="5"/>
  <c r="AR116" i="5"/>
  <c r="AS116" i="5"/>
  <c r="AU116" i="5"/>
  <c r="AV116" i="5"/>
  <c r="AX116" i="5"/>
  <c r="AY116" i="5"/>
  <c r="BA116" i="5"/>
  <c r="BB116" i="5"/>
  <c r="BD116" i="5"/>
  <c r="BE116" i="5"/>
  <c r="BG116" i="5"/>
  <c r="BH116" i="5"/>
  <c r="BJ116" i="5"/>
  <c r="BK116" i="5"/>
  <c r="BM116" i="5"/>
  <c r="BN116" i="5"/>
  <c r="BP116" i="5"/>
  <c r="BQ116" i="5"/>
  <c r="BS116" i="5"/>
  <c r="BT116" i="5"/>
  <c r="BV116" i="5"/>
  <c r="BW116" i="5"/>
  <c r="BY116" i="5"/>
  <c r="BZ116" i="5"/>
  <c r="CB116" i="5"/>
  <c r="CC116" i="5"/>
  <c r="CE116" i="5"/>
  <c r="CF116" i="5"/>
  <c r="CH116" i="5"/>
  <c r="CI116" i="5"/>
  <c r="CK116" i="5"/>
  <c r="CL116" i="5"/>
  <c r="CN116" i="5"/>
  <c r="CP116" i="5"/>
  <c r="CR116" i="5"/>
  <c r="E117" i="5"/>
  <c r="F117" i="5"/>
  <c r="H117" i="5"/>
  <c r="I117" i="5"/>
  <c r="K117" i="5"/>
  <c r="L117" i="5"/>
  <c r="N117" i="5"/>
  <c r="O117" i="5"/>
  <c r="Q117" i="5"/>
  <c r="R117" i="5"/>
  <c r="T117" i="5"/>
  <c r="U117" i="5"/>
  <c r="W117" i="5"/>
  <c r="X117" i="5"/>
  <c r="Z117" i="5"/>
  <c r="AA117" i="5"/>
  <c r="AC117" i="5"/>
  <c r="AD117" i="5"/>
  <c r="AF117" i="5"/>
  <c r="AG117" i="5"/>
  <c r="AI117" i="5"/>
  <c r="AJ117" i="5"/>
  <c r="AL117" i="5"/>
  <c r="AM117" i="5"/>
  <c r="AO117" i="5"/>
  <c r="AP117" i="5"/>
  <c r="AR117" i="5"/>
  <c r="AS117" i="5"/>
  <c r="AU117" i="5"/>
  <c r="AV117" i="5"/>
  <c r="AX117" i="5"/>
  <c r="AY117" i="5"/>
  <c r="BA117" i="5"/>
  <c r="BB117" i="5"/>
  <c r="BD117" i="5"/>
  <c r="BE117" i="5"/>
  <c r="BG117" i="5"/>
  <c r="BH117" i="5"/>
  <c r="BJ117" i="5"/>
  <c r="BK117" i="5"/>
  <c r="BM117" i="5"/>
  <c r="BN117" i="5"/>
  <c r="BP117" i="5"/>
  <c r="BQ117" i="5"/>
  <c r="BS117" i="5"/>
  <c r="BT117" i="5"/>
  <c r="BV117" i="5"/>
  <c r="BW117" i="5"/>
  <c r="BY117" i="5"/>
  <c r="BZ117" i="5"/>
  <c r="CB117" i="5"/>
  <c r="CC117" i="5"/>
  <c r="CE117" i="5"/>
  <c r="CF117" i="5"/>
  <c r="CH117" i="5"/>
  <c r="CI117" i="5"/>
  <c r="CK117" i="5"/>
  <c r="CL117" i="5"/>
  <c r="CN117" i="5"/>
  <c r="CP117" i="5"/>
  <c r="CR117" i="5"/>
  <c r="E118" i="5"/>
  <c r="F118" i="5"/>
  <c r="H118" i="5"/>
  <c r="I118" i="5"/>
  <c r="K118" i="5"/>
  <c r="L118" i="5"/>
  <c r="N118" i="5"/>
  <c r="O118" i="5"/>
  <c r="Q118" i="5"/>
  <c r="R118" i="5"/>
  <c r="T118" i="5"/>
  <c r="U118" i="5"/>
  <c r="W118" i="5"/>
  <c r="X118" i="5"/>
  <c r="Z118" i="5"/>
  <c r="AA118" i="5"/>
  <c r="AC118" i="5"/>
  <c r="AD118" i="5"/>
  <c r="AF118" i="5"/>
  <c r="AG118" i="5"/>
  <c r="AI118" i="5"/>
  <c r="AJ118" i="5"/>
  <c r="AL118" i="5"/>
  <c r="AM118" i="5"/>
  <c r="AO118" i="5"/>
  <c r="AP118" i="5"/>
  <c r="AR118" i="5"/>
  <c r="AS118" i="5"/>
  <c r="AU118" i="5"/>
  <c r="AV118" i="5"/>
  <c r="AX118" i="5"/>
  <c r="AY118" i="5"/>
  <c r="BA118" i="5"/>
  <c r="BB118" i="5"/>
  <c r="BD118" i="5"/>
  <c r="BE118" i="5"/>
  <c r="BG118" i="5"/>
  <c r="BH118" i="5"/>
  <c r="BJ118" i="5"/>
  <c r="BK118" i="5"/>
  <c r="BM118" i="5"/>
  <c r="BN118" i="5"/>
  <c r="BP118" i="5"/>
  <c r="BQ118" i="5"/>
  <c r="BS118" i="5"/>
  <c r="BT118" i="5"/>
  <c r="BV118" i="5"/>
  <c r="BW118" i="5"/>
  <c r="BY118" i="5"/>
  <c r="BZ118" i="5"/>
  <c r="CB118" i="5"/>
  <c r="CC118" i="5"/>
  <c r="CE118" i="5"/>
  <c r="CF118" i="5"/>
  <c r="CH118" i="5"/>
  <c r="CI118" i="5"/>
  <c r="CK118" i="5"/>
  <c r="CL118" i="5"/>
  <c r="CN118" i="5"/>
  <c r="CP118" i="5"/>
  <c r="CR118" i="5"/>
  <c r="E119" i="5"/>
  <c r="F119" i="5"/>
  <c r="H119" i="5"/>
  <c r="I119" i="5"/>
  <c r="K119" i="5"/>
  <c r="L119" i="5"/>
  <c r="N119" i="5"/>
  <c r="O119" i="5"/>
  <c r="Q119" i="5"/>
  <c r="R119" i="5"/>
  <c r="T119" i="5"/>
  <c r="U119" i="5"/>
  <c r="W119" i="5"/>
  <c r="X119" i="5"/>
  <c r="Z119" i="5"/>
  <c r="AA119" i="5"/>
  <c r="AC119" i="5"/>
  <c r="AD119" i="5"/>
  <c r="AF119" i="5"/>
  <c r="AG119" i="5"/>
  <c r="AI119" i="5"/>
  <c r="AJ119" i="5"/>
  <c r="AL119" i="5"/>
  <c r="AM119" i="5"/>
  <c r="AO119" i="5"/>
  <c r="AP119" i="5"/>
  <c r="AR119" i="5"/>
  <c r="AS119" i="5"/>
  <c r="AU119" i="5"/>
  <c r="AV119" i="5"/>
  <c r="AX119" i="5"/>
  <c r="AY119" i="5"/>
  <c r="BA119" i="5"/>
  <c r="BB119" i="5"/>
  <c r="BD119" i="5"/>
  <c r="BE119" i="5"/>
  <c r="BG119" i="5"/>
  <c r="BH119" i="5"/>
  <c r="BJ119" i="5"/>
  <c r="BK119" i="5"/>
  <c r="BM119" i="5"/>
  <c r="BN119" i="5"/>
  <c r="BP119" i="5"/>
  <c r="BQ119" i="5"/>
  <c r="BS119" i="5"/>
  <c r="BT119" i="5"/>
  <c r="BV119" i="5"/>
  <c r="BW119" i="5"/>
  <c r="BY119" i="5"/>
  <c r="BZ119" i="5"/>
  <c r="CB119" i="5"/>
  <c r="CC119" i="5"/>
  <c r="CE119" i="5"/>
  <c r="CF119" i="5"/>
  <c r="CH119" i="5"/>
  <c r="CI119" i="5"/>
  <c r="CK119" i="5"/>
  <c r="CL119" i="5"/>
  <c r="CN119" i="5"/>
  <c r="CP119" i="5"/>
  <c r="CR119" i="5"/>
  <c r="E120" i="5"/>
  <c r="F120" i="5"/>
  <c r="H120" i="5"/>
  <c r="I120" i="5"/>
  <c r="K120" i="5"/>
  <c r="L120" i="5"/>
  <c r="N120" i="5"/>
  <c r="O120" i="5"/>
  <c r="Q120" i="5"/>
  <c r="R120" i="5"/>
  <c r="T120" i="5"/>
  <c r="U120" i="5"/>
  <c r="W120" i="5"/>
  <c r="X120" i="5"/>
  <c r="Z120" i="5"/>
  <c r="AA120" i="5"/>
  <c r="AC120" i="5"/>
  <c r="AD120" i="5"/>
  <c r="AF120" i="5"/>
  <c r="AG120" i="5"/>
  <c r="AI120" i="5"/>
  <c r="AJ120" i="5"/>
  <c r="AL120" i="5"/>
  <c r="AM120" i="5"/>
  <c r="AO120" i="5"/>
  <c r="AP120" i="5"/>
  <c r="AR120" i="5"/>
  <c r="AS120" i="5"/>
  <c r="AU120" i="5"/>
  <c r="AV120" i="5"/>
  <c r="AX120" i="5"/>
  <c r="AY120" i="5"/>
  <c r="BA120" i="5"/>
  <c r="BB120" i="5"/>
  <c r="BD120" i="5"/>
  <c r="BE120" i="5"/>
  <c r="BG120" i="5"/>
  <c r="BH120" i="5"/>
  <c r="BJ120" i="5"/>
  <c r="BK120" i="5"/>
  <c r="BM120" i="5"/>
  <c r="BN120" i="5"/>
  <c r="BP120" i="5"/>
  <c r="BQ120" i="5"/>
  <c r="BS120" i="5"/>
  <c r="BT120" i="5"/>
  <c r="BV120" i="5"/>
  <c r="BW120" i="5"/>
  <c r="BY120" i="5"/>
  <c r="BZ120" i="5"/>
  <c r="CB120" i="5"/>
  <c r="CC120" i="5"/>
  <c r="CE120" i="5"/>
  <c r="CF120" i="5"/>
  <c r="CH120" i="5"/>
  <c r="CI120" i="5"/>
  <c r="CK120" i="5"/>
  <c r="CL120" i="5"/>
  <c r="CN120" i="5"/>
  <c r="CP120" i="5"/>
  <c r="CR120" i="5"/>
  <c r="E121" i="5"/>
  <c r="F121" i="5"/>
  <c r="H121" i="5"/>
  <c r="I121" i="5"/>
  <c r="K121" i="5"/>
  <c r="L121" i="5"/>
  <c r="N121" i="5"/>
  <c r="O121" i="5"/>
  <c r="Q121" i="5"/>
  <c r="R121" i="5"/>
  <c r="T121" i="5"/>
  <c r="U121" i="5"/>
  <c r="W121" i="5"/>
  <c r="X121" i="5"/>
  <c r="Z121" i="5"/>
  <c r="AA121" i="5"/>
  <c r="AC121" i="5"/>
  <c r="AD121" i="5"/>
  <c r="AF121" i="5"/>
  <c r="AG121" i="5"/>
  <c r="AI121" i="5"/>
  <c r="AJ121" i="5"/>
  <c r="AL121" i="5"/>
  <c r="AM121" i="5"/>
  <c r="AO121" i="5"/>
  <c r="AP121" i="5"/>
  <c r="AR121" i="5"/>
  <c r="AS121" i="5"/>
  <c r="AU121" i="5"/>
  <c r="AV121" i="5"/>
  <c r="AX121" i="5"/>
  <c r="AY121" i="5"/>
  <c r="BA121" i="5"/>
  <c r="BB121" i="5"/>
  <c r="BD121" i="5"/>
  <c r="BE121" i="5"/>
  <c r="BG121" i="5"/>
  <c r="BH121" i="5"/>
  <c r="BJ121" i="5"/>
  <c r="BK121" i="5"/>
  <c r="BM121" i="5"/>
  <c r="BN121" i="5"/>
  <c r="BP121" i="5"/>
  <c r="BQ121" i="5"/>
  <c r="BS121" i="5"/>
  <c r="BT121" i="5"/>
  <c r="BV121" i="5"/>
  <c r="BW121" i="5"/>
  <c r="BY121" i="5"/>
  <c r="BZ121" i="5"/>
  <c r="CB121" i="5"/>
  <c r="CC121" i="5"/>
  <c r="CE121" i="5"/>
  <c r="CF121" i="5"/>
  <c r="CH121" i="5"/>
  <c r="CI121" i="5"/>
  <c r="CK121" i="5"/>
  <c r="CL121" i="5"/>
  <c r="CN121" i="5"/>
  <c r="CP121" i="5"/>
  <c r="CR121" i="5"/>
  <c r="E122" i="5"/>
  <c r="F122" i="5"/>
  <c r="H122" i="5"/>
  <c r="I122" i="5"/>
  <c r="K122" i="5"/>
  <c r="L122" i="5"/>
  <c r="N122" i="5"/>
  <c r="O122" i="5"/>
  <c r="Q122" i="5"/>
  <c r="R122" i="5"/>
  <c r="T122" i="5"/>
  <c r="U122" i="5"/>
  <c r="W122" i="5"/>
  <c r="X122" i="5"/>
  <c r="Z122" i="5"/>
  <c r="AA122" i="5"/>
  <c r="AC122" i="5"/>
  <c r="AD122" i="5"/>
  <c r="AF122" i="5"/>
  <c r="AG122" i="5"/>
  <c r="AI122" i="5"/>
  <c r="AJ122" i="5"/>
  <c r="AL122" i="5"/>
  <c r="AM122" i="5"/>
  <c r="AO122" i="5"/>
  <c r="AP122" i="5"/>
  <c r="AR122" i="5"/>
  <c r="AS122" i="5"/>
  <c r="AU122" i="5"/>
  <c r="AV122" i="5"/>
  <c r="AX122" i="5"/>
  <c r="AY122" i="5"/>
  <c r="BA122" i="5"/>
  <c r="BB122" i="5"/>
  <c r="BD122" i="5"/>
  <c r="BE122" i="5"/>
  <c r="BG122" i="5"/>
  <c r="BH122" i="5"/>
  <c r="BJ122" i="5"/>
  <c r="BK122" i="5"/>
  <c r="BM122" i="5"/>
  <c r="BN122" i="5"/>
  <c r="BP122" i="5"/>
  <c r="BQ122" i="5"/>
  <c r="BS122" i="5"/>
  <c r="BT122" i="5"/>
  <c r="BV122" i="5"/>
  <c r="BW122" i="5"/>
  <c r="BY122" i="5"/>
  <c r="BZ122" i="5"/>
  <c r="CB122" i="5"/>
  <c r="CC122" i="5"/>
  <c r="CE122" i="5"/>
  <c r="CF122" i="5"/>
  <c r="CH122" i="5"/>
  <c r="CI122" i="5"/>
  <c r="CK122" i="5"/>
  <c r="CL122" i="5"/>
  <c r="CN122" i="5"/>
  <c r="CP122" i="5"/>
  <c r="CR122" i="5"/>
  <c r="F123" i="5"/>
  <c r="I123" i="5"/>
  <c r="L123" i="5"/>
  <c r="O123" i="5"/>
  <c r="R123" i="5"/>
  <c r="U123" i="5"/>
  <c r="X123" i="5"/>
  <c r="AA123" i="5"/>
  <c r="AD123" i="5"/>
  <c r="AG123" i="5"/>
  <c r="AJ123" i="5"/>
  <c r="AM123" i="5"/>
  <c r="AP123" i="5"/>
  <c r="AS123" i="5"/>
  <c r="AV123" i="5"/>
  <c r="AY123" i="5"/>
  <c r="BB123" i="5"/>
  <c r="BE123" i="5"/>
  <c r="BH123" i="5"/>
  <c r="BK123" i="5"/>
  <c r="BN123" i="5"/>
  <c r="BQ123" i="5"/>
  <c r="BT123" i="5"/>
  <c r="BW123" i="5"/>
  <c r="BZ123" i="5"/>
  <c r="CC123" i="5"/>
  <c r="CF123" i="5"/>
  <c r="CI123" i="5"/>
  <c r="CL123" i="5"/>
  <c r="CN123" i="5"/>
  <c r="CP123" i="5"/>
  <c r="CR123" i="5"/>
  <c r="F124" i="5"/>
  <c r="I124" i="5"/>
  <c r="L124" i="5"/>
  <c r="O124" i="5"/>
  <c r="R124" i="5"/>
  <c r="U124" i="5"/>
  <c r="X124" i="5"/>
  <c r="AA124" i="5"/>
  <c r="AD124" i="5"/>
  <c r="AG124" i="5"/>
  <c r="AJ124" i="5"/>
  <c r="AM124" i="5"/>
  <c r="AP124" i="5"/>
  <c r="AS124" i="5"/>
  <c r="AV124" i="5"/>
  <c r="AY124" i="5"/>
  <c r="BB124" i="5"/>
  <c r="BE124" i="5"/>
  <c r="BH124" i="5"/>
  <c r="BK124" i="5"/>
  <c r="BN124" i="5"/>
  <c r="BQ124" i="5"/>
  <c r="BT124" i="5"/>
  <c r="BW124" i="5"/>
  <c r="BZ124" i="5"/>
  <c r="CC124" i="5"/>
  <c r="CF124" i="5"/>
  <c r="CI124" i="5"/>
  <c r="CL124" i="5"/>
  <c r="CN124" i="5"/>
  <c r="CP124" i="5"/>
  <c r="CR124" i="5"/>
  <c r="F125" i="5"/>
  <c r="I125" i="5"/>
  <c r="L125" i="5"/>
  <c r="O125" i="5"/>
  <c r="R125" i="5"/>
  <c r="U125" i="5"/>
  <c r="X125" i="5"/>
  <c r="AA125" i="5"/>
  <c r="AD125" i="5"/>
  <c r="AG125" i="5"/>
  <c r="AJ125" i="5"/>
  <c r="AM125" i="5"/>
  <c r="AP125" i="5"/>
  <c r="AS125" i="5"/>
  <c r="AV125" i="5"/>
  <c r="AY125" i="5"/>
  <c r="BB125" i="5"/>
  <c r="BE125" i="5"/>
  <c r="BH125" i="5"/>
  <c r="BK125" i="5"/>
  <c r="BN125" i="5"/>
  <c r="BQ125" i="5"/>
  <c r="BT125" i="5"/>
  <c r="BW125" i="5"/>
  <c r="BZ125" i="5"/>
  <c r="CC125" i="5"/>
  <c r="CF125" i="5"/>
  <c r="CI125" i="5"/>
  <c r="CL125" i="5"/>
  <c r="CN125" i="5"/>
  <c r="CP125" i="5"/>
  <c r="CR125" i="5"/>
  <c r="F126" i="5"/>
  <c r="I126" i="5"/>
  <c r="L126" i="5"/>
  <c r="O126" i="5"/>
  <c r="R126" i="5"/>
  <c r="U126" i="5"/>
  <c r="X126" i="5"/>
  <c r="AA126" i="5"/>
  <c r="AD126" i="5"/>
  <c r="AG126" i="5"/>
  <c r="AJ126" i="5"/>
  <c r="AM126" i="5"/>
  <c r="AP126" i="5"/>
  <c r="AS126" i="5"/>
  <c r="AV126" i="5"/>
  <c r="AY126" i="5"/>
  <c r="BB126" i="5"/>
  <c r="BE126" i="5"/>
  <c r="BH126" i="5"/>
  <c r="BK126" i="5"/>
  <c r="BN126" i="5"/>
  <c r="BQ126" i="5"/>
  <c r="BT126" i="5"/>
  <c r="BW126" i="5"/>
  <c r="BZ126" i="5"/>
  <c r="CC126" i="5"/>
  <c r="CF126" i="5"/>
  <c r="CI126" i="5"/>
  <c r="CL126" i="5"/>
  <c r="CN126" i="5"/>
  <c r="CP126" i="5"/>
  <c r="CR126" i="5"/>
  <c r="F127" i="5"/>
  <c r="I127" i="5"/>
  <c r="L127" i="5"/>
  <c r="O127" i="5"/>
  <c r="R127" i="5"/>
  <c r="U127" i="5"/>
  <c r="X127" i="5"/>
  <c r="AA127" i="5"/>
  <c r="AD127" i="5"/>
  <c r="AG127" i="5"/>
  <c r="AJ127" i="5"/>
  <c r="AM127" i="5"/>
  <c r="AP127" i="5"/>
  <c r="AS127" i="5"/>
  <c r="AV127" i="5"/>
  <c r="AY127" i="5"/>
  <c r="BB127" i="5"/>
  <c r="BE127" i="5"/>
  <c r="BH127" i="5"/>
  <c r="BK127" i="5"/>
  <c r="BN127" i="5"/>
  <c r="BQ127" i="5"/>
  <c r="BT127" i="5"/>
  <c r="BW127" i="5"/>
  <c r="BZ127" i="5"/>
  <c r="CC127" i="5"/>
  <c r="CF127" i="5"/>
  <c r="CI127" i="5"/>
  <c r="CL127" i="5"/>
  <c r="CN127" i="5"/>
  <c r="CP127" i="5"/>
  <c r="CR127" i="5"/>
  <c r="F128" i="5"/>
  <c r="I128" i="5"/>
  <c r="L128" i="5"/>
  <c r="O128" i="5"/>
  <c r="R128" i="5"/>
  <c r="U128" i="5"/>
  <c r="X128" i="5"/>
  <c r="AA128" i="5"/>
  <c r="AD128" i="5"/>
  <c r="AG128" i="5"/>
  <c r="AJ128" i="5"/>
  <c r="AM128" i="5"/>
  <c r="AP128" i="5"/>
  <c r="AS128" i="5"/>
  <c r="AV128" i="5"/>
  <c r="AY128" i="5"/>
  <c r="BB128" i="5"/>
  <c r="BE128" i="5"/>
  <c r="BH128" i="5"/>
  <c r="BK128" i="5"/>
  <c r="BN128" i="5"/>
  <c r="BQ128" i="5"/>
  <c r="BT128" i="5"/>
  <c r="BW128" i="5"/>
  <c r="BZ128" i="5"/>
  <c r="CC128" i="5"/>
  <c r="CF128" i="5"/>
  <c r="CI128" i="5"/>
  <c r="CL128" i="5"/>
  <c r="CN128" i="5"/>
  <c r="CP128" i="5"/>
  <c r="CR128" i="5"/>
  <c r="F129" i="5"/>
  <c r="I129" i="5"/>
  <c r="L129" i="5"/>
  <c r="O129" i="5"/>
  <c r="R129" i="5"/>
  <c r="U129" i="5"/>
  <c r="X129" i="5"/>
  <c r="AA129" i="5"/>
  <c r="AD129" i="5"/>
  <c r="AG129" i="5"/>
  <c r="AJ129" i="5"/>
  <c r="AM129" i="5"/>
  <c r="AP129" i="5"/>
  <c r="AS129" i="5"/>
  <c r="AV129" i="5"/>
  <c r="AY129" i="5"/>
  <c r="BB129" i="5"/>
  <c r="BE129" i="5"/>
  <c r="BH129" i="5"/>
  <c r="BK129" i="5"/>
  <c r="BN129" i="5"/>
  <c r="BQ129" i="5"/>
  <c r="BT129" i="5"/>
  <c r="BW129" i="5"/>
  <c r="BZ129" i="5"/>
  <c r="CC129" i="5"/>
  <c r="CF129" i="5"/>
  <c r="CI129" i="5"/>
  <c r="CL129" i="5"/>
  <c r="CN129" i="5"/>
  <c r="CP129" i="5"/>
  <c r="CR129" i="5"/>
  <c r="F130" i="5"/>
  <c r="I130" i="5"/>
  <c r="L130" i="5"/>
  <c r="O130" i="5"/>
  <c r="R130" i="5"/>
  <c r="U130" i="5"/>
  <c r="X130" i="5"/>
  <c r="AA130" i="5"/>
  <c r="AD130" i="5"/>
  <c r="AG130" i="5"/>
  <c r="AJ130" i="5"/>
  <c r="AM130" i="5"/>
  <c r="AP130" i="5"/>
  <c r="AS130" i="5"/>
  <c r="AV130" i="5"/>
  <c r="AY130" i="5"/>
  <c r="BB130" i="5"/>
  <c r="BE130" i="5"/>
  <c r="BH130" i="5"/>
  <c r="BK130" i="5"/>
  <c r="BN130" i="5"/>
  <c r="BQ130" i="5"/>
  <c r="BT130" i="5"/>
  <c r="BW130" i="5"/>
  <c r="BZ130" i="5"/>
  <c r="CC130" i="5"/>
  <c r="CF130" i="5"/>
  <c r="CI130" i="5"/>
  <c r="CL130" i="5"/>
  <c r="CN130" i="5"/>
  <c r="CP130" i="5"/>
  <c r="CR130" i="5"/>
  <c r="F131" i="5"/>
  <c r="I131" i="5"/>
  <c r="L131" i="5"/>
  <c r="O131" i="5"/>
  <c r="R131" i="5"/>
  <c r="U131" i="5"/>
  <c r="X131" i="5"/>
  <c r="AA131" i="5"/>
  <c r="AD131" i="5"/>
  <c r="AG131" i="5"/>
  <c r="AJ131" i="5"/>
  <c r="AM131" i="5"/>
  <c r="AP131" i="5"/>
  <c r="AS131" i="5"/>
  <c r="AV131" i="5"/>
  <c r="AY131" i="5"/>
  <c r="BB131" i="5"/>
  <c r="BE131" i="5"/>
  <c r="BH131" i="5"/>
  <c r="BK131" i="5"/>
  <c r="BN131" i="5"/>
  <c r="BQ131" i="5"/>
  <c r="BT131" i="5"/>
  <c r="BW131" i="5"/>
  <c r="BZ131" i="5"/>
  <c r="CC131" i="5"/>
  <c r="CF131" i="5"/>
  <c r="CI131" i="5"/>
  <c r="CL131" i="5"/>
  <c r="CN131" i="5"/>
  <c r="CR131" i="5"/>
  <c r="CR137" i="5"/>
  <c r="CS137" i="5"/>
  <c r="CT137" i="5"/>
  <c r="CR136" i="5"/>
  <c r="CS136" i="5"/>
  <c r="CT136" i="5"/>
  <c r="CR135" i="5"/>
  <c r="CT135" i="5"/>
  <c r="CR134" i="5"/>
  <c r="CS134" i="5"/>
  <c r="CT134" i="5"/>
  <c r="CT131" i="5"/>
  <c r="CT130" i="5"/>
  <c r="CT129" i="5"/>
  <c r="CT128" i="5"/>
  <c r="CT127" i="5"/>
  <c r="CT126" i="5"/>
  <c r="CT125" i="5"/>
  <c r="CT124" i="5"/>
  <c r="CT123" i="5"/>
  <c r="CT122" i="5"/>
  <c r="CT121" i="5"/>
  <c r="CT120" i="5"/>
  <c r="CT119" i="5"/>
  <c r="CT118" i="5"/>
  <c r="CT117" i="5"/>
  <c r="CT116" i="5"/>
  <c r="CT115" i="5"/>
  <c r="CT114" i="5"/>
  <c r="CT113" i="5"/>
  <c r="CT112" i="5"/>
  <c r="CT111" i="5"/>
  <c r="CT110" i="5"/>
  <c r="CT109" i="5"/>
  <c r="CT108" i="5"/>
  <c r="CT107" i="5"/>
  <c r="CT106" i="5"/>
  <c r="CT105" i="5"/>
  <c r="CT104" i="5"/>
  <c r="CT103" i="5"/>
  <c r="CT102" i="5"/>
  <c r="CT101" i="5"/>
  <c r="CT100" i="5"/>
  <c r="CT99" i="5"/>
  <c r="CT98" i="5"/>
  <c r="CT97" i="5"/>
  <c r="CT96" i="5"/>
  <c r="CT95" i="5"/>
  <c r="CT94" i="5"/>
  <c r="CT93" i="5"/>
  <c r="CT92" i="5"/>
  <c r="CT91" i="5"/>
  <c r="CT90" i="5"/>
  <c r="CT89" i="5"/>
  <c r="CT88" i="5"/>
  <c r="CT87" i="5"/>
  <c r="CT86" i="5"/>
  <c r="CT85" i="5"/>
  <c r="CT84" i="5"/>
  <c r="CT83" i="5"/>
  <c r="CT82" i="5"/>
  <c r="CT81" i="5"/>
  <c r="CT80" i="5"/>
  <c r="CT79" i="5"/>
  <c r="CT78" i="5"/>
  <c r="CT77" i="5"/>
  <c r="CT76" i="5"/>
  <c r="CT75" i="5"/>
  <c r="CT74" i="5"/>
  <c r="CT73" i="5"/>
  <c r="CT72" i="5"/>
  <c r="CT71" i="5"/>
  <c r="CT70" i="5"/>
  <c r="CT69" i="5"/>
  <c r="CT68" i="5"/>
  <c r="CT67" i="5"/>
  <c r="CT66" i="5"/>
  <c r="CT65" i="5"/>
  <c r="CT64" i="5"/>
  <c r="CT63" i="5"/>
  <c r="CT62" i="5"/>
  <c r="CT61" i="5"/>
  <c r="CT60" i="5"/>
  <c r="CT59" i="5"/>
  <c r="CT58" i="5"/>
  <c r="CT57" i="5"/>
  <c r="CT56" i="5"/>
  <c r="CT55" i="5"/>
  <c r="CT54" i="5"/>
  <c r="CT53" i="5"/>
  <c r="CT52" i="5"/>
  <c r="CT51" i="5"/>
  <c r="CT50" i="5"/>
  <c r="CT49" i="5"/>
  <c r="CT48" i="5"/>
  <c r="CT47" i="5"/>
  <c r="CT46" i="5"/>
  <c r="CT45" i="5"/>
  <c r="CT44" i="5"/>
  <c r="CT43" i="5"/>
  <c r="CT42" i="5"/>
  <c r="CT41" i="5"/>
  <c r="CT40" i="5"/>
  <c r="CT39" i="5"/>
  <c r="CT38" i="5"/>
  <c r="CT37" i="5"/>
  <c r="CT36" i="5"/>
  <c r="CT35" i="5"/>
  <c r="CT34" i="5"/>
  <c r="CT33" i="5"/>
  <c r="CT32" i="5"/>
  <c r="CT31" i="5"/>
  <c r="CT30" i="5"/>
  <c r="CT29" i="5"/>
  <c r="CT28" i="5"/>
  <c r="CT27" i="5"/>
  <c r="CT26" i="5"/>
  <c r="CT25" i="5"/>
  <c r="CT24" i="5"/>
  <c r="CT23" i="5"/>
  <c r="CT22" i="5"/>
  <c r="CT21" i="5"/>
  <c r="CT20" i="5"/>
  <c r="CT19" i="5"/>
  <c r="CT18" i="5"/>
  <c r="CT17" i="5"/>
  <c r="CT16" i="5"/>
  <c r="CT15" i="5"/>
  <c r="CT14" i="5"/>
  <c r="CT13" i="5"/>
  <c r="CT12" i="5"/>
  <c r="CT11" i="5"/>
  <c r="CT10" i="5"/>
  <c r="CT9" i="5"/>
  <c r="CT8" i="5"/>
  <c r="CT7" i="5"/>
  <c r="CT6" i="5"/>
  <c r="CT5" i="5"/>
  <c r="CT4" i="5"/>
  <c r="CT3" i="5"/>
  <c r="G3" i="3"/>
  <c r="J3" i="3"/>
  <c r="M3" i="3"/>
  <c r="P3" i="3"/>
  <c r="S3" i="3"/>
  <c r="V3" i="3"/>
  <c r="Y3" i="3"/>
  <c r="AB3" i="3"/>
  <c r="AE3" i="3"/>
  <c r="AH3" i="3"/>
  <c r="AK3" i="3"/>
  <c r="AN3" i="3"/>
  <c r="AQ3" i="3"/>
  <c r="AT3" i="3"/>
  <c r="AW3" i="3"/>
  <c r="AZ3" i="3"/>
  <c r="BB3" i="3"/>
  <c r="BD3" i="3"/>
  <c r="BF3" i="3"/>
  <c r="G4" i="3"/>
  <c r="J4" i="3"/>
  <c r="M4" i="3"/>
  <c r="O4" i="3"/>
  <c r="P4" i="3"/>
  <c r="R4" i="3"/>
  <c r="S4" i="3"/>
  <c r="U4" i="3"/>
  <c r="V4" i="3"/>
  <c r="X4" i="3"/>
  <c r="Y4" i="3"/>
  <c r="AA4" i="3"/>
  <c r="AB4" i="3"/>
  <c r="AE4" i="3"/>
  <c r="AG4" i="3"/>
  <c r="AH4" i="3"/>
  <c r="AJ4" i="3"/>
  <c r="AK4" i="3"/>
  <c r="AN4" i="3"/>
  <c r="AP4" i="3"/>
  <c r="AQ4" i="3"/>
  <c r="AS4" i="3"/>
  <c r="AT4" i="3"/>
  <c r="AV4" i="3"/>
  <c r="AW4" i="3"/>
  <c r="AY4" i="3"/>
  <c r="AZ4" i="3"/>
  <c r="BB4" i="3"/>
  <c r="BD4" i="3"/>
  <c r="BF4" i="3"/>
  <c r="G5" i="3"/>
  <c r="J5" i="3"/>
  <c r="M5" i="3"/>
  <c r="O5" i="3"/>
  <c r="P5" i="3"/>
  <c r="R5" i="3"/>
  <c r="S5" i="3"/>
  <c r="U5" i="3"/>
  <c r="V5" i="3"/>
  <c r="X5" i="3"/>
  <c r="Y5" i="3"/>
  <c r="AA5" i="3"/>
  <c r="AB5" i="3"/>
  <c r="AE5" i="3"/>
  <c r="AG5" i="3"/>
  <c r="AH5" i="3"/>
  <c r="AJ5" i="3"/>
  <c r="AK5" i="3"/>
  <c r="AN5" i="3"/>
  <c r="AP5" i="3"/>
  <c r="AQ5" i="3"/>
  <c r="AS5" i="3"/>
  <c r="AT5" i="3"/>
  <c r="AV5" i="3"/>
  <c r="AW5" i="3"/>
  <c r="AY5" i="3"/>
  <c r="AZ5" i="3"/>
  <c r="BB5" i="3"/>
  <c r="BD5" i="3"/>
  <c r="BF5" i="3"/>
  <c r="G6" i="3"/>
  <c r="J6" i="3"/>
  <c r="M6" i="3"/>
  <c r="O6" i="3"/>
  <c r="P6" i="3"/>
  <c r="R6" i="3"/>
  <c r="S6" i="3"/>
  <c r="U6" i="3"/>
  <c r="V6" i="3"/>
  <c r="X6" i="3"/>
  <c r="Y6" i="3"/>
  <c r="AA6" i="3"/>
  <c r="AB6" i="3"/>
  <c r="AE6" i="3"/>
  <c r="AG6" i="3"/>
  <c r="AH6" i="3"/>
  <c r="AJ6" i="3"/>
  <c r="AK6" i="3"/>
  <c r="AN6" i="3"/>
  <c r="AP6" i="3"/>
  <c r="AQ6" i="3"/>
  <c r="AS6" i="3"/>
  <c r="AT6" i="3"/>
  <c r="AV6" i="3"/>
  <c r="AW6" i="3"/>
  <c r="AY6" i="3"/>
  <c r="AZ6" i="3"/>
  <c r="BB6" i="3"/>
  <c r="BD6" i="3"/>
  <c r="BF6" i="3"/>
  <c r="G7" i="3"/>
  <c r="J7" i="3"/>
  <c r="M7" i="3"/>
  <c r="O7" i="3"/>
  <c r="P7" i="3"/>
  <c r="R7" i="3"/>
  <c r="S7" i="3"/>
  <c r="U7" i="3"/>
  <c r="V7" i="3"/>
  <c r="X7" i="3"/>
  <c r="Y7" i="3"/>
  <c r="AA7" i="3"/>
  <c r="AB7" i="3"/>
  <c r="AE7" i="3"/>
  <c r="AG7" i="3"/>
  <c r="AH7" i="3"/>
  <c r="AJ7" i="3"/>
  <c r="AK7" i="3"/>
  <c r="AN7" i="3"/>
  <c r="AP7" i="3"/>
  <c r="AQ7" i="3"/>
  <c r="AS7" i="3"/>
  <c r="AT7" i="3"/>
  <c r="AV7" i="3"/>
  <c r="AW7" i="3"/>
  <c r="AY7" i="3"/>
  <c r="AZ7" i="3"/>
  <c r="BB7" i="3"/>
  <c r="BD7" i="3"/>
  <c r="BF7" i="3"/>
  <c r="G8" i="3"/>
  <c r="J8" i="3"/>
  <c r="M8" i="3"/>
  <c r="O8" i="3"/>
  <c r="P8" i="3"/>
  <c r="R8" i="3"/>
  <c r="S8" i="3"/>
  <c r="U8" i="3"/>
  <c r="V8" i="3"/>
  <c r="X8" i="3"/>
  <c r="Y8" i="3"/>
  <c r="AA8" i="3"/>
  <c r="AB8" i="3"/>
  <c r="AE8" i="3"/>
  <c r="AG8" i="3"/>
  <c r="AH8" i="3"/>
  <c r="AJ8" i="3"/>
  <c r="AK8" i="3"/>
  <c r="AN8" i="3"/>
  <c r="AP8" i="3"/>
  <c r="AQ8" i="3"/>
  <c r="AS8" i="3"/>
  <c r="AT8" i="3"/>
  <c r="AV8" i="3"/>
  <c r="AW8" i="3"/>
  <c r="AY8" i="3"/>
  <c r="AZ8" i="3"/>
  <c r="BB8" i="3"/>
  <c r="BD8" i="3"/>
  <c r="BF8" i="3"/>
  <c r="G9" i="3"/>
  <c r="J9" i="3"/>
  <c r="M9" i="3"/>
  <c r="O9" i="3"/>
  <c r="P9" i="3"/>
  <c r="R9" i="3"/>
  <c r="S9" i="3"/>
  <c r="U9" i="3"/>
  <c r="V9" i="3"/>
  <c r="X9" i="3"/>
  <c r="Y9" i="3"/>
  <c r="AA9" i="3"/>
  <c r="AB9" i="3"/>
  <c r="AE9" i="3"/>
  <c r="AG9" i="3"/>
  <c r="AH9" i="3"/>
  <c r="AJ9" i="3"/>
  <c r="AK9" i="3"/>
  <c r="AN9" i="3"/>
  <c r="AP9" i="3"/>
  <c r="AQ9" i="3"/>
  <c r="AS9" i="3"/>
  <c r="AT9" i="3"/>
  <c r="AV9" i="3"/>
  <c r="AW9" i="3"/>
  <c r="AY9" i="3"/>
  <c r="AZ9" i="3"/>
  <c r="BB9" i="3"/>
  <c r="BD9" i="3"/>
  <c r="BF9" i="3"/>
  <c r="G10" i="3"/>
  <c r="J10" i="3"/>
  <c r="M10" i="3"/>
  <c r="O10" i="3"/>
  <c r="P10" i="3"/>
  <c r="R10" i="3"/>
  <c r="S10" i="3"/>
  <c r="U10" i="3"/>
  <c r="V10" i="3"/>
  <c r="X10" i="3"/>
  <c r="Y10" i="3"/>
  <c r="AA10" i="3"/>
  <c r="AB10" i="3"/>
  <c r="AE10" i="3"/>
  <c r="AG10" i="3"/>
  <c r="AH10" i="3"/>
  <c r="AJ10" i="3"/>
  <c r="AK10" i="3"/>
  <c r="AN10" i="3"/>
  <c r="AP10" i="3"/>
  <c r="AQ10" i="3"/>
  <c r="AS10" i="3"/>
  <c r="AT10" i="3"/>
  <c r="AV10" i="3"/>
  <c r="AW10" i="3"/>
  <c r="AY10" i="3"/>
  <c r="AZ10" i="3"/>
  <c r="BB10" i="3"/>
  <c r="BD10" i="3"/>
  <c r="BF10" i="3"/>
  <c r="G11" i="3"/>
  <c r="J11" i="3"/>
  <c r="M11" i="3"/>
  <c r="O11" i="3"/>
  <c r="P11" i="3"/>
  <c r="R11" i="3"/>
  <c r="S11" i="3"/>
  <c r="U11" i="3"/>
  <c r="V11" i="3"/>
  <c r="X11" i="3"/>
  <c r="Y11" i="3"/>
  <c r="AA11" i="3"/>
  <c r="AB11" i="3"/>
  <c r="AE11" i="3"/>
  <c r="AG11" i="3"/>
  <c r="AH11" i="3"/>
  <c r="AJ11" i="3"/>
  <c r="AK11" i="3"/>
  <c r="AN11" i="3"/>
  <c r="AP11" i="3"/>
  <c r="AQ11" i="3"/>
  <c r="AS11" i="3"/>
  <c r="AT11" i="3"/>
  <c r="AV11" i="3"/>
  <c r="AW11" i="3"/>
  <c r="AY11" i="3"/>
  <c r="AZ11" i="3"/>
  <c r="BB11" i="3"/>
  <c r="BD11" i="3"/>
  <c r="BF11" i="3"/>
  <c r="G12" i="3"/>
  <c r="J12" i="3"/>
  <c r="M12" i="3"/>
  <c r="O12" i="3"/>
  <c r="P12" i="3"/>
  <c r="R12" i="3"/>
  <c r="S12" i="3"/>
  <c r="U12" i="3"/>
  <c r="V12" i="3"/>
  <c r="X12" i="3"/>
  <c r="Y12" i="3"/>
  <c r="AA12" i="3"/>
  <c r="AB12" i="3"/>
  <c r="AE12" i="3"/>
  <c r="AG12" i="3"/>
  <c r="AH12" i="3"/>
  <c r="AJ12" i="3"/>
  <c r="AK12" i="3"/>
  <c r="AN12" i="3"/>
  <c r="AP12" i="3"/>
  <c r="AQ12" i="3"/>
  <c r="AS12" i="3"/>
  <c r="AT12" i="3"/>
  <c r="AV12" i="3"/>
  <c r="AW12" i="3"/>
  <c r="AY12" i="3"/>
  <c r="AZ12" i="3"/>
  <c r="BB12" i="3"/>
  <c r="BD12" i="3"/>
  <c r="BF12" i="3"/>
  <c r="G13" i="3"/>
  <c r="J13" i="3"/>
  <c r="M13" i="3"/>
  <c r="O13" i="3"/>
  <c r="P13" i="3"/>
  <c r="R13" i="3"/>
  <c r="S13" i="3"/>
  <c r="U13" i="3"/>
  <c r="V13" i="3"/>
  <c r="X13" i="3"/>
  <c r="Y13" i="3"/>
  <c r="AA13" i="3"/>
  <c r="AB13" i="3"/>
  <c r="AE13" i="3"/>
  <c r="AG13" i="3"/>
  <c r="AH13" i="3"/>
  <c r="AJ13" i="3"/>
  <c r="AK13" i="3"/>
  <c r="AN13" i="3"/>
  <c r="AP13" i="3"/>
  <c r="AQ13" i="3"/>
  <c r="AS13" i="3"/>
  <c r="AT13" i="3"/>
  <c r="AV13" i="3"/>
  <c r="AW13" i="3"/>
  <c r="AY13" i="3"/>
  <c r="AZ13" i="3"/>
  <c r="BB13" i="3"/>
  <c r="BD13" i="3"/>
  <c r="BF13" i="3"/>
  <c r="G14" i="3"/>
  <c r="J14" i="3"/>
  <c r="M14" i="3"/>
  <c r="O14" i="3"/>
  <c r="P14" i="3"/>
  <c r="R14" i="3"/>
  <c r="S14" i="3"/>
  <c r="U14" i="3"/>
  <c r="V14" i="3"/>
  <c r="X14" i="3"/>
  <c r="Y14" i="3"/>
  <c r="AA14" i="3"/>
  <c r="AB14" i="3"/>
  <c r="AE14" i="3"/>
  <c r="AG14" i="3"/>
  <c r="AH14" i="3"/>
  <c r="AJ14" i="3"/>
  <c r="AK14" i="3"/>
  <c r="AN14" i="3"/>
  <c r="AP14" i="3"/>
  <c r="AQ14" i="3"/>
  <c r="AS14" i="3"/>
  <c r="AT14" i="3"/>
  <c r="AV14" i="3"/>
  <c r="AW14" i="3"/>
  <c r="AY14" i="3"/>
  <c r="AZ14" i="3"/>
  <c r="BB14" i="3"/>
  <c r="BD14" i="3"/>
  <c r="BF14" i="3"/>
  <c r="G15" i="3"/>
  <c r="J15" i="3"/>
  <c r="M15" i="3"/>
  <c r="P15" i="3"/>
  <c r="S15" i="3"/>
  <c r="V15" i="3"/>
  <c r="Y15" i="3"/>
  <c r="AB15" i="3"/>
  <c r="AE15" i="3"/>
  <c r="AH15" i="3"/>
  <c r="AK15" i="3"/>
  <c r="AN15" i="3"/>
  <c r="AQ15" i="3"/>
  <c r="AT15" i="3"/>
  <c r="AW15" i="3"/>
  <c r="AZ15" i="3"/>
  <c r="BB15" i="3"/>
  <c r="BD15" i="3"/>
  <c r="BF15" i="3"/>
  <c r="G16" i="3"/>
  <c r="J16" i="3"/>
  <c r="M16" i="3"/>
  <c r="O16" i="3"/>
  <c r="P16" i="3"/>
  <c r="R16" i="3"/>
  <c r="S16" i="3"/>
  <c r="U16" i="3"/>
  <c r="V16" i="3"/>
  <c r="X16" i="3"/>
  <c r="Y16" i="3"/>
  <c r="AA16" i="3"/>
  <c r="AB16" i="3"/>
  <c r="AE16" i="3"/>
  <c r="AG16" i="3"/>
  <c r="AH16" i="3"/>
  <c r="AJ16" i="3"/>
  <c r="AK16" i="3"/>
  <c r="AN16" i="3"/>
  <c r="AP16" i="3"/>
  <c r="AQ16" i="3"/>
  <c r="AS16" i="3"/>
  <c r="AT16" i="3"/>
  <c r="AV16" i="3"/>
  <c r="AW16" i="3"/>
  <c r="AY16" i="3"/>
  <c r="AZ16" i="3"/>
  <c r="BB16" i="3"/>
  <c r="BD16" i="3"/>
  <c r="BF16" i="3"/>
  <c r="G17" i="3"/>
  <c r="J17" i="3"/>
  <c r="M17" i="3"/>
  <c r="O17" i="3"/>
  <c r="P17" i="3"/>
  <c r="R17" i="3"/>
  <c r="S17" i="3"/>
  <c r="U17" i="3"/>
  <c r="V17" i="3"/>
  <c r="X17" i="3"/>
  <c r="Y17" i="3"/>
  <c r="AA17" i="3"/>
  <c r="AB17" i="3"/>
  <c r="AE17" i="3"/>
  <c r="AG17" i="3"/>
  <c r="AH17" i="3"/>
  <c r="AJ17" i="3"/>
  <c r="AK17" i="3"/>
  <c r="AN17" i="3"/>
  <c r="AP17" i="3"/>
  <c r="AQ17" i="3"/>
  <c r="AS17" i="3"/>
  <c r="AT17" i="3"/>
  <c r="AV17" i="3"/>
  <c r="AW17" i="3"/>
  <c r="AY17" i="3"/>
  <c r="AZ17" i="3"/>
  <c r="BB17" i="3"/>
  <c r="BD17" i="3"/>
  <c r="BF17" i="3"/>
  <c r="G18" i="3"/>
  <c r="J18" i="3"/>
  <c r="M18" i="3"/>
  <c r="O18" i="3"/>
  <c r="P18" i="3"/>
  <c r="R18" i="3"/>
  <c r="S18" i="3"/>
  <c r="U18" i="3"/>
  <c r="V18" i="3"/>
  <c r="X18" i="3"/>
  <c r="Y18" i="3"/>
  <c r="AA18" i="3"/>
  <c r="AB18" i="3"/>
  <c r="AE18" i="3"/>
  <c r="AG18" i="3"/>
  <c r="AH18" i="3"/>
  <c r="AJ18" i="3"/>
  <c r="AK18" i="3"/>
  <c r="AN18" i="3"/>
  <c r="AP18" i="3"/>
  <c r="AQ18" i="3"/>
  <c r="AS18" i="3"/>
  <c r="AT18" i="3"/>
  <c r="AV18" i="3"/>
  <c r="AW18" i="3"/>
  <c r="AY18" i="3"/>
  <c r="AZ18" i="3"/>
  <c r="BB18" i="3"/>
  <c r="BD18" i="3"/>
  <c r="BF18" i="3"/>
  <c r="G19" i="3"/>
  <c r="J19" i="3"/>
  <c r="M19" i="3"/>
  <c r="O19" i="3"/>
  <c r="P19" i="3"/>
  <c r="R19" i="3"/>
  <c r="S19" i="3"/>
  <c r="U19" i="3"/>
  <c r="V19" i="3"/>
  <c r="X19" i="3"/>
  <c r="Y19" i="3"/>
  <c r="AA19" i="3"/>
  <c r="AB19" i="3"/>
  <c r="AE19" i="3"/>
  <c r="AG19" i="3"/>
  <c r="AH19" i="3"/>
  <c r="AJ19" i="3"/>
  <c r="AK19" i="3"/>
  <c r="AN19" i="3"/>
  <c r="AP19" i="3"/>
  <c r="AQ19" i="3"/>
  <c r="AS19" i="3"/>
  <c r="AT19" i="3"/>
  <c r="AV19" i="3"/>
  <c r="AW19" i="3"/>
  <c r="AY19" i="3"/>
  <c r="AZ19" i="3"/>
  <c r="BB19" i="3"/>
  <c r="BD19" i="3"/>
  <c r="BF19" i="3"/>
  <c r="G20" i="3"/>
  <c r="J20" i="3"/>
  <c r="M20" i="3"/>
  <c r="O20" i="3"/>
  <c r="P20" i="3"/>
  <c r="R20" i="3"/>
  <c r="S20" i="3"/>
  <c r="U20" i="3"/>
  <c r="V20" i="3"/>
  <c r="X20" i="3"/>
  <c r="Y20" i="3"/>
  <c r="AA20" i="3"/>
  <c r="AB20" i="3"/>
  <c r="AE20" i="3"/>
  <c r="AG20" i="3"/>
  <c r="AH20" i="3"/>
  <c r="AJ20" i="3"/>
  <c r="AK20" i="3"/>
  <c r="AN20" i="3"/>
  <c r="AP20" i="3"/>
  <c r="AQ20" i="3"/>
  <c r="AS20" i="3"/>
  <c r="AT20" i="3"/>
  <c r="AV20" i="3"/>
  <c r="AW20" i="3"/>
  <c r="AY20" i="3"/>
  <c r="AZ20" i="3"/>
  <c r="BB20" i="3"/>
  <c r="BD20" i="3"/>
  <c r="BF20" i="3"/>
  <c r="G21" i="3"/>
  <c r="J21" i="3"/>
  <c r="M21" i="3"/>
  <c r="O21" i="3"/>
  <c r="P21" i="3"/>
  <c r="R21" i="3"/>
  <c r="S21" i="3"/>
  <c r="U21" i="3"/>
  <c r="V21" i="3"/>
  <c r="X21" i="3"/>
  <c r="Y21" i="3"/>
  <c r="AA21" i="3"/>
  <c r="AB21" i="3"/>
  <c r="AE21" i="3"/>
  <c r="AG21" i="3"/>
  <c r="AH21" i="3"/>
  <c r="AJ21" i="3"/>
  <c r="AK21" i="3"/>
  <c r="AN21" i="3"/>
  <c r="AP21" i="3"/>
  <c r="AQ21" i="3"/>
  <c r="AS21" i="3"/>
  <c r="AT21" i="3"/>
  <c r="AV21" i="3"/>
  <c r="AW21" i="3"/>
  <c r="AY21" i="3"/>
  <c r="AZ21" i="3"/>
  <c r="BB21" i="3"/>
  <c r="BD21" i="3"/>
  <c r="BF21" i="3"/>
  <c r="G22" i="3"/>
  <c r="J22" i="3"/>
  <c r="M22" i="3"/>
  <c r="O22" i="3"/>
  <c r="P22" i="3"/>
  <c r="R22" i="3"/>
  <c r="S22" i="3"/>
  <c r="U22" i="3"/>
  <c r="V22" i="3"/>
  <c r="X22" i="3"/>
  <c r="Y22" i="3"/>
  <c r="AA22" i="3"/>
  <c r="AB22" i="3"/>
  <c r="AE22" i="3"/>
  <c r="AG22" i="3"/>
  <c r="AH22" i="3"/>
  <c r="AJ22" i="3"/>
  <c r="AK22" i="3"/>
  <c r="AN22" i="3"/>
  <c r="AP22" i="3"/>
  <c r="AQ22" i="3"/>
  <c r="AS22" i="3"/>
  <c r="AT22" i="3"/>
  <c r="AV22" i="3"/>
  <c r="AW22" i="3"/>
  <c r="AY22" i="3"/>
  <c r="AZ22" i="3"/>
  <c r="BB22" i="3"/>
  <c r="BD22" i="3"/>
  <c r="BF22" i="3"/>
  <c r="G23" i="3"/>
  <c r="J23" i="3"/>
  <c r="M23" i="3"/>
  <c r="O23" i="3"/>
  <c r="P23" i="3"/>
  <c r="R23" i="3"/>
  <c r="S23" i="3"/>
  <c r="U23" i="3"/>
  <c r="V23" i="3"/>
  <c r="X23" i="3"/>
  <c r="Y23" i="3"/>
  <c r="AA23" i="3"/>
  <c r="AB23" i="3"/>
  <c r="AE23" i="3"/>
  <c r="AG23" i="3"/>
  <c r="AH23" i="3"/>
  <c r="AJ23" i="3"/>
  <c r="AK23" i="3"/>
  <c r="AN23" i="3"/>
  <c r="AP23" i="3"/>
  <c r="AQ23" i="3"/>
  <c r="AS23" i="3"/>
  <c r="AT23" i="3"/>
  <c r="AV23" i="3"/>
  <c r="AW23" i="3"/>
  <c r="AY23" i="3"/>
  <c r="AZ23" i="3"/>
  <c r="BB23" i="3"/>
  <c r="BD23" i="3"/>
  <c r="BF23" i="3"/>
  <c r="G24" i="3"/>
  <c r="J24" i="3"/>
  <c r="M24" i="3"/>
  <c r="O24" i="3"/>
  <c r="P24" i="3"/>
  <c r="R24" i="3"/>
  <c r="S24" i="3"/>
  <c r="U24" i="3"/>
  <c r="V24" i="3"/>
  <c r="X24" i="3"/>
  <c r="Y24" i="3"/>
  <c r="AA24" i="3"/>
  <c r="AB24" i="3"/>
  <c r="AE24" i="3"/>
  <c r="AG24" i="3"/>
  <c r="AH24" i="3"/>
  <c r="AJ24" i="3"/>
  <c r="AK24" i="3"/>
  <c r="AN24" i="3"/>
  <c r="AP24" i="3"/>
  <c r="AQ24" i="3"/>
  <c r="AS24" i="3"/>
  <c r="AT24" i="3"/>
  <c r="AV24" i="3"/>
  <c r="AW24" i="3"/>
  <c r="AY24" i="3"/>
  <c r="AZ24" i="3"/>
  <c r="BB24" i="3"/>
  <c r="BD24" i="3"/>
  <c r="BF24" i="3"/>
  <c r="G25" i="3"/>
  <c r="J25" i="3"/>
  <c r="M25" i="3"/>
  <c r="O25" i="3"/>
  <c r="P25" i="3"/>
  <c r="R25" i="3"/>
  <c r="S25" i="3"/>
  <c r="U25" i="3"/>
  <c r="V25" i="3"/>
  <c r="X25" i="3"/>
  <c r="Y25" i="3"/>
  <c r="AA25" i="3"/>
  <c r="AB25" i="3"/>
  <c r="AE25" i="3"/>
  <c r="AG25" i="3"/>
  <c r="AH25" i="3"/>
  <c r="AJ25" i="3"/>
  <c r="AK25" i="3"/>
  <c r="AN25" i="3"/>
  <c r="AP25" i="3"/>
  <c r="AQ25" i="3"/>
  <c r="AS25" i="3"/>
  <c r="AT25" i="3"/>
  <c r="AV25" i="3"/>
  <c r="AW25" i="3"/>
  <c r="AY25" i="3"/>
  <c r="AZ25" i="3"/>
  <c r="BB25" i="3"/>
  <c r="BD25" i="3"/>
  <c r="BF25" i="3"/>
  <c r="G26" i="3"/>
  <c r="J26" i="3"/>
  <c r="M26" i="3"/>
  <c r="O26" i="3"/>
  <c r="P26" i="3"/>
  <c r="R26" i="3"/>
  <c r="S26" i="3"/>
  <c r="U26" i="3"/>
  <c r="V26" i="3"/>
  <c r="X26" i="3"/>
  <c r="Y26" i="3"/>
  <c r="AA26" i="3"/>
  <c r="AB26" i="3"/>
  <c r="AE26" i="3"/>
  <c r="AG26" i="3"/>
  <c r="AH26" i="3"/>
  <c r="AJ26" i="3"/>
  <c r="AK26" i="3"/>
  <c r="AN26" i="3"/>
  <c r="AP26" i="3"/>
  <c r="AQ26" i="3"/>
  <c r="AS26" i="3"/>
  <c r="AT26" i="3"/>
  <c r="AV26" i="3"/>
  <c r="AW26" i="3"/>
  <c r="AY26" i="3"/>
  <c r="AZ26" i="3"/>
  <c r="BB26" i="3"/>
  <c r="BD26" i="3"/>
  <c r="BF26" i="3"/>
  <c r="G27" i="3"/>
  <c r="J27" i="3"/>
  <c r="M27" i="3"/>
  <c r="P27" i="3"/>
  <c r="S27" i="3"/>
  <c r="V27" i="3"/>
  <c r="Y27" i="3"/>
  <c r="AB27" i="3"/>
  <c r="AE27" i="3"/>
  <c r="AH27" i="3"/>
  <c r="AK27" i="3"/>
  <c r="AN27" i="3"/>
  <c r="AQ27" i="3"/>
  <c r="AT27" i="3"/>
  <c r="AW27" i="3"/>
  <c r="AZ27" i="3"/>
  <c r="BB27" i="3"/>
  <c r="BD27" i="3"/>
  <c r="BF27" i="3"/>
  <c r="G28" i="3"/>
  <c r="J28" i="3"/>
  <c r="M28" i="3"/>
  <c r="O28" i="3"/>
  <c r="P28" i="3"/>
  <c r="R28" i="3"/>
  <c r="S28" i="3"/>
  <c r="V28" i="3"/>
  <c r="X28" i="3"/>
  <c r="Y28" i="3"/>
  <c r="AA28" i="3"/>
  <c r="AB28" i="3"/>
  <c r="AE28" i="3"/>
  <c r="AG28" i="3"/>
  <c r="AH28" i="3"/>
  <c r="AJ28" i="3"/>
  <c r="AK28" i="3"/>
  <c r="AN28" i="3"/>
  <c r="AP28" i="3"/>
  <c r="AQ28" i="3"/>
  <c r="AS28" i="3"/>
  <c r="AT28" i="3"/>
  <c r="AV28" i="3"/>
  <c r="AW28" i="3"/>
  <c r="AY28" i="3"/>
  <c r="AZ28" i="3"/>
  <c r="BB28" i="3"/>
  <c r="BD28" i="3"/>
  <c r="BF28" i="3"/>
  <c r="G29" i="3"/>
  <c r="J29" i="3"/>
  <c r="M29" i="3"/>
  <c r="O29" i="3"/>
  <c r="P29" i="3"/>
  <c r="R29" i="3"/>
  <c r="S29" i="3"/>
  <c r="V29" i="3"/>
  <c r="X29" i="3"/>
  <c r="Y29" i="3"/>
  <c r="AA29" i="3"/>
  <c r="AB29" i="3"/>
  <c r="AE29" i="3"/>
  <c r="AG29" i="3"/>
  <c r="AH29" i="3"/>
  <c r="AJ29" i="3"/>
  <c r="AK29" i="3"/>
  <c r="AN29" i="3"/>
  <c r="AP29" i="3"/>
  <c r="AQ29" i="3"/>
  <c r="AS29" i="3"/>
  <c r="AT29" i="3"/>
  <c r="AV29" i="3"/>
  <c r="AW29" i="3"/>
  <c r="AY29" i="3"/>
  <c r="AZ29" i="3"/>
  <c r="BB29" i="3"/>
  <c r="BD29" i="3"/>
  <c r="BF29" i="3"/>
  <c r="G30" i="3"/>
  <c r="J30" i="3"/>
  <c r="M30" i="3"/>
  <c r="O30" i="3"/>
  <c r="P30" i="3"/>
  <c r="R30" i="3"/>
  <c r="S30" i="3"/>
  <c r="V30" i="3"/>
  <c r="X30" i="3"/>
  <c r="Y30" i="3"/>
  <c r="AA30" i="3"/>
  <c r="AB30" i="3"/>
  <c r="AE30" i="3"/>
  <c r="AG30" i="3"/>
  <c r="AH30" i="3"/>
  <c r="AJ30" i="3"/>
  <c r="AK30" i="3"/>
  <c r="AN30" i="3"/>
  <c r="AP30" i="3"/>
  <c r="AQ30" i="3"/>
  <c r="AS30" i="3"/>
  <c r="AT30" i="3"/>
  <c r="AV30" i="3"/>
  <c r="AW30" i="3"/>
  <c r="AY30" i="3"/>
  <c r="AZ30" i="3"/>
  <c r="BB30" i="3"/>
  <c r="BD30" i="3"/>
  <c r="BF30" i="3"/>
  <c r="G31" i="3"/>
  <c r="J31" i="3"/>
  <c r="M31" i="3"/>
  <c r="O31" i="3"/>
  <c r="P31" i="3"/>
  <c r="R31" i="3"/>
  <c r="S31" i="3"/>
  <c r="V31" i="3"/>
  <c r="X31" i="3"/>
  <c r="Y31" i="3"/>
  <c r="AA31" i="3"/>
  <c r="AB31" i="3"/>
  <c r="AE31" i="3"/>
  <c r="AG31" i="3"/>
  <c r="AH31" i="3"/>
  <c r="AJ31" i="3"/>
  <c r="AK31" i="3"/>
  <c r="AN31" i="3"/>
  <c r="AP31" i="3"/>
  <c r="AQ31" i="3"/>
  <c r="AS31" i="3"/>
  <c r="AT31" i="3"/>
  <c r="AV31" i="3"/>
  <c r="AW31" i="3"/>
  <c r="AY31" i="3"/>
  <c r="AZ31" i="3"/>
  <c r="BB31" i="3"/>
  <c r="BD31" i="3"/>
  <c r="BF31" i="3"/>
  <c r="G32" i="3"/>
  <c r="J32" i="3"/>
  <c r="M32" i="3"/>
  <c r="O32" i="3"/>
  <c r="P32" i="3"/>
  <c r="R32" i="3"/>
  <c r="S32" i="3"/>
  <c r="V32" i="3"/>
  <c r="X32" i="3"/>
  <c r="Y32" i="3"/>
  <c r="AA32" i="3"/>
  <c r="AB32" i="3"/>
  <c r="AE32" i="3"/>
  <c r="AG32" i="3"/>
  <c r="AH32" i="3"/>
  <c r="AJ32" i="3"/>
  <c r="AK32" i="3"/>
  <c r="AN32" i="3"/>
  <c r="AP32" i="3"/>
  <c r="AQ32" i="3"/>
  <c r="AS32" i="3"/>
  <c r="AT32" i="3"/>
  <c r="AV32" i="3"/>
  <c r="AW32" i="3"/>
  <c r="AY32" i="3"/>
  <c r="AZ32" i="3"/>
  <c r="BB32" i="3"/>
  <c r="BD32" i="3"/>
  <c r="BF32" i="3"/>
  <c r="G33" i="3"/>
  <c r="J33" i="3"/>
  <c r="M33" i="3"/>
  <c r="O33" i="3"/>
  <c r="P33" i="3"/>
  <c r="R33" i="3"/>
  <c r="S33" i="3"/>
  <c r="V33" i="3"/>
  <c r="X33" i="3"/>
  <c r="Y33" i="3"/>
  <c r="AA33" i="3"/>
  <c r="AB33" i="3"/>
  <c r="AE33" i="3"/>
  <c r="AG33" i="3"/>
  <c r="AH33" i="3"/>
  <c r="AJ33" i="3"/>
  <c r="AK33" i="3"/>
  <c r="AN33" i="3"/>
  <c r="AP33" i="3"/>
  <c r="AQ33" i="3"/>
  <c r="AS33" i="3"/>
  <c r="AT33" i="3"/>
  <c r="AV33" i="3"/>
  <c r="AW33" i="3"/>
  <c r="AY33" i="3"/>
  <c r="AZ33" i="3"/>
  <c r="BB33" i="3"/>
  <c r="BD33" i="3"/>
  <c r="BF33" i="3"/>
  <c r="G34" i="3"/>
  <c r="J34" i="3"/>
  <c r="M34" i="3"/>
  <c r="O34" i="3"/>
  <c r="P34" i="3"/>
  <c r="R34" i="3"/>
  <c r="S34" i="3"/>
  <c r="V34" i="3"/>
  <c r="X34" i="3"/>
  <c r="Y34" i="3"/>
  <c r="AA34" i="3"/>
  <c r="AB34" i="3"/>
  <c r="AE34" i="3"/>
  <c r="AG34" i="3"/>
  <c r="AH34" i="3"/>
  <c r="AJ34" i="3"/>
  <c r="AK34" i="3"/>
  <c r="AN34" i="3"/>
  <c r="AP34" i="3"/>
  <c r="AQ34" i="3"/>
  <c r="AS34" i="3"/>
  <c r="AT34" i="3"/>
  <c r="AV34" i="3"/>
  <c r="AW34" i="3"/>
  <c r="AY34" i="3"/>
  <c r="AZ34" i="3"/>
  <c r="BB34" i="3"/>
  <c r="BD34" i="3"/>
  <c r="BF34" i="3"/>
  <c r="G35" i="3"/>
  <c r="J35" i="3"/>
  <c r="M35" i="3"/>
  <c r="O35" i="3"/>
  <c r="P35" i="3"/>
  <c r="R35" i="3"/>
  <c r="S35" i="3"/>
  <c r="V35" i="3"/>
  <c r="X35" i="3"/>
  <c r="Y35" i="3"/>
  <c r="AA35" i="3"/>
  <c r="AB35" i="3"/>
  <c r="AE35" i="3"/>
  <c r="AG35" i="3"/>
  <c r="AH35" i="3"/>
  <c r="AJ35" i="3"/>
  <c r="AK35" i="3"/>
  <c r="AN35" i="3"/>
  <c r="AP35" i="3"/>
  <c r="AQ35" i="3"/>
  <c r="AS35" i="3"/>
  <c r="AT35" i="3"/>
  <c r="AV35" i="3"/>
  <c r="AW35" i="3"/>
  <c r="AY35" i="3"/>
  <c r="AZ35" i="3"/>
  <c r="BB35" i="3"/>
  <c r="BD35" i="3"/>
  <c r="BF35" i="3"/>
  <c r="G36" i="3"/>
  <c r="J36" i="3"/>
  <c r="M36" i="3"/>
  <c r="O36" i="3"/>
  <c r="P36" i="3"/>
  <c r="R36" i="3"/>
  <c r="S36" i="3"/>
  <c r="V36" i="3"/>
  <c r="X36" i="3"/>
  <c r="Y36" i="3"/>
  <c r="AA36" i="3"/>
  <c r="AB36" i="3"/>
  <c r="AE36" i="3"/>
  <c r="AG36" i="3"/>
  <c r="AH36" i="3"/>
  <c r="AJ36" i="3"/>
  <c r="AK36" i="3"/>
  <c r="AN36" i="3"/>
  <c r="AP36" i="3"/>
  <c r="AQ36" i="3"/>
  <c r="AS36" i="3"/>
  <c r="AT36" i="3"/>
  <c r="AV36" i="3"/>
  <c r="AW36" i="3"/>
  <c r="AY36" i="3"/>
  <c r="AZ36" i="3"/>
  <c r="BB36" i="3"/>
  <c r="BD36" i="3"/>
  <c r="BF36" i="3"/>
  <c r="G37" i="3"/>
  <c r="J37" i="3"/>
  <c r="M37" i="3"/>
  <c r="O37" i="3"/>
  <c r="P37" i="3"/>
  <c r="R37" i="3"/>
  <c r="S37" i="3"/>
  <c r="V37" i="3"/>
  <c r="X37" i="3"/>
  <c r="Y37" i="3"/>
  <c r="AA37" i="3"/>
  <c r="AB37" i="3"/>
  <c r="AE37" i="3"/>
  <c r="AG37" i="3"/>
  <c r="AH37" i="3"/>
  <c r="AJ37" i="3"/>
  <c r="AK37" i="3"/>
  <c r="AN37" i="3"/>
  <c r="AP37" i="3"/>
  <c r="AQ37" i="3"/>
  <c r="AS37" i="3"/>
  <c r="AT37" i="3"/>
  <c r="AV37" i="3"/>
  <c r="AW37" i="3"/>
  <c r="AY37" i="3"/>
  <c r="AZ37" i="3"/>
  <c r="BB37" i="3"/>
  <c r="BD37" i="3"/>
  <c r="BF37" i="3"/>
  <c r="G38" i="3"/>
  <c r="J38" i="3"/>
  <c r="M38" i="3"/>
  <c r="O38" i="3"/>
  <c r="P38" i="3"/>
  <c r="R38" i="3"/>
  <c r="S38" i="3"/>
  <c r="V38" i="3"/>
  <c r="X38" i="3"/>
  <c r="Y38" i="3"/>
  <c r="AA38" i="3"/>
  <c r="AB38" i="3"/>
  <c r="AE38" i="3"/>
  <c r="AG38" i="3"/>
  <c r="AH38" i="3"/>
  <c r="AJ38" i="3"/>
  <c r="AK38" i="3"/>
  <c r="AN38" i="3"/>
  <c r="AP38" i="3"/>
  <c r="AQ38" i="3"/>
  <c r="AS38" i="3"/>
  <c r="AT38" i="3"/>
  <c r="AV38" i="3"/>
  <c r="AW38" i="3"/>
  <c r="AY38" i="3"/>
  <c r="AZ38" i="3"/>
  <c r="BB38" i="3"/>
  <c r="BD38" i="3"/>
  <c r="BF38" i="3"/>
  <c r="G39" i="3"/>
  <c r="J39" i="3"/>
  <c r="M39" i="3"/>
  <c r="P39" i="3"/>
  <c r="S39" i="3"/>
  <c r="V39" i="3"/>
  <c r="Y39" i="3"/>
  <c r="AB39" i="3"/>
  <c r="AE39" i="3"/>
  <c r="AH39" i="3"/>
  <c r="AK39" i="3"/>
  <c r="AN39" i="3"/>
  <c r="AQ39" i="3"/>
  <c r="AT39" i="3"/>
  <c r="AW39" i="3"/>
  <c r="AZ39" i="3"/>
  <c r="BB39" i="3"/>
  <c r="BD39" i="3"/>
  <c r="BF39" i="3"/>
  <c r="G40" i="3"/>
  <c r="J40" i="3"/>
  <c r="L40" i="3"/>
  <c r="M40" i="3"/>
  <c r="O40" i="3"/>
  <c r="P40" i="3"/>
  <c r="R40" i="3"/>
  <c r="S40" i="3"/>
  <c r="V40" i="3"/>
  <c r="X40" i="3"/>
  <c r="Y40" i="3"/>
  <c r="AA40" i="3"/>
  <c r="AB40" i="3"/>
  <c r="AE40" i="3"/>
  <c r="AG40" i="3"/>
  <c r="AH40" i="3"/>
  <c r="AJ40" i="3"/>
  <c r="AK40" i="3"/>
  <c r="AN40" i="3"/>
  <c r="AP40" i="3"/>
  <c r="AQ40" i="3"/>
  <c r="AS40" i="3"/>
  <c r="AT40" i="3"/>
  <c r="AV40" i="3"/>
  <c r="AW40" i="3"/>
  <c r="AY40" i="3"/>
  <c r="AZ40" i="3"/>
  <c r="BB40" i="3"/>
  <c r="BD40" i="3"/>
  <c r="BF40" i="3"/>
  <c r="G41" i="3"/>
  <c r="J41" i="3"/>
  <c r="L41" i="3"/>
  <c r="M41" i="3"/>
  <c r="O41" i="3"/>
  <c r="P41" i="3"/>
  <c r="R41" i="3"/>
  <c r="S41" i="3"/>
  <c r="V41" i="3"/>
  <c r="X41" i="3"/>
  <c r="Y41" i="3"/>
  <c r="AA41" i="3"/>
  <c r="AB41" i="3"/>
  <c r="AE41" i="3"/>
  <c r="AG41" i="3"/>
  <c r="AH41" i="3"/>
  <c r="AJ41" i="3"/>
  <c r="AK41" i="3"/>
  <c r="AN41" i="3"/>
  <c r="AP41" i="3"/>
  <c r="AQ41" i="3"/>
  <c r="AS41" i="3"/>
  <c r="AT41" i="3"/>
  <c r="AV41" i="3"/>
  <c r="AW41" i="3"/>
  <c r="AY41" i="3"/>
  <c r="AZ41" i="3"/>
  <c r="BB41" i="3"/>
  <c r="BD41" i="3"/>
  <c r="BF41" i="3"/>
  <c r="G42" i="3"/>
  <c r="J42" i="3"/>
  <c r="L42" i="3"/>
  <c r="M42" i="3"/>
  <c r="O42" i="3"/>
  <c r="P42" i="3"/>
  <c r="R42" i="3"/>
  <c r="S42" i="3"/>
  <c r="V42" i="3"/>
  <c r="X42" i="3"/>
  <c r="Y42" i="3"/>
  <c r="AA42" i="3"/>
  <c r="AB42" i="3"/>
  <c r="AE42" i="3"/>
  <c r="AG42" i="3"/>
  <c r="AH42" i="3"/>
  <c r="AJ42" i="3"/>
  <c r="AK42" i="3"/>
  <c r="AN42" i="3"/>
  <c r="AP42" i="3"/>
  <c r="AQ42" i="3"/>
  <c r="AS42" i="3"/>
  <c r="AT42" i="3"/>
  <c r="AV42" i="3"/>
  <c r="AW42" i="3"/>
  <c r="AY42" i="3"/>
  <c r="AZ42" i="3"/>
  <c r="BB42" i="3"/>
  <c r="BD42" i="3"/>
  <c r="BF42" i="3"/>
  <c r="G43" i="3"/>
  <c r="J43" i="3"/>
  <c r="L43" i="3"/>
  <c r="M43" i="3"/>
  <c r="O43" i="3"/>
  <c r="P43" i="3"/>
  <c r="R43" i="3"/>
  <c r="S43" i="3"/>
  <c r="V43" i="3"/>
  <c r="X43" i="3"/>
  <c r="Y43" i="3"/>
  <c r="AA43" i="3"/>
  <c r="AB43" i="3"/>
  <c r="AE43" i="3"/>
  <c r="AG43" i="3"/>
  <c r="AH43" i="3"/>
  <c r="AJ43" i="3"/>
  <c r="AK43" i="3"/>
  <c r="AN43" i="3"/>
  <c r="AP43" i="3"/>
  <c r="AQ43" i="3"/>
  <c r="AS43" i="3"/>
  <c r="AT43" i="3"/>
  <c r="AV43" i="3"/>
  <c r="AW43" i="3"/>
  <c r="AY43" i="3"/>
  <c r="AZ43" i="3"/>
  <c r="BB43" i="3"/>
  <c r="BD43" i="3"/>
  <c r="BF43" i="3"/>
  <c r="G44" i="3"/>
  <c r="J44" i="3"/>
  <c r="L44" i="3"/>
  <c r="M44" i="3"/>
  <c r="O44" i="3"/>
  <c r="P44" i="3"/>
  <c r="R44" i="3"/>
  <c r="S44" i="3"/>
  <c r="V44" i="3"/>
  <c r="X44" i="3"/>
  <c r="Y44" i="3"/>
  <c r="AA44" i="3"/>
  <c r="AB44" i="3"/>
  <c r="AE44" i="3"/>
  <c r="AG44" i="3"/>
  <c r="AH44" i="3"/>
  <c r="AJ44" i="3"/>
  <c r="AK44" i="3"/>
  <c r="AN44" i="3"/>
  <c r="AP44" i="3"/>
  <c r="AQ44" i="3"/>
  <c r="AS44" i="3"/>
  <c r="AT44" i="3"/>
  <c r="AV44" i="3"/>
  <c r="AW44" i="3"/>
  <c r="AY44" i="3"/>
  <c r="AZ44" i="3"/>
  <c r="BB44" i="3"/>
  <c r="BD44" i="3"/>
  <c r="BF44" i="3"/>
  <c r="G45" i="3"/>
  <c r="J45" i="3"/>
  <c r="L45" i="3"/>
  <c r="M45" i="3"/>
  <c r="O45" i="3"/>
  <c r="P45" i="3"/>
  <c r="R45" i="3"/>
  <c r="S45" i="3"/>
  <c r="V45" i="3"/>
  <c r="X45" i="3"/>
  <c r="Y45" i="3"/>
  <c r="AA45" i="3"/>
  <c r="AB45" i="3"/>
  <c r="AE45" i="3"/>
  <c r="AG45" i="3"/>
  <c r="AH45" i="3"/>
  <c r="AJ45" i="3"/>
  <c r="AK45" i="3"/>
  <c r="AN45" i="3"/>
  <c r="AP45" i="3"/>
  <c r="AQ45" i="3"/>
  <c r="AS45" i="3"/>
  <c r="AT45" i="3"/>
  <c r="AV45" i="3"/>
  <c r="AW45" i="3"/>
  <c r="AY45" i="3"/>
  <c r="AZ45" i="3"/>
  <c r="BB45" i="3"/>
  <c r="BD45" i="3"/>
  <c r="BF45" i="3"/>
  <c r="G46" i="3"/>
  <c r="J46" i="3"/>
  <c r="L46" i="3"/>
  <c r="M46" i="3"/>
  <c r="O46" i="3"/>
  <c r="P46" i="3"/>
  <c r="R46" i="3"/>
  <c r="S46" i="3"/>
  <c r="V46" i="3"/>
  <c r="X46" i="3"/>
  <c r="Y46" i="3"/>
  <c r="AA46" i="3"/>
  <c r="AB46" i="3"/>
  <c r="AE46" i="3"/>
  <c r="AG46" i="3"/>
  <c r="AH46" i="3"/>
  <c r="AJ46" i="3"/>
  <c r="AK46" i="3"/>
  <c r="AN46" i="3"/>
  <c r="AP46" i="3"/>
  <c r="AQ46" i="3"/>
  <c r="AS46" i="3"/>
  <c r="AT46" i="3"/>
  <c r="AV46" i="3"/>
  <c r="AW46" i="3"/>
  <c r="AY46" i="3"/>
  <c r="AZ46" i="3"/>
  <c r="BB46" i="3"/>
  <c r="BD46" i="3"/>
  <c r="BF46" i="3"/>
  <c r="G47" i="3"/>
  <c r="J47" i="3"/>
  <c r="L47" i="3"/>
  <c r="M47" i="3"/>
  <c r="O47" i="3"/>
  <c r="P47" i="3"/>
  <c r="R47" i="3"/>
  <c r="S47" i="3"/>
  <c r="V47" i="3"/>
  <c r="X47" i="3"/>
  <c r="Y47" i="3"/>
  <c r="AA47" i="3"/>
  <c r="AB47" i="3"/>
  <c r="AE47" i="3"/>
  <c r="AG47" i="3"/>
  <c r="AH47" i="3"/>
  <c r="AJ47" i="3"/>
  <c r="AK47" i="3"/>
  <c r="AN47" i="3"/>
  <c r="AP47" i="3"/>
  <c r="AQ47" i="3"/>
  <c r="AS47" i="3"/>
  <c r="AT47" i="3"/>
  <c r="AV47" i="3"/>
  <c r="AW47" i="3"/>
  <c r="AY47" i="3"/>
  <c r="AZ47" i="3"/>
  <c r="BB47" i="3"/>
  <c r="BD47" i="3"/>
  <c r="BF47" i="3"/>
  <c r="G48" i="3"/>
  <c r="J48" i="3"/>
  <c r="L48" i="3"/>
  <c r="M48" i="3"/>
  <c r="O48" i="3"/>
  <c r="P48" i="3"/>
  <c r="R48" i="3"/>
  <c r="S48" i="3"/>
  <c r="V48" i="3"/>
  <c r="X48" i="3"/>
  <c r="Y48" i="3"/>
  <c r="AA48" i="3"/>
  <c r="AB48" i="3"/>
  <c r="AE48" i="3"/>
  <c r="AG48" i="3"/>
  <c r="AH48" i="3"/>
  <c r="AJ48" i="3"/>
  <c r="AK48" i="3"/>
  <c r="AN48" i="3"/>
  <c r="AP48" i="3"/>
  <c r="AQ48" i="3"/>
  <c r="AS48" i="3"/>
  <c r="AT48" i="3"/>
  <c r="AV48" i="3"/>
  <c r="AW48" i="3"/>
  <c r="AY48" i="3"/>
  <c r="AZ48" i="3"/>
  <c r="BB48" i="3"/>
  <c r="BD48" i="3"/>
  <c r="BF48" i="3"/>
  <c r="G49" i="3"/>
  <c r="J49" i="3"/>
  <c r="L49" i="3"/>
  <c r="M49" i="3"/>
  <c r="O49" i="3"/>
  <c r="P49" i="3"/>
  <c r="R49" i="3"/>
  <c r="S49" i="3"/>
  <c r="V49" i="3"/>
  <c r="X49" i="3"/>
  <c r="Y49" i="3"/>
  <c r="AA49" i="3"/>
  <c r="AB49" i="3"/>
  <c r="AE49" i="3"/>
  <c r="AG49" i="3"/>
  <c r="AH49" i="3"/>
  <c r="AJ49" i="3"/>
  <c r="AK49" i="3"/>
  <c r="AN49" i="3"/>
  <c r="AP49" i="3"/>
  <c r="AQ49" i="3"/>
  <c r="AS49" i="3"/>
  <c r="AT49" i="3"/>
  <c r="AV49" i="3"/>
  <c r="AW49" i="3"/>
  <c r="AY49" i="3"/>
  <c r="AZ49" i="3"/>
  <c r="BB49" i="3"/>
  <c r="BD49" i="3"/>
  <c r="BF49" i="3"/>
  <c r="G50" i="3"/>
  <c r="J50" i="3"/>
  <c r="L50" i="3"/>
  <c r="M50" i="3"/>
  <c r="O50" i="3"/>
  <c r="P50" i="3"/>
  <c r="R50" i="3"/>
  <c r="S50" i="3"/>
  <c r="V50" i="3"/>
  <c r="X50" i="3"/>
  <c r="Y50" i="3"/>
  <c r="AA50" i="3"/>
  <c r="AB50" i="3"/>
  <c r="AE50" i="3"/>
  <c r="AG50" i="3"/>
  <c r="AH50" i="3"/>
  <c r="AJ50" i="3"/>
  <c r="AK50" i="3"/>
  <c r="AN50" i="3"/>
  <c r="AP50" i="3"/>
  <c r="AQ50" i="3"/>
  <c r="AS50" i="3"/>
  <c r="AT50" i="3"/>
  <c r="AV50" i="3"/>
  <c r="AW50" i="3"/>
  <c r="AY50" i="3"/>
  <c r="AZ50" i="3"/>
  <c r="BB50" i="3"/>
  <c r="BD50" i="3"/>
  <c r="BF50" i="3"/>
  <c r="G51" i="3"/>
  <c r="J51" i="3"/>
  <c r="M51" i="3"/>
  <c r="P51" i="3"/>
  <c r="S51" i="3"/>
  <c r="V51" i="3"/>
  <c r="Y51" i="3"/>
  <c r="AB51" i="3"/>
  <c r="AE51" i="3"/>
  <c r="AH51" i="3"/>
  <c r="AK51" i="3"/>
  <c r="AN51" i="3"/>
  <c r="AQ51" i="3"/>
  <c r="AT51" i="3"/>
  <c r="AW51" i="3"/>
  <c r="AZ51" i="3"/>
  <c r="BB51" i="3"/>
  <c r="BD51" i="3"/>
  <c r="BF51" i="3"/>
  <c r="F52" i="3"/>
  <c r="G52" i="3"/>
  <c r="I52" i="3"/>
  <c r="J52" i="3"/>
  <c r="L52" i="3"/>
  <c r="M52" i="3"/>
  <c r="O52" i="3"/>
  <c r="P52" i="3"/>
  <c r="R52" i="3"/>
  <c r="S52" i="3"/>
  <c r="V52" i="3"/>
  <c r="X52" i="3"/>
  <c r="Y52" i="3"/>
  <c r="AA52" i="3"/>
  <c r="AB52" i="3"/>
  <c r="AE52" i="3"/>
  <c r="AG52" i="3"/>
  <c r="AH52" i="3"/>
  <c r="AJ52" i="3"/>
  <c r="AK52" i="3"/>
  <c r="AN52" i="3"/>
  <c r="AP52" i="3"/>
  <c r="AQ52" i="3"/>
  <c r="AS52" i="3"/>
  <c r="AT52" i="3"/>
  <c r="AV52" i="3"/>
  <c r="AW52" i="3"/>
  <c r="AY52" i="3"/>
  <c r="AZ52" i="3"/>
  <c r="BB52" i="3"/>
  <c r="BD52" i="3"/>
  <c r="BF52" i="3"/>
  <c r="F53" i="3"/>
  <c r="G53" i="3"/>
  <c r="I53" i="3"/>
  <c r="J53" i="3"/>
  <c r="L53" i="3"/>
  <c r="M53" i="3"/>
  <c r="O53" i="3"/>
  <c r="P53" i="3"/>
  <c r="R53" i="3"/>
  <c r="S53" i="3"/>
  <c r="V53" i="3"/>
  <c r="X53" i="3"/>
  <c r="Y53" i="3"/>
  <c r="AA53" i="3"/>
  <c r="AB53" i="3"/>
  <c r="AE53" i="3"/>
  <c r="AG53" i="3"/>
  <c r="AH53" i="3"/>
  <c r="AJ53" i="3"/>
  <c r="AK53" i="3"/>
  <c r="AN53" i="3"/>
  <c r="AP53" i="3"/>
  <c r="AQ53" i="3"/>
  <c r="AS53" i="3"/>
  <c r="AT53" i="3"/>
  <c r="AV53" i="3"/>
  <c r="AW53" i="3"/>
  <c r="AY53" i="3"/>
  <c r="AZ53" i="3"/>
  <c r="BB53" i="3"/>
  <c r="BD53" i="3"/>
  <c r="BF53" i="3"/>
  <c r="F54" i="3"/>
  <c r="G54" i="3"/>
  <c r="I54" i="3"/>
  <c r="J54" i="3"/>
  <c r="L54" i="3"/>
  <c r="M54" i="3"/>
  <c r="O54" i="3"/>
  <c r="P54" i="3"/>
  <c r="R54" i="3"/>
  <c r="S54" i="3"/>
  <c r="V54" i="3"/>
  <c r="X54" i="3"/>
  <c r="Y54" i="3"/>
  <c r="AA54" i="3"/>
  <c r="AB54" i="3"/>
  <c r="AE54" i="3"/>
  <c r="AG54" i="3"/>
  <c r="AH54" i="3"/>
  <c r="AJ54" i="3"/>
  <c r="AK54" i="3"/>
  <c r="AN54" i="3"/>
  <c r="AP54" i="3"/>
  <c r="AQ54" i="3"/>
  <c r="AS54" i="3"/>
  <c r="AT54" i="3"/>
  <c r="AV54" i="3"/>
  <c r="AW54" i="3"/>
  <c r="AY54" i="3"/>
  <c r="AZ54" i="3"/>
  <c r="BB54" i="3"/>
  <c r="BD54" i="3"/>
  <c r="BF54" i="3"/>
  <c r="F55" i="3"/>
  <c r="G55" i="3"/>
  <c r="I55" i="3"/>
  <c r="J55" i="3"/>
  <c r="L55" i="3"/>
  <c r="M55" i="3"/>
  <c r="O55" i="3"/>
  <c r="P55" i="3"/>
  <c r="R55" i="3"/>
  <c r="S55" i="3"/>
  <c r="V55" i="3"/>
  <c r="X55" i="3"/>
  <c r="Y55" i="3"/>
  <c r="AA55" i="3"/>
  <c r="AB55" i="3"/>
  <c r="AE55" i="3"/>
  <c r="AG55" i="3"/>
  <c r="AH55" i="3"/>
  <c r="AJ55" i="3"/>
  <c r="AK55" i="3"/>
  <c r="AN55" i="3"/>
  <c r="AP55" i="3"/>
  <c r="AQ55" i="3"/>
  <c r="AS55" i="3"/>
  <c r="AT55" i="3"/>
  <c r="AV55" i="3"/>
  <c r="AW55" i="3"/>
  <c r="AY55" i="3"/>
  <c r="AZ55" i="3"/>
  <c r="BB55" i="3"/>
  <c r="BD55" i="3"/>
  <c r="BF55" i="3"/>
  <c r="F56" i="3"/>
  <c r="G56" i="3"/>
  <c r="I56" i="3"/>
  <c r="J56" i="3"/>
  <c r="L56" i="3"/>
  <c r="M56" i="3"/>
  <c r="O56" i="3"/>
  <c r="P56" i="3"/>
  <c r="R56" i="3"/>
  <c r="S56" i="3"/>
  <c r="V56" i="3"/>
  <c r="X56" i="3"/>
  <c r="Y56" i="3"/>
  <c r="AA56" i="3"/>
  <c r="AB56" i="3"/>
  <c r="AE56" i="3"/>
  <c r="AG56" i="3"/>
  <c r="AH56" i="3"/>
  <c r="AJ56" i="3"/>
  <c r="AK56" i="3"/>
  <c r="AN56" i="3"/>
  <c r="AP56" i="3"/>
  <c r="AQ56" i="3"/>
  <c r="AS56" i="3"/>
  <c r="AT56" i="3"/>
  <c r="AV56" i="3"/>
  <c r="AW56" i="3"/>
  <c r="AY56" i="3"/>
  <c r="AZ56" i="3"/>
  <c r="BB56" i="3"/>
  <c r="BD56" i="3"/>
  <c r="BF56" i="3"/>
  <c r="F57" i="3"/>
  <c r="G57" i="3"/>
  <c r="I57" i="3"/>
  <c r="J57" i="3"/>
  <c r="L57" i="3"/>
  <c r="M57" i="3"/>
  <c r="O57" i="3"/>
  <c r="P57" i="3"/>
  <c r="R57" i="3"/>
  <c r="S57" i="3"/>
  <c r="V57" i="3"/>
  <c r="X57" i="3"/>
  <c r="Y57" i="3"/>
  <c r="AA57" i="3"/>
  <c r="AB57" i="3"/>
  <c r="AE57" i="3"/>
  <c r="AG57" i="3"/>
  <c r="AH57" i="3"/>
  <c r="AJ57" i="3"/>
  <c r="AK57" i="3"/>
  <c r="AN57" i="3"/>
  <c r="AP57" i="3"/>
  <c r="AQ57" i="3"/>
  <c r="AS57" i="3"/>
  <c r="AT57" i="3"/>
  <c r="AV57" i="3"/>
  <c r="AW57" i="3"/>
  <c r="AY57" i="3"/>
  <c r="AZ57" i="3"/>
  <c r="BB57" i="3"/>
  <c r="BD57" i="3"/>
  <c r="BF57" i="3"/>
  <c r="F58" i="3"/>
  <c r="G58" i="3"/>
  <c r="I58" i="3"/>
  <c r="J58" i="3"/>
  <c r="L58" i="3"/>
  <c r="M58" i="3"/>
  <c r="O58" i="3"/>
  <c r="P58" i="3"/>
  <c r="R58" i="3"/>
  <c r="S58" i="3"/>
  <c r="V58" i="3"/>
  <c r="X58" i="3"/>
  <c r="Y58" i="3"/>
  <c r="AA58" i="3"/>
  <c r="AB58" i="3"/>
  <c r="AE58" i="3"/>
  <c r="AG58" i="3"/>
  <c r="AH58" i="3"/>
  <c r="AJ58" i="3"/>
  <c r="AK58" i="3"/>
  <c r="AN58" i="3"/>
  <c r="AP58" i="3"/>
  <c r="AQ58" i="3"/>
  <c r="AS58" i="3"/>
  <c r="AT58" i="3"/>
  <c r="AV58" i="3"/>
  <c r="AW58" i="3"/>
  <c r="AY58" i="3"/>
  <c r="AZ58" i="3"/>
  <c r="BB58" i="3"/>
  <c r="BD58" i="3"/>
  <c r="BF58" i="3"/>
  <c r="F59" i="3"/>
  <c r="G59" i="3"/>
  <c r="I59" i="3"/>
  <c r="J59" i="3"/>
  <c r="L59" i="3"/>
  <c r="M59" i="3"/>
  <c r="O59" i="3"/>
  <c r="P59" i="3"/>
  <c r="R59" i="3"/>
  <c r="S59" i="3"/>
  <c r="V59" i="3"/>
  <c r="X59" i="3"/>
  <c r="Y59" i="3"/>
  <c r="AA59" i="3"/>
  <c r="AB59" i="3"/>
  <c r="AE59" i="3"/>
  <c r="AG59" i="3"/>
  <c r="AH59" i="3"/>
  <c r="AJ59" i="3"/>
  <c r="AK59" i="3"/>
  <c r="AN59" i="3"/>
  <c r="AP59" i="3"/>
  <c r="AQ59" i="3"/>
  <c r="AS59" i="3"/>
  <c r="AT59" i="3"/>
  <c r="AV59" i="3"/>
  <c r="AW59" i="3"/>
  <c r="AY59" i="3"/>
  <c r="AZ59" i="3"/>
  <c r="BB59" i="3"/>
  <c r="BD59" i="3"/>
  <c r="BF59" i="3"/>
  <c r="F60" i="3"/>
  <c r="G60" i="3"/>
  <c r="I60" i="3"/>
  <c r="J60" i="3"/>
  <c r="L60" i="3"/>
  <c r="M60" i="3"/>
  <c r="O60" i="3"/>
  <c r="P60" i="3"/>
  <c r="R60" i="3"/>
  <c r="S60" i="3"/>
  <c r="V60" i="3"/>
  <c r="X60" i="3"/>
  <c r="Y60" i="3"/>
  <c r="AA60" i="3"/>
  <c r="AB60" i="3"/>
  <c r="AE60" i="3"/>
  <c r="AG60" i="3"/>
  <c r="AH60" i="3"/>
  <c r="AJ60" i="3"/>
  <c r="AK60" i="3"/>
  <c r="AN60" i="3"/>
  <c r="AP60" i="3"/>
  <c r="AQ60" i="3"/>
  <c r="AS60" i="3"/>
  <c r="AT60" i="3"/>
  <c r="AV60" i="3"/>
  <c r="AW60" i="3"/>
  <c r="AY60" i="3"/>
  <c r="AZ60" i="3"/>
  <c r="BB60" i="3"/>
  <c r="BD60" i="3"/>
  <c r="BF60" i="3"/>
  <c r="F61" i="3"/>
  <c r="G61" i="3"/>
  <c r="I61" i="3"/>
  <c r="J61" i="3"/>
  <c r="L61" i="3"/>
  <c r="M61" i="3"/>
  <c r="O61" i="3"/>
  <c r="P61" i="3"/>
  <c r="R61" i="3"/>
  <c r="S61" i="3"/>
  <c r="V61" i="3"/>
  <c r="X61" i="3"/>
  <c r="Y61" i="3"/>
  <c r="AA61" i="3"/>
  <c r="AB61" i="3"/>
  <c r="AE61" i="3"/>
  <c r="AG61" i="3"/>
  <c r="AH61" i="3"/>
  <c r="AJ61" i="3"/>
  <c r="AK61" i="3"/>
  <c r="AN61" i="3"/>
  <c r="AP61" i="3"/>
  <c r="AQ61" i="3"/>
  <c r="AS61" i="3"/>
  <c r="AT61" i="3"/>
  <c r="AV61" i="3"/>
  <c r="AW61" i="3"/>
  <c r="AY61" i="3"/>
  <c r="AZ61" i="3"/>
  <c r="BB61" i="3"/>
  <c r="BD61" i="3"/>
  <c r="BF61" i="3"/>
  <c r="F62" i="3"/>
  <c r="G62" i="3"/>
  <c r="I62" i="3"/>
  <c r="J62" i="3"/>
  <c r="L62" i="3"/>
  <c r="M62" i="3"/>
  <c r="O62" i="3"/>
  <c r="P62" i="3"/>
  <c r="R62" i="3"/>
  <c r="S62" i="3"/>
  <c r="V62" i="3"/>
  <c r="X62" i="3"/>
  <c r="Y62" i="3"/>
  <c r="AA62" i="3"/>
  <c r="AB62" i="3"/>
  <c r="AE62" i="3"/>
  <c r="AG62" i="3"/>
  <c r="AH62" i="3"/>
  <c r="AJ62" i="3"/>
  <c r="AK62" i="3"/>
  <c r="AN62" i="3"/>
  <c r="AP62" i="3"/>
  <c r="AQ62" i="3"/>
  <c r="AS62" i="3"/>
  <c r="AT62" i="3"/>
  <c r="AV62" i="3"/>
  <c r="AW62" i="3"/>
  <c r="AY62" i="3"/>
  <c r="AZ62" i="3"/>
  <c r="BB62" i="3"/>
  <c r="BD62" i="3"/>
  <c r="BF62" i="3"/>
  <c r="G63" i="3"/>
  <c r="J63" i="3"/>
  <c r="M63" i="3"/>
  <c r="P63" i="3"/>
  <c r="S63" i="3"/>
  <c r="V63" i="3"/>
  <c r="Y63" i="3"/>
  <c r="AB63" i="3"/>
  <c r="AE63" i="3"/>
  <c r="AH63" i="3"/>
  <c r="AK63" i="3"/>
  <c r="AN63" i="3"/>
  <c r="AQ63" i="3"/>
  <c r="AT63" i="3"/>
  <c r="AW63" i="3"/>
  <c r="AZ63" i="3"/>
  <c r="BB63" i="3"/>
  <c r="BD63" i="3"/>
  <c r="BF63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E64" i="3"/>
  <c r="AG64" i="3"/>
  <c r="AH64" i="3"/>
  <c r="AJ64" i="3"/>
  <c r="AK64" i="3"/>
  <c r="AM64" i="3"/>
  <c r="AN64" i="3"/>
  <c r="AP64" i="3"/>
  <c r="AQ64" i="3"/>
  <c r="AS64" i="3"/>
  <c r="AT64" i="3"/>
  <c r="AV64" i="3"/>
  <c r="AW64" i="3"/>
  <c r="AY64" i="3"/>
  <c r="AZ64" i="3"/>
  <c r="BB64" i="3"/>
  <c r="BD64" i="3"/>
  <c r="BF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E65" i="3"/>
  <c r="AG65" i="3"/>
  <c r="AH65" i="3"/>
  <c r="AJ65" i="3"/>
  <c r="AK65" i="3"/>
  <c r="AM65" i="3"/>
  <c r="AN65" i="3"/>
  <c r="AP65" i="3"/>
  <c r="AQ65" i="3"/>
  <c r="AS65" i="3"/>
  <c r="AT65" i="3"/>
  <c r="AV65" i="3"/>
  <c r="AW65" i="3"/>
  <c r="AY65" i="3"/>
  <c r="AZ65" i="3"/>
  <c r="BB65" i="3"/>
  <c r="BD65" i="3"/>
  <c r="BF65" i="3"/>
  <c r="F66" i="3"/>
  <c r="G66" i="3"/>
  <c r="I66" i="3"/>
  <c r="J66" i="3"/>
  <c r="L66" i="3"/>
  <c r="M66" i="3"/>
  <c r="O66" i="3"/>
  <c r="P66" i="3"/>
  <c r="R66" i="3"/>
  <c r="S66" i="3"/>
  <c r="U66" i="3"/>
  <c r="V66" i="3"/>
  <c r="X66" i="3"/>
  <c r="Y66" i="3"/>
  <c r="AA66" i="3"/>
  <c r="AB66" i="3"/>
  <c r="AE66" i="3"/>
  <c r="AG66" i="3"/>
  <c r="AH66" i="3"/>
  <c r="AJ66" i="3"/>
  <c r="AK66" i="3"/>
  <c r="AM66" i="3"/>
  <c r="AN66" i="3"/>
  <c r="AP66" i="3"/>
  <c r="AQ66" i="3"/>
  <c r="AS66" i="3"/>
  <c r="AT66" i="3"/>
  <c r="AV66" i="3"/>
  <c r="AW66" i="3"/>
  <c r="AY66" i="3"/>
  <c r="AZ66" i="3"/>
  <c r="BB66" i="3"/>
  <c r="BD66" i="3"/>
  <c r="BF66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E67" i="3"/>
  <c r="AG67" i="3"/>
  <c r="AH67" i="3"/>
  <c r="AJ67" i="3"/>
  <c r="AK67" i="3"/>
  <c r="AM67" i="3"/>
  <c r="AN67" i="3"/>
  <c r="AP67" i="3"/>
  <c r="AQ67" i="3"/>
  <c r="AS67" i="3"/>
  <c r="AT67" i="3"/>
  <c r="AV67" i="3"/>
  <c r="AW67" i="3"/>
  <c r="AY67" i="3"/>
  <c r="AZ67" i="3"/>
  <c r="BB67" i="3"/>
  <c r="BD67" i="3"/>
  <c r="BF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E68" i="3"/>
  <c r="AG68" i="3"/>
  <c r="AH68" i="3"/>
  <c r="AJ68" i="3"/>
  <c r="AK68" i="3"/>
  <c r="AM68" i="3"/>
  <c r="AN68" i="3"/>
  <c r="AP68" i="3"/>
  <c r="AQ68" i="3"/>
  <c r="AS68" i="3"/>
  <c r="AT68" i="3"/>
  <c r="AV68" i="3"/>
  <c r="AW68" i="3"/>
  <c r="AY68" i="3"/>
  <c r="AZ68" i="3"/>
  <c r="BB68" i="3"/>
  <c r="BD68" i="3"/>
  <c r="BF68" i="3"/>
  <c r="F69" i="3"/>
  <c r="G69" i="3"/>
  <c r="I69" i="3"/>
  <c r="J69" i="3"/>
  <c r="L69" i="3"/>
  <c r="M69" i="3"/>
  <c r="O69" i="3"/>
  <c r="P69" i="3"/>
  <c r="R69" i="3"/>
  <c r="S69" i="3"/>
  <c r="U69" i="3"/>
  <c r="V69" i="3"/>
  <c r="X69" i="3"/>
  <c r="Y69" i="3"/>
  <c r="AA69" i="3"/>
  <c r="AB69" i="3"/>
  <c r="AE69" i="3"/>
  <c r="AG69" i="3"/>
  <c r="AH69" i="3"/>
  <c r="AJ69" i="3"/>
  <c r="AK69" i="3"/>
  <c r="AM69" i="3"/>
  <c r="AN69" i="3"/>
  <c r="AP69" i="3"/>
  <c r="AQ69" i="3"/>
  <c r="AS69" i="3"/>
  <c r="AT69" i="3"/>
  <c r="AV69" i="3"/>
  <c r="AW69" i="3"/>
  <c r="AY69" i="3"/>
  <c r="AZ69" i="3"/>
  <c r="BB69" i="3"/>
  <c r="BD69" i="3"/>
  <c r="BF69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E70" i="3"/>
  <c r="AG70" i="3"/>
  <c r="AH70" i="3"/>
  <c r="AJ70" i="3"/>
  <c r="AK70" i="3"/>
  <c r="AM70" i="3"/>
  <c r="AN70" i="3"/>
  <c r="AP70" i="3"/>
  <c r="AQ70" i="3"/>
  <c r="AS70" i="3"/>
  <c r="AT70" i="3"/>
  <c r="AV70" i="3"/>
  <c r="AW70" i="3"/>
  <c r="AY70" i="3"/>
  <c r="AZ70" i="3"/>
  <c r="BB70" i="3"/>
  <c r="BD70" i="3"/>
  <c r="BF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E71" i="3"/>
  <c r="AG71" i="3"/>
  <c r="AH71" i="3"/>
  <c r="AJ71" i="3"/>
  <c r="AK71" i="3"/>
  <c r="AM71" i="3"/>
  <c r="AN71" i="3"/>
  <c r="AP71" i="3"/>
  <c r="AQ71" i="3"/>
  <c r="AS71" i="3"/>
  <c r="AT71" i="3"/>
  <c r="AV71" i="3"/>
  <c r="AW71" i="3"/>
  <c r="AY71" i="3"/>
  <c r="AZ71" i="3"/>
  <c r="BB71" i="3"/>
  <c r="BD71" i="3"/>
  <c r="BF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E72" i="3"/>
  <c r="AG72" i="3"/>
  <c r="AH72" i="3"/>
  <c r="AJ72" i="3"/>
  <c r="AK72" i="3"/>
  <c r="AM72" i="3"/>
  <c r="AN72" i="3"/>
  <c r="AP72" i="3"/>
  <c r="AQ72" i="3"/>
  <c r="AS72" i="3"/>
  <c r="AT72" i="3"/>
  <c r="AV72" i="3"/>
  <c r="AW72" i="3"/>
  <c r="AY72" i="3"/>
  <c r="AZ72" i="3"/>
  <c r="BB72" i="3"/>
  <c r="BD72" i="3"/>
  <c r="BF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E73" i="3"/>
  <c r="AG73" i="3"/>
  <c r="AH73" i="3"/>
  <c r="AJ73" i="3"/>
  <c r="AK73" i="3"/>
  <c r="AM73" i="3"/>
  <c r="AN73" i="3"/>
  <c r="AP73" i="3"/>
  <c r="AQ73" i="3"/>
  <c r="AS73" i="3"/>
  <c r="AT73" i="3"/>
  <c r="AV73" i="3"/>
  <c r="AW73" i="3"/>
  <c r="AY73" i="3"/>
  <c r="AZ73" i="3"/>
  <c r="BB73" i="3"/>
  <c r="BD73" i="3"/>
  <c r="BF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E74" i="3"/>
  <c r="AG74" i="3"/>
  <c r="AH74" i="3"/>
  <c r="AJ74" i="3"/>
  <c r="AK74" i="3"/>
  <c r="AM74" i="3"/>
  <c r="AN74" i="3"/>
  <c r="AP74" i="3"/>
  <c r="AQ74" i="3"/>
  <c r="AS74" i="3"/>
  <c r="AT74" i="3"/>
  <c r="AV74" i="3"/>
  <c r="AW74" i="3"/>
  <c r="AY74" i="3"/>
  <c r="AZ74" i="3"/>
  <c r="BB74" i="3"/>
  <c r="BD74" i="3"/>
  <c r="BF74" i="3"/>
  <c r="G75" i="3"/>
  <c r="J75" i="3"/>
  <c r="M75" i="3"/>
  <c r="P75" i="3"/>
  <c r="S75" i="3"/>
  <c r="V75" i="3"/>
  <c r="Y75" i="3"/>
  <c r="AB75" i="3"/>
  <c r="AE75" i="3"/>
  <c r="AH75" i="3"/>
  <c r="AK75" i="3"/>
  <c r="AN75" i="3"/>
  <c r="AQ75" i="3"/>
  <c r="AT75" i="3"/>
  <c r="AW75" i="3"/>
  <c r="AZ75" i="3"/>
  <c r="BB75" i="3"/>
  <c r="BD75" i="3"/>
  <c r="BF75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AJ76" i="3"/>
  <c r="AK76" i="3"/>
  <c r="AM76" i="3"/>
  <c r="AN76" i="3"/>
  <c r="AP76" i="3"/>
  <c r="AQ76" i="3"/>
  <c r="AS76" i="3"/>
  <c r="AT76" i="3"/>
  <c r="AV76" i="3"/>
  <c r="AW76" i="3"/>
  <c r="AY76" i="3"/>
  <c r="AZ76" i="3"/>
  <c r="BB76" i="3"/>
  <c r="BD76" i="3"/>
  <c r="BF76" i="3"/>
  <c r="F77" i="3"/>
  <c r="G77" i="3"/>
  <c r="I77" i="3"/>
  <c r="J77" i="3"/>
  <c r="L77" i="3"/>
  <c r="M77" i="3"/>
  <c r="O77" i="3"/>
  <c r="P77" i="3"/>
  <c r="R77" i="3"/>
  <c r="S77" i="3"/>
  <c r="U77" i="3"/>
  <c r="V77" i="3"/>
  <c r="X77" i="3"/>
  <c r="Y77" i="3"/>
  <c r="AA77" i="3"/>
  <c r="AB77" i="3"/>
  <c r="AD77" i="3"/>
  <c r="AE77" i="3"/>
  <c r="AG77" i="3"/>
  <c r="AH77" i="3"/>
  <c r="AJ77" i="3"/>
  <c r="AK77" i="3"/>
  <c r="AM77" i="3"/>
  <c r="AN77" i="3"/>
  <c r="AP77" i="3"/>
  <c r="AQ77" i="3"/>
  <c r="AS77" i="3"/>
  <c r="AT77" i="3"/>
  <c r="AV77" i="3"/>
  <c r="AW77" i="3"/>
  <c r="AY77" i="3"/>
  <c r="AZ77" i="3"/>
  <c r="BB77" i="3"/>
  <c r="BD77" i="3"/>
  <c r="BF77" i="3"/>
  <c r="F78" i="3"/>
  <c r="G78" i="3"/>
  <c r="I78" i="3"/>
  <c r="J78" i="3"/>
  <c r="L78" i="3"/>
  <c r="M78" i="3"/>
  <c r="O78" i="3"/>
  <c r="P78" i="3"/>
  <c r="R78" i="3"/>
  <c r="S78" i="3"/>
  <c r="U78" i="3"/>
  <c r="V78" i="3"/>
  <c r="X78" i="3"/>
  <c r="Y78" i="3"/>
  <c r="AA78" i="3"/>
  <c r="AB78" i="3"/>
  <c r="AD78" i="3"/>
  <c r="AE78" i="3"/>
  <c r="AG78" i="3"/>
  <c r="AH78" i="3"/>
  <c r="AJ78" i="3"/>
  <c r="AK78" i="3"/>
  <c r="AM78" i="3"/>
  <c r="AN78" i="3"/>
  <c r="AP78" i="3"/>
  <c r="AQ78" i="3"/>
  <c r="AS78" i="3"/>
  <c r="AT78" i="3"/>
  <c r="AV78" i="3"/>
  <c r="AW78" i="3"/>
  <c r="AY78" i="3"/>
  <c r="AZ78" i="3"/>
  <c r="BB78" i="3"/>
  <c r="BD78" i="3"/>
  <c r="BF78" i="3"/>
  <c r="F79" i="3"/>
  <c r="G79" i="3"/>
  <c r="I79" i="3"/>
  <c r="J79" i="3"/>
  <c r="L79" i="3"/>
  <c r="M79" i="3"/>
  <c r="O79" i="3"/>
  <c r="P79" i="3"/>
  <c r="R79" i="3"/>
  <c r="S79" i="3"/>
  <c r="U79" i="3"/>
  <c r="V79" i="3"/>
  <c r="X79" i="3"/>
  <c r="Y79" i="3"/>
  <c r="AA79" i="3"/>
  <c r="AB79" i="3"/>
  <c r="AD79" i="3"/>
  <c r="AE79" i="3"/>
  <c r="AG79" i="3"/>
  <c r="AH79" i="3"/>
  <c r="AJ79" i="3"/>
  <c r="AK79" i="3"/>
  <c r="AM79" i="3"/>
  <c r="AN79" i="3"/>
  <c r="AP79" i="3"/>
  <c r="AQ79" i="3"/>
  <c r="AS79" i="3"/>
  <c r="AT79" i="3"/>
  <c r="AV79" i="3"/>
  <c r="AW79" i="3"/>
  <c r="AY79" i="3"/>
  <c r="AZ79" i="3"/>
  <c r="BB79" i="3"/>
  <c r="BD79" i="3"/>
  <c r="BF79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AJ80" i="3"/>
  <c r="AK80" i="3"/>
  <c r="AM80" i="3"/>
  <c r="AN80" i="3"/>
  <c r="AP80" i="3"/>
  <c r="AQ80" i="3"/>
  <c r="AS80" i="3"/>
  <c r="AT80" i="3"/>
  <c r="AV80" i="3"/>
  <c r="AW80" i="3"/>
  <c r="AY80" i="3"/>
  <c r="AZ80" i="3"/>
  <c r="BB80" i="3"/>
  <c r="BD80" i="3"/>
  <c r="BF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AJ81" i="3"/>
  <c r="AK81" i="3"/>
  <c r="AM81" i="3"/>
  <c r="AN81" i="3"/>
  <c r="AP81" i="3"/>
  <c r="AQ81" i="3"/>
  <c r="AS81" i="3"/>
  <c r="AT81" i="3"/>
  <c r="AV81" i="3"/>
  <c r="AW81" i="3"/>
  <c r="AY81" i="3"/>
  <c r="AZ81" i="3"/>
  <c r="BB81" i="3"/>
  <c r="BD81" i="3"/>
  <c r="BF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AJ82" i="3"/>
  <c r="AK82" i="3"/>
  <c r="AM82" i="3"/>
  <c r="AN82" i="3"/>
  <c r="AP82" i="3"/>
  <c r="AQ82" i="3"/>
  <c r="AS82" i="3"/>
  <c r="AT82" i="3"/>
  <c r="AV82" i="3"/>
  <c r="AW82" i="3"/>
  <c r="AY82" i="3"/>
  <c r="AZ82" i="3"/>
  <c r="BB82" i="3"/>
  <c r="BD82" i="3"/>
  <c r="BF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AJ83" i="3"/>
  <c r="AK83" i="3"/>
  <c r="AM83" i="3"/>
  <c r="AN83" i="3"/>
  <c r="AP83" i="3"/>
  <c r="AQ83" i="3"/>
  <c r="AS83" i="3"/>
  <c r="AT83" i="3"/>
  <c r="AV83" i="3"/>
  <c r="AW83" i="3"/>
  <c r="AY83" i="3"/>
  <c r="AZ83" i="3"/>
  <c r="BB83" i="3"/>
  <c r="BD83" i="3"/>
  <c r="BF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AJ84" i="3"/>
  <c r="AK84" i="3"/>
  <c r="AM84" i="3"/>
  <c r="AN84" i="3"/>
  <c r="AP84" i="3"/>
  <c r="AQ84" i="3"/>
  <c r="AS84" i="3"/>
  <c r="AT84" i="3"/>
  <c r="AV84" i="3"/>
  <c r="AW84" i="3"/>
  <c r="AY84" i="3"/>
  <c r="AZ84" i="3"/>
  <c r="BB84" i="3"/>
  <c r="BD84" i="3"/>
  <c r="BF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AJ85" i="3"/>
  <c r="AK85" i="3"/>
  <c r="AM85" i="3"/>
  <c r="AN85" i="3"/>
  <c r="AP85" i="3"/>
  <c r="AQ85" i="3"/>
  <c r="AS85" i="3"/>
  <c r="AT85" i="3"/>
  <c r="AV85" i="3"/>
  <c r="AW85" i="3"/>
  <c r="AY85" i="3"/>
  <c r="AZ85" i="3"/>
  <c r="BB85" i="3"/>
  <c r="BD85" i="3"/>
  <c r="BF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AJ86" i="3"/>
  <c r="AK86" i="3"/>
  <c r="AM86" i="3"/>
  <c r="AN86" i="3"/>
  <c r="AP86" i="3"/>
  <c r="AQ86" i="3"/>
  <c r="AS86" i="3"/>
  <c r="AT86" i="3"/>
  <c r="AV86" i="3"/>
  <c r="AW86" i="3"/>
  <c r="AY86" i="3"/>
  <c r="AZ86" i="3"/>
  <c r="BB86" i="3"/>
  <c r="BD86" i="3"/>
  <c r="BF86" i="3"/>
  <c r="G87" i="3"/>
  <c r="J87" i="3"/>
  <c r="M87" i="3"/>
  <c r="P87" i="3"/>
  <c r="S87" i="3"/>
  <c r="V87" i="3"/>
  <c r="Y87" i="3"/>
  <c r="AB87" i="3"/>
  <c r="AE87" i="3"/>
  <c r="AH87" i="3"/>
  <c r="AK87" i="3"/>
  <c r="AN87" i="3"/>
  <c r="AQ87" i="3"/>
  <c r="AT87" i="3"/>
  <c r="AW87" i="3"/>
  <c r="AZ87" i="3"/>
  <c r="BB87" i="3"/>
  <c r="BD87" i="3"/>
  <c r="BF87" i="3"/>
  <c r="F88" i="3"/>
  <c r="G88" i="3"/>
  <c r="I88" i="3"/>
  <c r="J88" i="3"/>
  <c r="L88" i="3"/>
  <c r="M88" i="3"/>
  <c r="O88" i="3"/>
  <c r="P88" i="3"/>
  <c r="R88" i="3"/>
  <c r="S88" i="3"/>
  <c r="U88" i="3"/>
  <c r="V88" i="3"/>
  <c r="X88" i="3"/>
  <c r="Y88" i="3"/>
  <c r="AA88" i="3"/>
  <c r="AB88" i="3"/>
  <c r="AD88" i="3"/>
  <c r="AE88" i="3"/>
  <c r="AG88" i="3"/>
  <c r="AH88" i="3"/>
  <c r="AJ88" i="3"/>
  <c r="AK88" i="3"/>
  <c r="AM88" i="3"/>
  <c r="AN88" i="3"/>
  <c r="AP88" i="3"/>
  <c r="AQ88" i="3"/>
  <c r="AS88" i="3"/>
  <c r="AT88" i="3"/>
  <c r="AV88" i="3"/>
  <c r="AW88" i="3"/>
  <c r="AY88" i="3"/>
  <c r="AZ88" i="3"/>
  <c r="BB88" i="3"/>
  <c r="BD88" i="3"/>
  <c r="BF88" i="3"/>
  <c r="F89" i="3"/>
  <c r="G89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AJ89" i="3"/>
  <c r="AK89" i="3"/>
  <c r="AM89" i="3"/>
  <c r="AN89" i="3"/>
  <c r="AP89" i="3"/>
  <c r="AQ89" i="3"/>
  <c r="AS89" i="3"/>
  <c r="AT89" i="3"/>
  <c r="AV89" i="3"/>
  <c r="AW89" i="3"/>
  <c r="AY89" i="3"/>
  <c r="AZ89" i="3"/>
  <c r="BB89" i="3"/>
  <c r="BD89" i="3"/>
  <c r="BF89" i="3"/>
  <c r="F90" i="3"/>
  <c r="G90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AJ90" i="3"/>
  <c r="AK90" i="3"/>
  <c r="AM90" i="3"/>
  <c r="AN90" i="3"/>
  <c r="AP90" i="3"/>
  <c r="AQ90" i="3"/>
  <c r="AS90" i="3"/>
  <c r="AT90" i="3"/>
  <c r="AV90" i="3"/>
  <c r="AW90" i="3"/>
  <c r="AY90" i="3"/>
  <c r="AZ90" i="3"/>
  <c r="BB90" i="3"/>
  <c r="BD90" i="3"/>
  <c r="BF90" i="3"/>
  <c r="F91" i="3"/>
  <c r="G91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AJ91" i="3"/>
  <c r="AK91" i="3"/>
  <c r="AM91" i="3"/>
  <c r="AN91" i="3"/>
  <c r="AP91" i="3"/>
  <c r="AQ91" i="3"/>
  <c r="AS91" i="3"/>
  <c r="AT91" i="3"/>
  <c r="AV91" i="3"/>
  <c r="AW91" i="3"/>
  <c r="AY91" i="3"/>
  <c r="AZ91" i="3"/>
  <c r="BB91" i="3"/>
  <c r="BD91" i="3"/>
  <c r="BF91" i="3"/>
  <c r="F92" i="3"/>
  <c r="G92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AJ92" i="3"/>
  <c r="AK92" i="3"/>
  <c r="AM92" i="3"/>
  <c r="AN92" i="3"/>
  <c r="AP92" i="3"/>
  <c r="AQ92" i="3"/>
  <c r="AS92" i="3"/>
  <c r="AT92" i="3"/>
  <c r="AV92" i="3"/>
  <c r="AW92" i="3"/>
  <c r="AY92" i="3"/>
  <c r="AZ92" i="3"/>
  <c r="BB92" i="3"/>
  <c r="BD92" i="3"/>
  <c r="BF92" i="3"/>
  <c r="F93" i="3"/>
  <c r="G93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AJ93" i="3"/>
  <c r="AK93" i="3"/>
  <c r="AM93" i="3"/>
  <c r="AN93" i="3"/>
  <c r="AP93" i="3"/>
  <c r="AQ93" i="3"/>
  <c r="AS93" i="3"/>
  <c r="AT93" i="3"/>
  <c r="AV93" i="3"/>
  <c r="AW93" i="3"/>
  <c r="AY93" i="3"/>
  <c r="AZ93" i="3"/>
  <c r="BB93" i="3"/>
  <c r="BD93" i="3"/>
  <c r="BF93" i="3"/>
  <c r="F94" i="3"/>
  <c r="G94" i="3"/>
  <c r="I94" i="3"/>
  <c r="J94" i="3"/>
  <c r="L94" i="3"/>
  <c r="M94" i="3"/>
  <c r="O94" i="3"/>
  <c r="P94" i="3"/>
  <c r="R94" i="3"/>
  <c r="S94" i="3"/>
  <c r="U94" i="3"/>
  <c r="V94" i="3"/>
  <c r="X94" i="3"/>
  <c r="Y94" i="3"/>
  <c r="AA94" i="3"/>
  <c r="AB94" i="3"/>
  <c r="AD94" i="3"/>
  <c r="AE94" i="3"/>
  <c r="AG94" i="3"/>
  <c r="AH94" i="3"/>
  <c r="AJ94" i="3"/>
  <c r="AK94" i="3"/>
  <c r="AM94" i="3"/>
  <c r="AN94" i="3"/>
  <c r="AP94" i="3"/>
  <c r="AQ94" i="3"/>
  <c r="AS94" i="3"/>
  <c r="AT94" i="3"/>
  <c r="AV94" i="3"/>
  <c r="AW94" i="3"/>
  <c r="AY94" i="3"/>
  <c r="AZ94" i="3"/>
  <c r="BB94" i="3"/>
  <c r="BD94" i="3"/>
  <c r="BF94" i="3"/>
  <c r="F95" i="3"/>
  <c r="G95" i="3"/>
  <c r="I95" i="3"/>
  <c r="J95" i="3"/>
  <c r="L95" i="3"/>
  <c r="M95" i="3"/>
  <c r="O95" i="3"/>
  <c r="P95" i="3"/>
  <c r="R95" i="3"/>
  <c r="S95" i="3"/>
  <c r="U95" i="3"/>
  <c r="V95" i="3"/>
  <c r="X95" i="3"/>
  <c r="Y95" i="3"/>
  <c r="AA95" i="3"/>
  <c r="AB95" i="3"/>
  <c r="AD95" i="3"/>
  <c r="AE95" i="3"/>
  <c r="AG95" i="3"/>
  <c r="AH95" i="3"/>
  <c r="AJ95" i="3"/>
  <c r="AK95" i="3"/>
  <c r="AM95" i="3"/>
  <c r="AN95" i="3"/>
  <c r="AP95" i="3"/>
  <c r="AQ95" i="3"/>
  <c r="AS95" i="3"/>
  <c r="AT95" i="3"/>
  <c r="AV95" i="3"/>
  <c r="AW95" i="3"/>
  <c r="AY95" i="3"/>
  <c r="AZ95" i="3"/>
  <c r="BB95" i="3"/>
  <c r="BD95" i="3"/>
  <c r="BF95" i="3"/>
  <c r="F96" i="3"/>
  <c r="G96" i="3"/>
  <c r="I96" i="3"/>
  <c r="J96" i="3"/>
  <c r="L96" i="3"/>
  <c r="M96" i="3"/>
  <c r="O96" i="3"/>
  <c r="P96" i="3"/>
  <c r="R96" i="3"/>
  <c r="S96" i="3"/>
  <c r="U96" i="3"/>
  <c r="V96" i="3"/>
  <c r="X96" i="3"/>
  <c r="Y96" i="3"/>
  <c r="AA96" i="3"/>
  <c r="AB96" i="3"/>
  <c r="AD96" i="3"/>
  <c r="AE96" i="3"/>
  <c r="AG96" i="3"/>
  <c r="AH96" i="3"/>
  <c r="AJ96" i="3"/>
  <c r="AK96" i="3"/>
  <c r="AM96" i="3"/>
  <c r="AN96" i="3"/>
  <c r="AP96" i="3"/>
  <c r="AQ96" i="3"/>
  <c r="AS96" i="3"/>
  <c r="AT96" i="3"/>
  <c r="AV96" i="3"/>
  <c r="AW96" i="3"/>
  <c r="AY96" i="3"/>
  <c r="AZ96" i="3"/>
  <c r="BB96" i="3"/>
  <c r="BD96" i="3"/>
  <c r="BF96" i="3"/>
  <c r="F97" i="3"/>
  <c r="G97" i="3"/>
  <c r="I97" i="3"/>
  <c r="J97" i="3"/>
  <c r="L97" i="3"/>
  <c r="M97" i="3"/>
  <c r="O97" i="3"/>
  <c r="P97" i="3"/>
  <c r="R97" i="3"/>
  <c r="S97" i="3"/>
  <c r="U97" i="3"/>
  <c r="V97" i="3"/>
  <c r="X97" i="3"/>
  <c r="Y97" i="3"/>
  <c r="AA97" i="3"/>
  <c r="AB97" i="3"/>
  <c r="AD97" i="3"/>
  <c r="AE97" i="3"/>
  <c r="AG97" i="3"/>
  <c r="AH97" i="3"/>
  <c r="AJ97" i="3"/>
  <c r="AK97" i="3"/>
  <c r="AM97" i="3"/>
  <c r="AN97" i="3"/>
  <c r="AP97" i="3"/>
  <c r="AQ97" i="3"/>
  <c r="AS97" i="3"/>
  <c r="AT97" i="3"/>
  <c r="AV97" i="3"/>
  <c r="AW97" i="3"/>
  <c r="AY97" i="3"/>
  <c r="AZ97" i="3"/>
  <c r="BB97" i="3"/>
  <c r="BD97" i="3"/>
  <c r="BF97" i="3"/>
  <c r="F98" i="3"/>
  <c r="G98" i="3"/>
  <c r="I98" i="3"/>
  <c r="J98" i="3"/>
  <c r="L98" i="3"/>
  <c r="M98" i="3"/>
  <c r="O98" i="3"/>
  <c r="P98" i="3"/>
  <c r="R98" i="3"/>
  <c r="S98" i="3"/>
  <c r="U98" i="3"/>
  <c r="V98" i="3"/>
  <c r="X98" i="3"/>
  <c r="Y98" i="3"/>
  <c r="AA98" i="3"/>
  <c r="AB98" i="3"/>
  <c r="AD98" i="3"/>
  <c r="AE98" i="3"/>
  <c r="AG98" i="3"/>
  <c r="AH98" i="3"/>
  <c r="AJ98" i="3"/>
  <c r="AK98" i="3"/>
  <c r="AM98" i="3"/>
  <c r="AN98" i="3"/>
  <c r="AP98" i="3"/>
  <c r="AQ98" i="3"/>
  <c r="AS98" i="3"/>
  <c r="AT98" i="3"/>
  <c r="AV98" i="3"/>
  <c r="AW98" i="3"/>
  <c r="AY98" i="3"/>
  <c r="AZ98" i="3"/>
  <c r="BB98" i="3"/>
  <c r="BD98" i="3"/>
  <c r="BF98" i="3"/>
  <c r="G99" i="3"/>
  <c r="J99" i="3"/>
  <c r="M99" i="3"/>
  <c r="P99" i="3"/>
  <c r="S99" i="3"/>
  <c r="V99" i="3"/>
  <c r="Y99" i="3"/>
  <c r="AB99" i="3"/>
  <c r="AE99" i="3"/>
  <c r="AH99" i="3"/>
  <c r="AK99" i="3"/>
  <c r="AN99" i="3"/>
  <c r="AQ99" i="3"/>
  <c r="AT99" i="3"/>
  <c r="AW99" i="3"/>
  <c r="AZ99" i="3"/>
  <c r="BB99" i="3"/>
  <c r="BD99" i="3"/>
  <c r="BF99" i="3"/>
  <c r="F100" i="3"/>
  <c r="G100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AJ100" i="3"/>
  <c r="AK100" i="3"/>
  <c r="AM100" i="3"/>
  <c r="AN100" i="3"/>
  <c r="AP100" i="3"/>
  <c r="AQ100" i="3"/>
  <c r="AS100" i="3"/>
  <c r="AT100" i="3"/>
  <c r="AV100" i="3"/>
  <c r="AW100" i="3"/>
  <c r="AY100" i="3"/>
  <c r="AZ100" i="3"/>
  <c r="BB100" i="3"/>
  <c r="BD100" i="3"/>
  <c r="BF100" i="3"/>
  <c r="F101" i="3"/>
  <c r="G101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AJ101" i="3"/>
  <c r="AK101" i="3"/>
  <c r="AM101" i="3"/>
  <c r="AN101" i="3"/>
  <c r="AP101" i="3"/>
  <c r="AQ101" i="3"/>
  <c r="AS101" i="3"/>
  <c r="AT101" i="3"/>
  <c r="AV101" i="3"/>
  <c r="AW101" i="3"/>
  <c r="AY101" i="3"/>
  <c r="AZ101" i="3"/>
  <c r="BB101" i="3"/>
  <c r="BD101" i="3"/>
  <c r="BF101" i="3"/>
  <c r="F102" i="3"/>
  <c r="G102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AJ102" i="3"/>
  <c r="AK102" i="3"/>
  <c r="AM102" i="3"/>
  <c r="AN102" i="3"/>
  <c r="AP102" i="3"/>
  <c r="AQ102" i="3"/>
  <c r="AS102" i="3"/>
  <c r="AT102" i="3"/>
  <c r="AV102" i="3"/>
  <c r="AW102" i="3"/>
  <c r="AY102" i="3"/>
  <c r="AZ102" i="3"/>
  <c r="BB102" i="3"/>
  <c r="BD102" i="3"/>
  <c r="BF102" i="3"/>
  <c r="F103" i="3"/>
  <c r="G103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AJ103" i="3"/>
  <c r="AK103" i="3"/>
  <c r="AM103" i="3"/>
  <c r="AN103" i="3"/>
  <c r="AP103" i="3"/>
  <c r="AQ103" i="3"/>
  <c r="AS103" i="3"/>
  <c r="AT103" i="3"/>
  <c r="AV103" i="3"/>
  <c r="AW103" i="3"/>
  <c r="AY103" i="3"/>
  <c r="AZ103" i="3"/>
  <c r="BB103" i="3"/>
  <c r="BD103" i="3"/>
  <c r="BF103" i="3"/>
  <c r="F104" i="3"/>
  <c r="G104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AJ104" i="3"/>
  <c r="AK104" i="3"/>
  <c r="AM104" i="3"/>
  <c r="AN104" i="3"/>
  <c r="AP104" i="3"/>
  <c r="AQ104" i="3"/>
  <c r="AS104" i="3"/>
  <c r="AT104" i="3"/>
  <c r="AV104" i="3"/>
  <c r="AW104" i="3"/>
  <c r="AY104" i="3"/>
  <c r="AZ104" i="3"/>
  <c r="BB104" i="3"/>
  <c r="BD104" i="3"/>
  <c r="BF104" i="3"/>
  <c r="F105" i="3"/>
  <c r="G105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AJ105" i="3"/>
  <c r="AK105" i="3"/>
  <c r="AM105" i="3"/>
  <c r="AN105" i="3"/>
  <c r="AP105" i="3"/>
  <c r="AQ105" i="3"/>
  <c r="AS105" i="3"/>
  <c r="AT105" i="3"/>
  <c r="AV105" i="3"/>
  <c r="AW105" i="3"/>
  <c r="AY105" i="3"/>
  <c r="AZ105" i="3"/>
  <c r="BB105" i="3"/>
  <c r="BD105" i="3"/>
  <c r="BF105" i="3"/>
  <c r="F106" i="3"/>
  <c r="G106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AJ106" i="3"/>
  <c r="AK106" i="3"/>
  <c r="AM106" i="3"/>
  <c r="AN106" i="3"/>
  <c r="AP106" i="3"/>
  <c r="AQ106" i="3"/>
  <c r="AS106" i="3"/>
  <c r="AT106" i="3"/>
  <c r="AV106" i="3"/>
  <c r="AW106" i="3"/>
  <c r="AY106" i="3"/>
  <c r="AZ106" i="3"/>
  <c r="BB106" i="3"/>
  <c r="BD106" i="3"/>
  <c r="BF106" i="3"/>
  <c r="F107" i="3"/>
  <c r="G107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AJ107" i="3"/>
  <c r="AK107" i="3"/>
  <c r="AM107" i="3"/>
  <c r="AN107" i="3"/>
  <c r="AP107" i="3"/>
  <c r="AQ107" i="3"/>
  <c r="AS107" i="3"/>
  <c r="AT107" i="3"/>
  <c r="AV107" i="3"/>
  <c r="AW107" i="3"/>
  <c r="AY107" i="3"/>
  <c r="AZ107" i="3"/>
  <c r="BB107" i="3"/>
  <c r="BD107" i="3"/>
  <c r="BF107" i="3"/>
  <c r="F108" i="3"/>
  <c r="G108" i="3"/>
  <c r="I108" i="3"/>
  <c r="J108" i="3"/>
  <c r="L108" i="3"/>
  <c r="M108" i="3"/>
  <c r="O108" i="3"/>
  <c r="P108" i="3"/>
  <c r="R108" i="3"/>
  <c r="S108" i="3"/>
  <c r="U108" i="3"/>
  <c r="V108" i="3"/>
  <c r="X108" i="3"/>
  <c r="Y108" i="3"/>
  <c r="AA108" i="3"/>
  <c r="AB108" i="3"/>
  <c r="AD108" i="3"/>
  <c r="AE108" i="3"/>
  <c r="AG108" i="3"/>
  <c r="AH108" i="3"/>
  <c r="AJ108" i="3"/>
  <c r="AK108" i="3"/>
  <c r="AM108" i="3"/>
  <c r="AN108" i="3"/>
  <c r="AP108" i="3"/>
  <c r="AQ108" i="3"/>
  <c r="AS108" i="3"/>
  <c r="AT108" i="3"/>
  <c r="AV108" i="3"/>
  <c r="AW108" i="3"/>
  <c r="AY108" i="3"/>
  <c r="AZ108" i="3"/>
  <c r="BB108" i="3"/>
  <c r="BD108" i="3"/>
  <c r="BF108" i="3"/>
  <c r="F109" i="3"/>
  <c r="G109" i="3"/>
  <c r="I109" i="3"/>
  <c r="J109" i="3"/>
  <c r="L109" i="3"/>
  <c r="M109" i="3"/>
  <c r="O109" i="3"/>
  <c r="P109" i="3"/>
  <c r="R109" i="3"/>
  <c r="S109" i="3"/>
  <c r="U109" i="3"/>
  <c r="V109" i="3"/>
  <c r="X109" i="3"/>
  <c r="Y109" i="3"/>
  <c r="AA109" i="3"/>
  <c r="AB109" i="3"/>
  <c r="AD109" i="3"/>
  <c r="AE109" i="3"/>
  <c r="AG109" i="3"/>
  <c r="AH109" i="3"/>
  <c r="AJ109" i="3"/>
  <c r="AK109" i="3"/>
  <c r="AM109" i="3"/>
  <c r="AN109" i="3"/>
  <c r="AP109" i="3"/>
  <c r="AQ109" i="3"/>
  <c r="AS109" i="3"/>
  <c r="AT109" i="3"/>
  <c r="AV109" i="3"/>
  <c r="AW109" i="3"/>
  <c r="AY109" i="3"/>
  <c r="AZ109" i="3"/>
  <c r="BB109" i="3"/>
  <c r="BD109" i="3"/>
  <c r="BF109" i="3"/>
  <c r="F110" i="3"/>
  <c r="G110" i="3"/>
  <c r="I110" i="3"/>
  <c r="J110" i="3"/>
  <c r="L110" i="3"/>
  <c r="M110" i="3"/>
  <c r="O110" i="3"/>
  <c r="P110" i="3"/>
  <c r="R110" i="3"/>
  <c r="S110" i="3"/>
  <c r="U110" i="3"/>
  <c r="V110" i="3"/>
  <c r="X110" i="3"/>
  <c r="Y110" i="3"/>
  <c r="AA110" i="3"/>
  <c r="AB110" i="3"/>
  <c r="AD110" i="3"/>
  <c r="AE110" i="3"/>
  <c r="AG110" i="3"/>
  <c r="AH110" i="3"/>
  <c r="AJ110" i="3"/>
  <c r="AK110" i="3"/>
  <c r="AM110" i="3"/>
  <c r="AN110" i="3"/>
  <c r="AP110" i="3"/>
  <c r="AQ110" i="3"/>
  <c r="AS110" i="3"/>
  <c r="AT110" i="3"/>
  <c r="AV110" i="3"/>
  <c r="AW110" i="3"/>
  <c r="AY110" i="3"/>
  <c r="AZ110" i="3"/>
  <c r="BB110" i="3"/>
  <c r="BD110" i="3"/>
  <c r="BF110" i="3"/>
  <c r="G111" i="3"/>
  <c r="J111" i="3"/>
  <c r="M111" i="3"/>
  <c r="P111" i="3"/>
  <c r="S111" i="3"/>
  <c r="V111" i="3"/>
  <c r="Y111" i="3"/>
  <c r="AB111" i="3"/>
  <c r="AE111" i="3"/>
  <c r="AH111" i="3"/>
  <c r="AK111" i="3"/>
  <c r="AN111" i="3"/>
  <c r="AQ111" i="3"/>
  <c r="AT111" i="3"/>
  <c r="AW111" i="3"/>
  <c r="AZ111" i="3"/>
  <c r="BB111" i="3"/>
  <c r="BD111" i="3"/>
  <c r="BF111" i="3"/>
  <c r="F112" i="3"/>
  <c r="G112" i="3"/>
  <c r="I112" i="3"/>
  <c r="J112" i="3"/>
  <c r="L112" i="3"/>
  <c r="M112" i="3"/>
  <c r="O112" i="3"/>
  <c r="P112" i="3"/>
  <c r="R112" i="3"/>
  <c r="S112" i="3"/>
  <c r="U112" i="3"/>
  <c r="V112" i="3"/>
  <c r="X112" i="3"/>
  <c r="Y112" i="3"/>
  <c r="AA112" i="3"/>
  <c r="AB112" i="3"/>
  <c r="AD112" i="3"/>
  <c r="AE112" i="3"/>
  <c r="AG112" i="3"/>
  <c r="AH112" i="3"/>
  <c r="AJ112" i="3"/>
  <c r="AK112" i="3"/>
  <c r="AM112" i="3"/>
  <c r="AN112" i="3"/>
  <c r="AP112" i="3"/>
  <c r="AQ112" i="3"/>
  <c r="AS112" i="3"/>
  <c r="AT112" i="3"/>
  <c r="AV112" i="3"/>
  <c r="AW112" i="3"/>
  <c r="AY112" i="3"/>
  <c r="AZ112" i="3"/>
  <c r="BB112" i="3"/>
  <c r="BD112" i="3"/>
  <c r="BF112" i="3"/>
  <c r="F113" i="3"/>
  <c r="G113" i="3"/>
  <c r="I113" i="3"/>
  <c r="J113" i="3"/>
  <c r="L113" i="3"/>
  <c r="M113" i="3"/>
  <c r="O113" i="3"/>
  <c r="P113" i="3"/>
  <c r="R113" i="3"/>
  <c r="S113" i="3"/>
  <c r="U113" i="3"/>
  <c r="V113" i="3"/>
  <c r="X113" i="3"/>
  <c r="Y113" i="3"/>
  <c r="AA113" i="3"/>
  <c r="AB113" i="3"/>
  <c r="AD113" i="3"/>
  <c r="AE113" i="3"/>
  <c r="AG113" i="3"/>
  <c r="AH113" i="3"/>
  <c r="AJ113" i="3"/>
  <c r="AK113" i="3"/>
  <c r="AM113" i="3"/>
  <c r="AN113" i="3"/>
  <c r="AP113" i="3"/>
  <c r="AQ113" i="3"/>
  <c r="AS113" i="3"/>
  <c r="AT113" i="3"/>
  <c r="AV113" i="3"/>
  <c r="AW113" i="3"/>
  <c r="AY113" i="3"/>
  <c r="AZ113" i="3"/>
  <c r="BB113" i="3"/>
  <c r="BD113" i="3"/>
  <c r="BF113" i="3"/>
  <c r="F114" i="3"/>
  <c r="G114" i="3"/>
  <c r="I114" i="3"/>
  <c r="J114" i="3"/>
  <c r="L114" i="3"/>
  <c r="M114" i="3"/>
  <c r="O114" i="3"/>
  <c r="P114" i="3"/>
  <c r="R114" i="3"/>
  <c r="S114" i="3"/>
  <c r="U114" i="3"/>
  <c r="V114" i="3"/>
  <c r="X114" i="3"/>
  <c r="Y114" i="3"/>
  <c r="AA114" i="3"/>
  <c r="AB114" i="3"/>
  <c r="AD114" i="3"/>
  <c r="AE114" i="3"/>
  <c r="AG114" i="3"/>
  <c r="AH114" i="3"/>
  <c r="AJ114" i="3"/>
  <c r="AK114" i="3"/>
  <c r="AM114" i="3"/>
  <c r="AN114" i="3"/>
  <c r="AP114" i="3"/>
  <c r="AQ114" i="3"/>
  <c r="AS114" i="3"/>
  <c r="AT114" i="3"/>
  <c r="AV114" i="3"/>
  <c r="AW114" i="3"/>
  <c r="AY114" i="3"/>
  <c r="AZ114" i="3"/>
  <c r="BB114" i="3"/>
  <c r="BD114" i="3"/>
  <c r="BF114" i="3"/>
  <c r="F115" i="3"/>
  <c r="G115" i="3"/>
  <c r="I115" i="3"/>
  <c r="J115" i="3"/>
  <c r="L115" i="3"/>
  <c r="M115" i="3"/>
  <c r="O115" i="3"/>
  <c r="P115" i="3"/>
  <c r="R115" i="3"/>
  <c r="S115" i="3"/>
  <c r="U115" i="3"/>
  <c r="V115" i="3"/>
  <c r="X115" i="3"/>
  <c r="Y115" i="3"/>
  <c r="AA115" i="3"/>
  <c r="AB115" i="3"/>
  <c r="AD115" i="3"/>
  <c r="AE115" i="3"/>
  <c r="AG115" i="3"/>
  <c r="AH115" i="3"/>
  <c r="AJ115" i="3"/>
  <c r="AK115" i="3"/>
  <c r="AM115" i="3"/>
  <c r="AN115" i="3"/>
  <c r="AP115" i="3"/>
  <c r="AQ115" i="3"/>
  <c r="AS115" i="3"/>
  <c r="AT115" i="3"/>
  <c r="AV115" i="3"/>
  <c r="AW115" i="3"/>
  <c r="AY115" i="3"/>
  <c r="AZ115" i="3"/>
  <c r="BB115" i="3"/>
  <c r="BD115" i="3"/>
  <c r="BF115" i="3"/>
  <c r="F116" i="3"/>
  <c r="G116" i="3"/>
  <c r="I116" i="3"/>
  <c r="J116" i="3"/>
  <c r="L116" i="3"/>
  <c r="M116" i="3"/>
  <c r="O116" i="3"/>
  <c r="P116" i="3"/>
  <c r="R116" i="3"/>
  <c r="S116" i="3"/>
  <c r="U116" i="3"/>
  <c r="V116" i="3"/>
  <c r="X116" i="3"/>
  <c r="Y116" i="3"/>
  <c r="AA116" i="3"/>
  <c r="AB116" i="3"/>
  <c r="AD116" i="3"/>
  <c r="AE116" i="3"/>
  <c r="AG116" i="3"/>
  <c r="AH116" i="3"/>
  <c r="AJ116" i="3"/>
  <c r="AK116" i="3"/>
  <c r="AM116" i="3"/>
  <c r="AN116" i="3"/>
  <c r="AP116" i="3"/>
  <c r="AQ116" i="3"/>
  <c r="AS116" i="3"/>
  <c r="AT116" i="3"/>
  <c r="AV116" i="3"/>
  <c r="AW116" i="3"/>
  <c r="AY116" i="3"/>
  <c r="AZ116" i="3"/>
  <c r="BB116" i="3"/>
  <c r="BD116" i="3"/>
  <c r="BF116" i="3"/>
  <c r="F117" i="3"/>
  <c r="G117" i="3"/>
  <c r="I117" i="3"/>
  <c r="J117" i="3"/>
  <c r="L117" i="3"/>
  <c r="M117" i="3"/>
  <c r="O117" i="3"/>
  <c r="P117" i="3"/>
  <c r="R117" i="3"/>
  <c r="S117" i="3"/>
  <c r="U117" i="3"/>
  <c r="V117" i="3"/>
  <c r="X117" i="3"/>
  <c r="Y117" i="3"/>
  <c r="AA117" i="3"/>
  <c r="AB117" i="3"/>
  <c r="AD117" i="3"/>
  <c r="AE117" i="3"/>
  <c r="AG117" i="3"/>
  <c r="AH117" i="3"/>
  <c r="AJ117" i="3"/>
  <c r="AK117" i="3"/>
  <c r="AM117" i="3"/>
  <c r="AN117" i="3"/>
  <c r="AP117" i="3"/>
  <c r="AQ117" i="3"/>
  <c r="AS117" i="3"/>
  <c r="AT117" i="3"/>
  <c r="AV117" i="3"/>
  <c r="AW117" i="3"/>
  <c r="AY117" i="3"/>
  <c r="AZ117" i="3"/>
  <c r="BB117" i="3"/>
  <c r="BD117" i="3"/>
  <c r="BF117" i="3"/>
  <c r="F118" i="3"/>
  <c r="G118" i="3"/>
  <c r="I118" i="3"/>
  <c r="J118" i="3"/>
  <c r="L118" i="3"/>
  <c r="M118" i="3"/>
  <c r="O118" i="3"/>
  <c r="P118" i="3"/>
  <c r="R118" i="3"/>
  <c r="S118" i="3"/>
  <c r="U118" i="3"/>
  <c r="V118" i="3"/>
  <c r="X118" i="3"/>
  <c r="Y118" i="3"/>
  <c r="AA118" i="3"/>
  <c r="AB118" i="3"/>
  <c r="AD118" i="3"/>
  <c r="AE118" i="3"/>
  <c r="AG118" i="3"/>
  <c r="AH118" i="3"/>
  <c r="AJ118" i="3"/>
  <c r="AK118" i="3"/>
  <c r="AM118" i="3"/>
  <c r="AN118" i="3"/>
  <c r="AP118" i="3"/>
  <c r="AQ118" i="3"/>
  <c r="AS118" i="3"/>
  <c r="AT118" i="3"/>
  <c r="AV118" i="3"/>
  <c r="AW118" i="3"/>
  <c r="AY118" i="3"/>
  <c r="AZ118" i="3"/>
  <c r="BB118" i="3"/>
  <c r="BD118" i="3"/>
  <c r="BF118" i="3"/>
  <c r="F119" i="3"/>
  <c r="G119" i="3"/>
  <c r="I119" i="3"/>
  <c r="J119" i="3"/>
  <c r="L119" i="3"/>
  <c r="M119" i="3"/>
  <c r="O119" i="3"/>
  <c r="P119" i="3"/>
  <c r="R119" i="3"/>
  <c r="S119" i="3"/>
  <c r="U119" i="3"/>
  <c r="V119" i="3"/>
  <c r="X119" i="3"/>
  <c r="Y119" i="3"/>
  <c r="AA119" i="3"/>
  <c r="AB119" i="3"/>
  <c r="AD119" i="3"/>
  <c r="AE119" i="3"/>
  <c r="AG119" i="3"/>
  <c r="AH119" i="3"/>
  <c r="AJ119" i="3"/>
  <c r="AK119" i="3"/>
  <c r="AM119" i="3"/>
  <c r="AN119" i="3"/>
  <c r="AP119" i="3"/>
  <c r="AQ119" i="3"/>
  <c r="AS119" i="3"/>
  <c r="AT119" i="3"/>
  <c r="AV119" i="3"/>
  <c r="AW119" i="3"/>
  <c r="AY119" i="3"/>
  <c r="AZ119" i="3"/>
  <c r="BB119" i="3"/>
  <c r="BD119" i="3"/>
  <c r="BF119" i="3"/>
  <c r="F120" i="3"/>
  <c r="G120" i="3"/>
  <c r="I120" i="3"/>
  <c r="J120" i="3"/>
  <c r="L120" i="3"/>
  <c r="M120" i="3"/>
  <c r="O120" i="3"/>
  <c r="P120" i="3"/>
  <c r="R120" i="3"/>
  <c r="S120" i="3"/>
  <c r="U120" i="3"/>
  <c r="V120" i="3"/>
  <c r="X120" i="3"/>
  <c r="Y120" i="3"/>
  <c r="AA120" i="3"/>
  <c r="AB120" i="3"/>
  <c r="AD120" i="3"/>
  <c r="AE120" i="3"/>
  <c r="AG120" i="3"/>
  <c r="AH120" i="3"/>
  <c r="AJ120" i="3"/>
  <c r="AK120" i="3"/>
  <c r="AM120" i="3"/>
  <c r="AN120" i="3"/>
  <c r="AP120" i="3"/>
  <c r="AQ120" i="3"/>
  <c r="AS120" i="3"/>
  <c r="AT120" i="3"/>
  <c r="AV120" i="3"/>
  <c r="AW120" i="3"/>
  <c r="AY120" i="3"/>
  <c r="AZ120" i="3"/>
  <c r="BB120" i="3"/>
  <c r="BD120" i="3"/>
  <c r="BF120" i="3"/>
  <c r="F121" i="3"/>
  <c r="G121" i="3"/>
  <c r="I121" i="3"/>
  <c r="J121" i="3"/>
  <c r="L121" i="3"/>
  <c r="M121" i="3"/>
  <c r="O121" i="3"/>
  <c r="P121" i="3"/>
  <c r="R121" i="3"/>
  <c r="S121" i="3"/>
  <c r="U121" i="3"/>
  <c r="V121" i="3"/>
  <c r="X121" i="3"/>
  <c r="Y121" i="3"/>
  <c r="AA121" i="3"/>
  <c r="AB121" i="3"/>
  <c r="AD121" i="3"/>
  <c r="AE121" i="3"/>
  <c r="AG121" i="3"/>
  <c r="AH121" i="3"/>
  <c r="AJ121" i="3"/>
  <c r="AK121" i="3"/>
  <c r="AM121" i="3"/>
  <c r="AN121" i="3"/>
  <c r="AP121" i="3"/>
  <c r="AQ121" i="3"/>
  <c r="AS121" i="3"/>
  <c r="AT121" i="3"/>
  <c r="AV121" i="3"/>
  <c r="AW121" i="3"/>
  <c r="AY121" i="3"/>
  <c r="AZ121" i="3"/>
  <c r="BB121" i="3"/>
  <c r="BD121" i="3"/>
  <c r="BF121" i="3"/>
  <c r="F122" i="3"/>
  <c r="G122" i="3"/>
  <c r="I122" i="3"/>
  <c r="J122" i="3"/>
  <c r="L122" i="3"/>
  <c r="M122" i="3"/>
  <c r="O122" i="3"/>
  <c r="P122" i="3"/>
  <c r="R122" i="3"/>
  <c r="S122" i="3"/>
  <c r="U122" i="3"/>
  <c r="V122" i="3"/>
  <c r="X122" i="3"/>
  <c r="Y122" i="3"/>
  <c r="AA122" i="3"/>
  <c r="AB122" i="3"/>
  <c r="AD122" i="3"/>
  <c r="AE122" i="3"/>
  <c r="AG122" i="3"/>
  <c r="AH122" i="3"/>
  <c r="AJ122" i="3"/>
  <c r="AK122" i="3"/>
  <c r="AM122" i="3"/>
  <c r="AN122" i="3"/>
  <c r="AP122" i="3"/>
  <c r="AQ122" i="3"/>
  <c r="AS122" i="3"/>
  <c r="AT122" i="3"/>
  <c r="AV122" i="3"/>
  <c r="AW122" i="3"/>
  <c r="AY122" i="3"/>
  <c r="AZ122" i="3"/>
  <c r="BB122" i="3"/>
  <c r="BD122" i="3"/>
  <c r="BF122" i="3"/>
  <c r="F123" i="3"/>
  <c r="G123" i="3"/>
  <c r="I123" i="3"/>
  <c r="J123" i="3"/>
  <c r="L123" i="3"/>
  <c r="M123" i="3"/>
  <c r="O123" i="3"/>
  <c r="P123" i="3"/>
  <c r="R123" i="3"/>
  <c r="S123" i="3"/>
  <c r="U123" i="3"/>
  <c r="V123" i="3"/>
  <c r="X123" i="3"/>
  <c r="Y123" i="3"/>
  <c r="AA123" i="3"/>
  <c r="AB123" i="3"/>
  <c r="AD123" i="3"/>
  <c r="AE123" i="3"/>
  <c r="AG123" i="3"/>
  <c r="AH123" i="3"/>
  <c r="AJ123" i="3"/>
  <c r="AK123" i="3"/>
  <c r="AM123" i="3"/>
  <c r="AN123" i="3"/>
  <c r="AP123" i="3"/>
  <c r="AQ123" i="3"/>
  <c r="AS123" i="3"/>
  <c r="AT123" i="3"/>
  <c r="AV123" i="3"/>
  <c r="AW123" i="3"/>
  <c r="AY123" i="3"/>
  <c r="AZ123" i="3"/>
  <c r="BB123" i="3"/>
  <c r="BD123" i="3"/>
  <c r="BF123" i="3"/>
  <c r="F124" i="3"/>
  <c r="G124" i="3"/>
  <c r="I124" i="3"/>
  <c r="J124" i="3"/>
  <c r="L124" i="3"/>
  <c r="M124" i="3"/>
  <c r="O124" i="3"/>
  <c r="P124" i="3"/>
  <c r="R124" i="3"/>
  <c r="S124" i="3"/>
  <c r="U124" i="3"/>
  <c r="V124" i="3"/>
  <c r="X124" i="3"/>
  <c r="Y124" i="3"/>
  <c r="AA124" i="3"/>
  <c r="AB124" i="3"/>
  <c r="AD124" i="3"/>
  <c r="AE124" i="3"/>
  <c r="AG124" i="3"/>
  <c r="AH124" i="3"/>
  <c r="AJ124" i="3"/>
  <c r="AK124" i="3"/>
  <c r="AM124" i="3"/>
  <c r="AN124" i="3"/>
  <c r="AP124" i="3"/>
  <c r="AQ124" i="3"/>
  <c r="AS124" i="3"/>
  <c r="AT124" i="3"/>
  <c r="AV124" i="3"/>
  <c r="AW124" i="3"/>
  <c r="AY124" i="3"/>
  <c r="AZ124" i="3"/>
  <c r="BB124" i="3"/>
  <c r="BD124" i="3"/>
  <c r="BF124" i="3"/>
  <c r="F125" i="3"/>
  <c r="G125" i="3"/>
  <c r="I125" i="3"/>
  <c r="J125" i="3"/>
  <c r="L125" i="3"/>
  <c r="M125" i="3"/>
  <c r="O125" i="3"/>
  <c r="P125" i="3"/>
  <c r="R125" i="3"/>
  <c r="S125" i="3"/>
  <c r="U125" i="3"/>
  <c r="V125" i="3"/>
  <c r="X125" i="3"/>
  <c r="Y125" i="3"/>
  <c r="AA125" i="3"/>
  <c r="AB125" i="3"/>
  <c r="AD125" i="3"/>
  <c r="AE125" i="3"/>
  <c r="AG125" i="3"/>
  <c r="AH125" i="3"/>
  <c r="AJ125" i="3"/>
  <c r="AK125" i="3"/>
  <c r="AM125" i="3"/>
  <c r="AN125" i="3"/>
  <c r="AP125" i="3"/>
  <c r="AQ125" i="3"/>
  <c r="AS125" i="3"/>
  <c r="AT125" i="3"/>
  <c r="AV125" i="3"/>
  <c r="AW125" i="3"/>
  <c r="AY125" i="3"/>
  <c r="AZ125" i="3"/>
  <c r="BB125" i="3"/>
  <c r="BD125" i="3"/>
  <c r="BF125" i="3"/>
  <c r="F126" i="3"/>
  <c r="G126" i="3"/>
  <c r="I126" i="3"/>
  <c r="J126" i="3"/>
  <c r="L126" i="3"/>
  <c r="M126" i="3"/>
  <c r="O126" i="3"/>
  <c r="P126" i="3"/>
  <c r="R126" i="3"/>
  <c r="S126" i="3"/>
  <c r="U126" i="3"/>
  <c r="V126" i="3"/>
  <c r="X126" i="3"/>
  <c r="Y126" i="3"/>
  <c r="AA126" i="3"/>
  <c r="AB126" i="3"/>
  <c r="AD126" i="3"/>
  <c r="AE126" i="3"/>
  <c r="AG126" i="3"/>
  <c r="AH126" i="3"/>
  <c r="AJ126" i="3"/>
  <c r="AK126" i="3"/>
  <c r="AM126" i="3"/>
  <c r="AN126" i="3"/>
  <c r="AP126" i="3"/>
  <c r="AQ126" i="3"/>
  <c r="AS126" i="3"/>
  <c r="AT126" i="3"/>
  <c r="AV126" i="3"/>
  <c r="AW126" i="3"/>
  <c r="AY126" i="3"/>
  <c r="AZ126" i="3"/>
  <c r="BB126" i="3"/>
  <c r="BD126" i="3"/>
  <c r="BF126" i="3"/>
  <c r="F127" i="3"/>
  <c r="G127" i="3"/>
  <c r="I127" i="3"/>
  <c r="J127" i="3"/>
  <c r="L127" i="3"/>
  <c r="M127" i="3"/>
  <c r="O127" i="3"/>
  <c r="P127" i="3"/>
  <c r="R127" i="3"/>
  <c r="S127" i="3"/>
  <c r="U127" i="3"/>
  <c r="V127" i="3"/>
  <c r="X127" i="3"/>
  <c r="Y127" i="3"/>
  <c r="AA127" i="3"/>
  <c r="AB127" i="3"/>
  <c r="AD127" i="3"/>
  <c r="AE127" i="3"/>
  <c r="AG127" i="3"/>
  <c r="AH127" i="3"/>
  <c r="AJ127" i="3"/>
  <c r="AK127" i="3"/>
  <c r="AM127" i="3"/>
  <c r="AN127" i="3"/>
  <c r="AP127" i="3"/>
  <c r="AQ127" i="3"/>
  <c r="AS127" i="3"/>
  <c r="AT127" i="3"/>
  <c r="AV127" i="3"/>
  <c r="AW127" i="3"/>
  <c r="AY127" i="3"/>
  <c r="AZ127" i="3"/>
  <c r="BB127" i="3"/>
  <c r="BD127" i="3"/>
  <c r="BF127" i="3"/>
  <c r="F128" i="3"/>
  <c r="G128" i="3"/>
  <c r="I128" i="3"/>
  <c r="J128" i="3"/>
  <c r="L128" i="3"/>
  <c r="M128" i="3"/>
  <c r="O128" i="3"/>
  <c r="P128" i="3"/>
  <c r="R128" i="3"/>
  <c r="S128" i="3"/>
  <c r="U128" i="3"/>
  <c r="V128" i="3"/>
  <c r="X128" i="3"/>
  <c r="Y128" i="3"/>
  <c r="AA128" i="3"/>
  <c r="AB128" i="3"/>
  <c r="AD128" i="3"/>
  <c r="AE128" i="3"/>
  <c r="AG128" i="3"/>
  <c r="AH128" i="3"/>
  <c r="AJ128" i="3"/>
  <c r="AK128" i="3"/>
  <c r="AM128" i="3"/>
  <c r="AN128" i="3"/>
  <c r="AP128" i="3"/>
  <c r="AQ128" i="3"/>
  <c r="AS128" i="3"/>
  <c r="AT128" i="3"/>
  <c r="AV128" i="3"/>
  <c r="AW128" i="3"/>
  <c r="AY128" i="3"/>
  <c r="AZ128" i="3"/>
  <c r="BB128" i="3"/>
  <c r="BD128" i="3"/>
  <c r="BF128" i="3"/>
  <c r="F129" i="3"/>
  <c r="G129" i="3"/>
  <c r="I129" i="3"/>
  <c r="J129" i="3"/>
  <c r="L129" i="3"/>
  <c r="M129" i="3"/>
  <c r="O129" i="3"/>
  <c r="P129" i="3"/>
  <c r="R129" i="3"/>
  <c r="S129" i="3"/>
  <c r="U129" i="3"/>
  <c r="V129" i="3"/>
  <c r="X129" i="3"/>
  <c r="Y129" i="3"/>
  <c r="AA129" i="3"/>
  <c r="AB129" i="3"/>
  <c r="AD129" i="3"/>
  <c r="AE129" i="3"/>
  <c r="AG129" i="3"/>
  <c r="AH129" i="3"/>
  <c r="AJ129" i="3"/>
  <c r="AK129" i="3"/>
  <c r="AM129" i="3"/>
  <c r="AN129" i="3"/>
  <c r="AP129" i="3"/>
  <c r="AQ129" i="3"/>
  <c r="AS129" i="3"/>
  <c r="AT129" i="3"/>
  <c r="AV129" i="3"/>
  <c r="AW129" i="3"/>
  <c r="AY129" i="3"/>
  <c r="AZ129" i="3"/>
  <c r="BB129" i="3"/>
  <c r="BD129" i="3"/>
  <c r="BF129" i="3"/>
  <c r="F130" i="3"/>
  <c r="G130" i="3"/>
  <c r="I130" i="3"/>
  <c r="J130" i="3"/>
  <c r="L130" i="3"/>
  <c r="M130" i="3"/>
  <c r="O130" i="3"/>
  <c r="P130" i="3"/>
  <c r="R130" i="3"/>
  <c r="S130" i="3"/>
  <c r="U130" i="3"/>
  <c r="V130" i="3"/>
  <c r="X130" i="3"/>
  <c r="Y130" i="3"/>
  <c r="AA130" i="3"/>
  <c r="AB130" i="3"/>
  <c r="AD130" i="3"/>
  <c r="AE130" i="3"/>
  <c r="AG130" i="3"/>
  <c r="AH130" i="3"/>
  <c r="AJ130" i="3"/>
  <c r="AK130" i="3"/>
  <c r="AM130" i="3"/>
  <c r="AN130" i="3"/>
  <c r="AP130" i="3"/>
  <c r="AQ130" i="3"/>
  <c r="AS130" i="3"/>
  <c r="AT130" i="3"/>
  <c r="AV130" i="3"/>
  <c r="AW130" i="3"/>
  <c r="AY130" i="3"/>
  <c r="AZ130" i="3"/>
  <c r="BB130" i="3"/>
  <c r="BD130" i="3"/>
  <c r="BF130" i="3"/>
  <c r="F131" i="3"/>
  <c r="G131" i="3"/>
  <c r="I131" i="3"/>
  <c r="J131" i="3"/>
  <c r="L131" i="3"/>
  <c r="M131" i="3"/>
  <c r="O131" i="3"/>
  <c r="P131" i="3"/>
  <c r="R131" i="3"/>
  <c r="S131" i="3"/>
  <c r="U131" i="3"/>
  <c r="V131" i="3"/>
  <c r="X131" i="3"/>
  <c r="Y131" i="3"/>
  <c r="AA131" i="3"/>
  <c r="AB131" i="3"/>
  <c r="AD131" i="3"/>
  <c r="AE131" i="3"/>
  <c r="AG131" i="3"/>
  <c r="AH131" i="3"/>
  <c r="AJ131" i="3"/>
  <c r="AK131" i="3"/>
  <c r="AM131" i="3"/>
  <c r="AN131" i="3"/>
  <c r="AP131" i="3"/>
  <c r="AQ131" i="3"/>
  <c r="AS131" i="3"/>
  <c r="AT131" i="3"/>
  <c r="AV131" i="3"/>
  <c r="AW131" i="3"/>
  <c r="AY131" i="3"/>
  <c r="AZ131" i="3"/>
  <c r="BB131" i="3"/>
  <c r="BD131" i="3"/>
  <c r="BF131" i="3"/>
  <c r="BG138" i="3"/>
  <c r="BH138" i="3"/>
  <c r="BI138" i="3"/>
  <c r="BG137" i="3"/>
  <c r="BH137" i="3"/>
  <c r="BI137" i="3"/>
  <c r="BG136" i="3"/>
  <c r="BI136" i="3"/>
  <c r="BG135" i="3"/>
  <c r="BH135" i="3"/>
  <c r="BI135" i="3"/>
  <c r="BI131" i="3"/>
  <c r="BI130" i="3"/>
  <c r="BI129" i="3"/>
  <c r="BI128" i="3"/>
  <c r="BI127" i="3"/>
  <c r="BI126" i="3"/>
  <c r="BI125" i="3"/>
  <c r="BI124" i="3"/>
  <c r="BI123" i="3"/>
  <c r="BI122" i="3"/>
  <c r="BI121" i="3"/>
  <c r="BI120" i="3"/>
  <c r="BI119" i="3"/>
  <c r="BI118" i="3"/>
  <c r="BI117" i="3"/>
  <c r="BI116" i="3"/>
  <c r="BI115" i="3"/>
  <c r="BI114" i="3"/>
  <c r="BI113" i="3"/>
  <c r="BI112" i="3"/>
  <c r="BI111" i="3"/>
  <c r="BI110" i="3"/>
  <c r="BI109" i="3"/>
  <c r="BI108" i="3"/>
  <c r="BI107" i="3"/>
  <c r="BI106" i="3"/>
  <c r="BI105" i="3"/>
  <c r="BI104" i="3"/>
  <c r="BI103" i="3"/>
  <c r="BI102" i="3"/>
  <c r="BI101" i="3"/>
  <c r="BI100" i="3"/>
  <c r="BI99" i="3"/>
  <c r="BI98" i="3"/>
  <c r="BI97" i="3"/>
  <c r="BI96" i="3"/>
  <c r="BI95" i="3"/>
  <c r="BI94" i="3"/>
  <c r="BI93" i="3"/>
  <c r="BI92" i="3"/>
  <c r="BI91" i="3"/>
  <c r="BI90" i="3"/>
  <c r="BI89" i="3"/>
  <c r="BI88" i="3"/>
  <c r="BI87" i="3"/>
  <c r="BI86" i="3"/>
  <c r="BI85" i="3"/>
  <c r="BI84" i="3"/>
  <c r="BI83" i="3"/>
  <c r="BI82" i="3"/>
  <c r="BI81" i="3"/>
  <c r="BI80" i="3"/>
  <c r="BI79" i="3"/>
  <c r="BI78" i="3"/>
  <c r="BI77" i="3"/>
  <c r="BI76" i="3"/>
  <c r="BI75" i="3"/>
  <c r="BI74" i="3"/>
  <c r="BI73" i="3"/>
  <c r="BI72" i="3"/>
  <c r="BI71" i="3"/>
  <c r="BI70" i="3"/>
  <c r="BI69" i="3"/>
  <c r="BI68" i="3"/>
  <c r="BI67" i="3"/>
  <c r="BI66" i="3"/>
  <c r="BI65" i="3"/>
  <c r="BI64" i="3"/>
  <c r="BI63" i="3"/>
  <c r="BI62" i="3"/>
  <c r="BI61" i="3"/>
  <c r="BI60" i="3"/>
  <c r="BI59" i="3"/>
  <c r="BI58" i="3"/>
  <c r="BI57" i="3"/>
  <c r="BI56" i="3"/>
  <c r="BI55" i="3"/>
  <c r="BI54" i="3"/>
  <c r="BI53" i="3"/>
  <c r="BI52" i="3"/>
  <c r="BI51" i="3"/>
  <c r="BI50" i="3"/>
  <c r="BI49" i="3"/>
  <c r="BI48" i="3"/>
  <c r="BI47" i="3"/>
  <c r="BI46" i="3"/>
  <c r="BI45" i="3"/>
  <c r="BI44" i="3"/>
  <c r="BI43" i="3"/>
  <c r="BI42" i="3"/>
  <c r="BI41" i="3"/>
  <c r="BI40" i="3"/>
  <c r="BI39" i="3"/>
  <c r="BI38" i="3"/>
  <c r="BI37" i="3"/>
  <c r="BI36" i="3"/>
  <c r="BI35" i="3"/>
  <c r="BI34" i="3"/>
  <c r="BI33" i="3"/>
  <c r="BI32" i="3"/>
  <c r="BI31" i="3"/>
  <c r="BI30" i="3"/>
  <c r="BI29" i="3"/>
  <c r="BI28" i="3"/>
  <c r="BI27" i="3"/>
  <c r="BI26" i="3"/>
  <c r="BI25" i="3"/>
  <c r="BI24" i="3"/>
  <c r="BI23" i="3"/>
  <c r="BI22" i="3"/>
  <c r="BI21" i="3"/>
  <c r="BI20" i="3"/>
  <c r="BI19" i="3"/>
  <c r="BI18" i="3"/>
  <c r="BI17" i="3"/>
  <c r="BI16" i="3"/>
  <c r="BI15" i="3"/>
  <c r="BI14" i="3"/>
  <c r="BI13" i="3"/>
  <c r="BI12" i="3"/>
  <c r="BI11" i="3"/>
  <c r="BI10" i="3"/>
  <c r="BI9" i="3"/>
  <c r="BI8" i="3"/>
  <c r="BI7" i="3"/>
  <c r="BI6" i="3"/>
  <c r="BI5" i="3"/>
  <c r="BI4" i="3"/>
  <c r="BI3" i="3"/>
  <c r="G51" i="1"/>
  <c r="E18" i="2"/>
  <c r="C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D45" i="1"/>
  <c r="D42" i="1"/>
  <c r="D41" i="1"/>
  <c r="D40" i="1"/>
  <c r="D39" i="1"/>
  <c r="D38" i="1"/>
  <c r="D37" i="1"/>
  <c r="D36" i="1"/>
  <c r="B35" i="1"/>
  <c r="B34" i="1"/>
  <c r="B33" i="1"/>
  <c r="D32" i="1"/>
  <c r="D31" i="1"/>
  <c r="B30" i="1"/>
  <c r="B29" i="1"/>
  <c r="D28" i="1"/>
  <c r="B27" i="1"/>
  <c r="D26" i="1"/>
  <c r="D25" i="1"/>
  <c r="D23" i="1"/>
  <c r="D22" i="1"/>
  <c r="D21" i="1"/>
  <c r="D20" i="1"/>
  <c r="D18" i="1"/>
  <c r="D17" i="1"/>
  <c r="D16" i="1"/>
  <c r="D15" i="1"/>
  <c r="D14" i="1"/>
  <c r="B13" i="1"/>
  <c r="D13" i="1"/>
  <c r="D12" i="1"/>
  <c r="D11" i="1"/>
  <c r="D10" i="1"/>
  <c r="D9" i="1"/>
  <c r="D8" i="1"/>
  <c r="D7" i="1"/>
  <c r="D6" i="1"/>
  <c r="D5" i="1"/>
  <c r="D4" i="1"/>
  <c r="B3" i="1"/>
  <c r="D2" i="1"/>
  <c r="CR139" i="5"/>
  <c r="CW150" i="5"/>
  <c r="CW153" i="5"/>
  <c r="CW154" i="5"/>
  <c r="CY154" i="5"/>
  <c r="CW158" i="5"/>
  <c r="CW159" i="5"/>
  <c r="DG138" i="6"/>
  <c r="DL151" i="6"/>
  <c r="DL154" i="6"/>
  <c r="DL155" i="6"/>
  <c r="DN155" i="6"/>
  <c r="DL159" i="6"/>
  <c r="DL160" i="6"/>
  <c r="BV138" i="7"/>
  <c r="CB147" i="7"/>
  <c r="CB150" i="7"/>
  <c r="CB151" i="7"/>
  <c r="CD151" i="7"/>
  <c r="CB155" i="7"/>
  <c r="CB156" i="7"/>
  <c r="EF139" i="9"/>
  <c r="EK148" i="9"/>
  <c r="EK151" i="9"/>
  <c r="EK152" i="9"/>
  <c r="EM152" i="9"/>
  <c r="EK156" i="9"/>
  <c r="EK157" i="9"/>
  <c r="BG139" i="3"/>
  <c r="BG142" i="3"/>
  <c r="BG145" i="3"/>
  <c r="BG146" i="3"/>
  <c r="BI146" i="3"/>
  <c r="BG150" i="3"/>
  <c r="BG151" i="3"/>
</calcChain>
</file>

<file path=xl/comments1.xml><?xml version="1.0" encoding="utf-8"?>
<comments xmlns="http://schemas.openxmlformats.org/spreadsheetml/2006/main">
  <authors>
    <author>Sara Bye Rønning</author>
  </authors>
  <commentList>
    <comment ref="W99" authorId="0" shapeId="0">
      <text>
        <r>
          <rPr>
            <b/>
            <sz val="9"/>
            <color indexed="81"/>
            <rFont val="Tahoma"/>
            <charset val="1"/>
          </rPr>
          <t>Sara Bye Rønning:</t>
        </r>
        <r>
          <rPr>
            <sz val="9"/>
            <color indexed="81"/>
            <rFont val="Tahoma"/>
            <charset val="1"/>
          </rPr>
          <t xml:space="preserve">
Litt rart at det er 0 her også…
</t>
        </r>
      </text>
    </comment>
  </commentList>
</comments>
</file>

<file path=xl/sharedStrings.xml><?xml version="1.0" encoding="utf-8"?>
<sst xmlns="http://schemas.openxmlformats.org/spreadsheetml/2006/main" count="1523" uniqueCount="329">
  <si>
    <t>Selskapsnavn</t>
  </si>
  <si>
    <t>Inntekter fra kull</t>
  </si>
  <si>
    <t>Totale inntekter</t>
  </si>
  <si>
    <t xml:space="preserve">Andel i % </t>
  </si>
  <si>
    <t>Siste rapporteringsår</t>
  </si>
  <si>
    <t>SPU investering 2013</t>
  </si>
  <si>
    <t>Eierandel (per 2013)</t>
  </si>
  <si>
    <t>SPU investering 2014</t>
  </si>
  <si>
    <t>Eierandel (per 2014)</t>
  </si>
  <si>
    <t>Land</t>
  </si>
  <si>
    <t>Industri</t>
  </si>
  <si>
    <t>CDP-rapportering 2014</t>
  </si>
  <si>
    <t>Karbonreserver (GtCO2)</t>
  </si>
  <si>
    <t>Produksjon kull</t>
  </si>
  <si>
    <t xml:space="preserve">Utelukket av KLP </t>
  </si>
  <si>
    <t>Inner Mongolia Yitai Coal Co Ltd</t>
  </si>
  <si>
    <t>Kina</t>
  </si>
  <si>
    <t>Coal &amp; Consumable Fuels</t>
  </si>
  <si>
    <t>Ikke svart</t>
  </si>
  <si>
    <t>39.43 millioner tonn</t>
  </si>
  <si>
    <t>✔</t>
  </si>
  <si>
    <t>Consol Energy INC</t>
  </si>
  <si>
    <t>Solgt seg ut</t>
  </si>
  <si>
    <t>USA</t>
  </si>
  <si>
    <t>Svart (offentlig)</t>
  </si>
  <si>
    <t>28,5 millioner tonn</t>
  </si>
  <si>
    <t>China shenhua energy Co Ltd</t>
  </si>
  <si>
    <t>Svart (ikke offentlig)</t>
  </si>
  <si>
    <t>318.1 millioner tonn</t>
  </si>
  <si>
    <t>Peabody Energy Corp</t>
  </si>
  <si>
    <t>Ikke svart/Declined</t>
  </si>
  <si>
    <t>218,4 millioner tonn</t>
  </si>
  <si>
    <t>China coal energy Co Ltd</t>
  </si>
  <si>
    <t>118.7 millioner tonn</t>
  </si>
  <si>
    <t>Yanzhou Coal Mining Co Ltd</t>
  </si>
  <si>
    <t>73.8 milloner tonn</t>
  </si>
  <si>
    <t>Whitehaven Coal Ltd</t>
  </si>
  <si>
    <t>Australia</t>
  </si>
  <si>
    <t>9.177 millioner tonn</t>
  </si>
  <si>
    <t>Exxaro Resources Ltd</t>
  </si>
  <si>
    <t>Sør-Afrika</t>
  </si>
  <si>
    <t>38.9 millioner tonn</t>
  </si>
  <si>
    <t>Coal India Ltd</t>
  </si>
  <si>
    <t>2013-2014</t>
  </si>
  <si>
    <t>India</t>
  </si>
  <si>
    <t>462.42 milloner tonn</t>
  </si>
  <si>
    <t>Adani Enterprises</t>
  </si>
  <si>
    <t>Trading Companies &amp; Distributors</t>
  </si>
  <si>
    <t>44 millioner tonn</t>
  </si>
  <si>
    <t>BHP Billiton</t>
  </si>
  <si>
    <t>Diversified Metals &amp; Mining</t>
  </si>
  <si>
    <t>118.6 millioner tonn</t>
  </si>
  <si>
    <t>Anglo American PLC</t>
  </si>
  <si>
    <t>Storbritannia</t>
  </si>
  <si>
    <t>98,8 millioner tonn</t>
  </si>
  <si>
    <t>Glencore Xstrata</t>
  </si>
  <si>
    <t>Sveits</t>
  </si>
  <si>
    <t>138 millioner tonn</t>
  </si>
  <si>
    <t>Public Power Corporation</t>
  </si>
  <si>
    <t>Hellas</t>
  </si>
  <si>
    <t>Electric Utilities</t>
  </si>
  <si>
    <t>52.6 millioner tonn</t>
  </si>
  <si>
    <t>Mechel</t>
  </si>
  <si>
    <t>Russland</t>
  </si>
  <si>
    <t>Steel, Mining, Ferrolloys &amp; Power</t>
  </si>
  <si>
    <t>27,55 millioner tonn</t>
  </si>
  <si>
    <t>Arch Coal</t>
  </si>
  <si>
    <t>Coal</t>
  </si>
  <si>
    <t>137 millioner tonn</t>
  </si>
  <si>
    <t>Alpha Natural Resources</t>
  </si>
  <si>
    <t>NOK 70 755878</t>
  </si>
  <si>
    <t>Basic material</t>
  </si>
  <si>
    <t>86,9 millioner tonn</t>
  </si>
  <si>
    <t>Mitsubishi Corp</t>
  </si>
  <si>
    <t>NOK 1 830 848 680</t>
  </si>
  <si>
    <t>Japan</t>
  </si>
  <si>
    <t>Industrial Finance, Logistics &amp; development, Energy, Metals, Chemicals, Living Essentials</t>
  </si>
  <si>
    <t xml:space="preserve"> 20 millioner tonn</t>
  </si>
  <si>
    <t>Vale</t>
  </si>
  <si>
    <t>NOK 3 451 473 216</t>
  </si>
  <si>
    <t>Brasil</t>
  </si>
  <si>
    <t>Logistics, Energy</t>
  </si>
  <si>
    <t>Svart(offentlig)</t>
  </si>
  <si>
    <t>8.6 millioner tonn</t>
  </si>
  <si>
    <t>Evraz PLC</t>
  </si>
  <si>
    <t>NOK 97 674 041</t>
  </si>
  <si>
    <t>United Kingdom</t>
  </si>
  <si>
    <t>Steel, mining and vanadium</t>
  </si>
  <si>
    <t>Svart(ikke offentlig)</t>
  </si>
  <si>
    <t>18,9 millioner tonn</t>
  </si>
  <si>
    <t>Severstal</t>
  </si>
  <si>
    <t>Steel, Iron ore, Coal</t>
  </si>
  <si>
    <t>10,1 millioner tonn</t>
  </si>
  <si>
    <t>Datang international power generation</t>
  </si>
  <si>
    <t>NOK 26 129 014</t>
  </si>
  <si>
    <t>Electricity, Coal, Chemical</t>
  </si>
  <si>
    <t>8,8 millioner tonn</t>
  </si>
  <si>
    <t>Tata Steel</t>
  </si>
  <si>
    <t>-</t>
  </si>
  <si>
    <t>NOK 191 417 487</t>
  </si>
  <si>
    <t>Steel</t>
  </si>
  <si>
    <t>6,972 millioner tonn</t>
  </si>
  <si>
    <t>Teck resources</t>
  </si>
  <si>
    <t>NOK 283 296 028</t>
  </si>
  <si>
    <t>Canada</t>
  </si>
  <si>
    <t>Copper, Coal, Zinc, Energy</t>
  </si>
  <si>
    <t>26,7 millioner tonn</t>
  </si>
  <si>
    <t>Sasol ltd</t>
  </si>
  <si>
    <t>NOK 1 047 372 299</t>
  </si>
  <si>
    <t>Oil, gas consumable fuels</t>
  </si>
  <si>
    <t>41,5 millioner tonn</t>
  </si>
  <si>
    <t>RWE AG</t>
  </si>
  <si>
    <t>NOK 2 828 669 104</t>
  </si>
  <si>
    <t>Tyskland</t>
  </si>
  <si>
    <t>Electricity, Oil, Gas</t>
  </si>
  <si>
    <t>109.8 millioner tonn</t>
  </si>
  <si>
    <t>Wesfarmers Ltd</t>
  </si>
  <si>
    <t>NOK 2 721 840 076</t>
  </si>
  <si>
    <t>Retailer, coal, supermarked</t>
  </si>
  <si>
    <t>15,8 millioner tonn</t>
  </si>
  <si>
    <t>CLP Holdings Ltd</t>
  </si>
  <si>
    <t>Hong Kong</t>
  </si>
  <si>
    <t>Ameren Corp</t>
  </si>
  <si>
    <t>Multi-Utilities</t>
  </si>
  <si>
    <t xml:space="preserve"> -</t>
  </si>
  <si>
    <t>American Electric Power Co. Inc</t>
  </si>
  <si>
    <t>DMCI Holdings Inc</t>
  </si>
  <si>
    <t>Filippinene</t>
  </si>
  <si>
    <t>Industrial Conglomerates</t>
  </si>
  <si>
    <t>7.6 millioner tonn</t>
  </si>
  <si>
    <t>Hokuriku Electric Power Comp.</t>
  </si>
  <si>
    <t>NTPC Ltd</t>
  </si>
  <si>
    <t>NOK 423 025 775</t>
  </si>
  <si>
    <t>Independent power producers and energy traders</t>
  </si>
  <si>
    <t>Power Assets Holdings Ltd</t>
  </si>
  <si>
    <t>NOK 829 119 377</t>
  </si>
  <si>
    <t>Avslått</t>
  </si>
  <si>
    <t>Shougang Fushan Resources Group Ltd</t>
  </si>
  <si>
    <t>NOK 119 326 095</t>
  </si>
  <si>
    <t>Metals mining</t>
  </si>
  <si>
    <t>8,9 millioner tonn</t>
  </si>
  <si>
    <t>Tata Power Co. Ltd</t>
  </si>
  <si>
    <t>NOK 43 738 484</t>
  </si>
  <si>
    <t>TransAlta Corp.</t>
  </si>
  <si>
    <t>NOK 167 162 032</t>
  </si>
  <si>
    <t>Independendent Power producers and energy traders</t>
  </si>
  <si>
    <t>Svart( offentlig)</t>
  </si>
  <si>
    <t>3,5 millioner tonn</t>
  </si>
  <si>
    <t>Turquoise Hill Resources Ltd.</t>
  </si>
  <si>
    <t>NOK 62 949 130</t>
  </si>
  <si>
    <t>Diversified metals and mining</t>
  </si>
  <si>
    <t>Not scored("see another")</t>
  </si>
  <si>
    <t>3,1 millioner tonn</t>
  </si>
  <si>
    <t>Raspadskaya</t>
  </si>
  <si>
    <t>Basic materials</t>
  </si>
  <si>
    <t>7.8 millioner tonn</t>
  </si>
  <si>
    <t xml:space="preserve">United Co RUSAL PLC </t>
  </si>
  <si>
    <t>21 millioner tonn</t>
  </si>
  <si>
    <t>Cloud Peak</t>
  </si>
  <si>
    <t>86 millioner tonn</t>
  </si>
  <si>
    <t>AGL Energy</t>
  </si>
  <si>
    <t>30 millioner tonn</t>
  </si>
  <si>
    <t>Walter Energy Inc</t>
  </si>
  <si>
    <t>USD 1,860,631,000</t>
  </si>
  <si>
    <t>11.6 millioner tonn</t>
  </si>
  <si>
    <t>NACCO Industries</t>
  </si>
  <si>
    <t>Industrials</t>
  </si>
  <si>
    <t xml:space="preserve">30,2 millioner tonn </t>
  </si>
  <si>
    <t>Idemitsu Kosan</t>
  </si>
  <si>
    <t>USD 48 921 444 000</t>
  </si>
  <si>
    <t>NOK 213 822 565</t>
  </si>
  <si>
    <t>10,58 millioner tonn</t>
  </si>
  <si>
    <t>Mitsui &amp; Co</t>
  </si>
  <si>
    <t>NOK 1 416 683 435</t>
  </si>
  <si>
    <t>Trading companies distributors</t>
  </si>
  <si>
    <t>Coal of Africa</t>
  </si>
  <si>
    <t>NOK 1 514 027</t>
  </si>
  <si>
    <t>2,6 millioner tonn</t>
  </si>
  <si>
    <t>Cockatoo</t>
  </si>
  <si>
    <t>NOK 1 294 229</t>
  </si>
  <si>
    <t>Kazakhmys (KAZ Minerals PLC)</t>
  </si>
  <si>
    <t>NOK 163 390 731</t>
  </si>
  <si>
    <t>United kingdom</t>
  </si>
  <si>
    <t>5,9 millioner tonn</t>
  </si>
  <si>
    <t>Svart</t>
  </si>
  <si>
    <t>Selskap</t>
  </si>
  <si>
    <t>Eierandel</t>
  </si>
  <si>
    <t>Olje Gt CO2</t>
  </si>
  <si>
    <t>Gass Gt CO2</t>
  </si>
  <si>
    <t>Total O&amp;G Gt CO2</t>
  </si>
  <si>
    <t>Gazprom OAO</t>
  </si>
  <si>
    <t>Rosneft OAO</t>
  </si>
  <si>
    <t>PetroChina Co Ltd</t>
  </si>
  <si>
    <t>Royal Dutch Shell PLC</t>
  </si>
  <si>
    <t>Exxon Mobil Corp</t>
  </si>
  <si>
    <t>Lukoil OAO</t>
  </si>
  <si>
    <t>BP PLC</t>
  </si>
  <si>
    <t>Chevron Corp</t>
  </si>
  <si>
    <t>Novatek OAO</t>
  </si>
  <si>
    <t>Total SA</t>
  </si>
  <si>
    <t>Frankrike</t>
  </si>
  <si>
    <t>ConocoPhillips</t>
  </si>
  <si>
    <t>Tatneft OAO</t>
  </si>
  <si>
    <t>Eni SpA</t>
  </si>
  <si>
    <t>Italia</t>
  </si>
  <si>
    <t>CNOOC</t>
  </si>
  <si>
    <t>Occidental Petroleum Corp</t>
  </si>
  <si>
    <t>BG Group PLC</t>
  </si>
  <si>
    <t>PetroChina Ltd</t>
  </si>
  <si>
    <t>AVKASTNING AKSJEPORTEFØLJE</t>
  </si>
  <si>
    <t>TOTAL VERDI AKSJEPORTEFØLJE</t>
  </si>
  <si>
    <t>DIFFERANSE</t>
  </si>
  <si>
    <t>Måned</t>
  </si>
  <si>
    <t>Avkastning portefølje</t>
  </si>
  <si>
    <t>Verdi aksjeportefølje</t>
  </si>
  <si>
    <t>Avkastning aksjeportefølje i NOK</t>
  </si>
  <si>
    <t>Mnd r</t>
  </si>
  <si>
    <t xml:space="preserve">Beholdning </t>
  </si>
  <si>
    <t>r NOK</t>
  </si>
  <si>
    <t xml:space="preserve"> - AVKASTNING SELSKAPER</t>
  </si>
  <si>
    <t>deles på</t>
  </si>
  <si>
    <t xml:space="preserve"> - BEHOLDNING SELSKAPER</t>
  </si>
  <si>
    <t>UTEN SELSKAPENE</t>
  </si>
  <si>
    <t>FAKTISK</t>
  </si>
  <si>
    <t>FAKTISK AVKASTNING</t>
  </si>
  <si>
    <t>AKSJEPORTEFØLJE</t>
  </si>
  <si>
    <t>GJENNOMSNITT</t>
  </si>
  <si>
    <t>T-Test: Gjennomsnitt for to parvise utvalg</t>
  </si>
  <si>
    <t>Variabel 1</t>
  </si>
  <si>
    <t>Variabel 2</t>
  </si>
  <si>
    <t>STANDARDAVVIK</t>
  </si>
  <si>
    <t>Gjennomsnitt</t>
  </si>
  <si>
    <t>SKJEVHET</t>
  </si>
  <si>
    <t>Varians</t>
  </si>
  <si>
    <t>KURTOSE</t>
  </si>
  <si>
    <t>Observasjoner</t>
  </si>
  <si>
    <t>KORRELASJON</t>
  </si>
  <si>
    <t>Pearson-korrelasjon</t>
  </si>
  <si>
    <t>Antatt avvik mellom gjennomsnittene</t>
  </si>
  <si>
    <t>CAPM OG SHARPE RATIO</t>
  </si>
  <si>
    <t>fg</t>
  </si>
  <si>
    <t>Beta</t>
  </si>
  <si>
    <t>t-Stat</t>
  </si>
  <si>
    <t>Risikofri rente</t>
  </si>
  <si>
    <t>P(T&lt;=t) ensidig</t>
  </si>
  <si>
    <t>Risikopremie</t>
  </si>
  <si>
    <t>T-kritisk, ensidig</t>
  </si>
  <si>
    <t>CAPM</t>
  </si>
  <si>
    <t>P(T&lt;=t) tosidig</t>
  </si>
  <si>
    <t>Sharpe ratio</t>
  </si>
  <si>
    <t>T-kritisk, tosidig</t>
  </si>
  <si>
    <t>Markedsverdi aksjeportefølje NOK</t>
  </si>
  <si>
    <t>Standardavvik NOK</t>
  </si>
  <si>
    <t>Forskjell i avkastning (per måned)</t>
  </si>
  <si>
    <t>TOTAL VERDI</t>
  </si>
  <si>
    <t>AVKASTNING</t>
  </si>
  <si>
    <t>INNER MONGOLIA</t>
  </si>
  <si>
    <t>CONSOL ENERGY</t>
  </si>
  <si>
    <t>CHINA SHENHUA</t>
  </si>
  <si>
    <t>PEABODY</t>
  </si>
  <si>
    <t>CHINA COAL ENERGY</t>
  </si>
  <si>
    <t>YANZHOU COAL</t>
  </si>
  <si>
    <t>WHITEHAVEN COAL</t>
  </si>
  <si>
    <t>EXXARO RESOURCES</t>
  </si>
  <si>
    <t>COAL INDIA</t>
  </si>
  <si>
    <t>ADANI ENTERPRISES</t>
  </si>
  <si>
    <t>ARCH COAL</t>
  </si>
  <si>
    <t>ALPHA NATURAL RES.</t>
  </si>
  <si>
    <t>DATANG INT.</t>
  </si>
  <si>
    <t>CLP HOLDINGS</t>
  </si>
  <si>
    <t>AMEREN CORP.</t>
  </si>
  <si>
    <t>AMERICAN ELECTRIC POWER CO.</t>
  </si>
  <si>
    <t>DMCI HOLDINGS</t>
  </si>
  <si>
    <t>HOKURIKU ELECTRIC POWER CO.</t>
  </si>
  <si>
    <t>POWER ASSETS HOLDINGS</t>
  </si>
  <si>
    <t>SHOUGANG FUSHAN RESOURCES</t>
  </si>
  <si>
    <t>TRANSALTA CORP.</t>
  </si>
  <si>
    <t>TURQUOISE HILL RESOURCES</t>
  </si>
  <si>
    <t>RASPADSKAYA</t>
  </si>
  <si>
    <t>CLOUD PEAK</t>
  </si>
  <si>
    <t>WALTER ENERGY</t>
  </si>
  <si>
    <t>COAL OF AFRICA</t>
  </si>
  <si>
    <t>COCKATOO COAL</t>
  </si>
  <si>
    <t>AKSJEPORTEFØLJE(NOK)</t>
  </si>
  <si>
    <r>
      <t>Mnd</t>
    </r>
    <r>
      <rPr>
        <i/>
        <sz val="12"/>
        <color theme="1"/>
        <rFont val="Calibri"/>
        <scheme val="minor"/>
      </rPr>
      <t xml:space="preserve"> r</t>
    </r>
  </si>
  <si>
    <t>Beholdning</t>
  </si>
  <si>
    <r>
      <rPr>
        <i/>
        <sz val="12"/>
        <color theme="1"/>
        <rFont val="Calibri"/>
        <scheme val="minor"/>
      </rPr>
      <t>r</t>
    </r>
    <r>
      <rPr>
        <sz val="12"/>
        <color theme="1"/>
        <rFont val="Calibri"/>
        <family val="2"/>
        <scheme val="minor"/>
      </rPr>
      <t xml:space="preserve"> NOK</t>
    </r>
  </si>
  <si>
    <t xml:space="preserve">deles på </t>
  </si>
  <si>
    <t xml:space="preserve"> =</t>
  </si>
  <si>
    <t>SKEWNESS</t>
  </si>
  <si>
    <t>KURTOSIS</t>
  </si>
  <si>
    <t>Differanse</t>
  </si>
  <si>
    <t>CAPM &amp; SHARPE RATIO</t>
  </si>
  <si>
    <t>Markedsverdi aksjeportefølje</t>
  </si>
  <si>
    <t>Standardavvik mrd NOK</t>
  </si>
  <si>
    <t>SEVERSTAL</t>
  </si>
  <si>
    <t>TECK RESOURCES</t>
  </si>
  <si>
    <t>IDEMITSU KOSAN</t>
  </si>
  <si>
    <t>TATA POWER CO LTD</t>
  </si>
  <si>
    <t>EVRAZ PLC</t>
  </si>
  <si>
    <r>
      <t xml:space="preserve">Mnd </t>
    </r>
    <r>
      <rPr>
        <i/>
        <sz val="12"/>
        <color theme="1"/>
        <rFont val="Calibri"/>
        <scheme val="minor"/>
      </rPr>
      <t>r</t>
    </r>
  </si>
  <si>
    <t>Beholnding</t>
  </si>
  <si>
    <t>(original)</t>
  </si>
  <si>
    <t>EXXARO</t>
  </si>
  <si>
    <t>Anglo American</t>
  </si>
  <si>
    <t>Public power</t>
  </si>
  <si>
    <t>Sasol</t>
  </si>
  <si>
    <t>AGL ENERGY</t>
  </si>
  <si>
    <t>NACCO INDUSTRIES</t>
  </si>
  <si>
    <r>
      <t xml:space="preserve">Mnd </t>
    </r>
    <r>
      <rPr>
        <i/>
        <sz val="11"/>
        <color theme="1"/>
        <rFont val="Calibri"/>
        <scheme val="minor"/>
      </rPr>
      <t>r</t>
    </r>
  </si>
  <si>
    <r>
      <rPr>
        <i/>
        <sz val="11"/>
        <color theme="1"/>
        <rFont val="Calibri"/>
        <scheme val="minor"/>
      </rPr>
      <t xml:space="preserve">r </t>
    </r>
    <r>
      <rPr>
        <sz val="12"/>
        <color theme="1"/>
        <rFont val="Calibri"/>
        <family val="2"/>
        <scheme val="minor"/>
      </rPr>
      <t>NOK</t>
    </r>
  </si>
  <si>
    <r>
      <t xml:space="preserve">r </t>
    </r>
    <r>
      <rPr>
        <sz val="12"/>
        <color theme="1"/>
        <rFont val="Calibri"/>
        <family val="2"/>
        <scheme val="minor"/>
      </rPr>
      <t>NOK</t>
    </r>
  </si>
  <si>
    <r>
      <t>r</t>
    </r>
    <r>
      <rPr>
        <sz val="12"/>
        <color theme="1"/>
        <rFont val="Calibri"/>
        <family val="2"/>
        <scheme val="minor"/>
      </rPr>
      <t xml:space="preserve"> NOK</t>
    </r>
  </si>
  <si>
    <r>
      <t xml:space="preserve">r </t>
    </r>
    <r>
      <rPr>
        <sz val="12"/>
        <color theme="1"/>
        <rFont val="Calibri"/>
        <family val="2"/>
        <scheme val="minor"/>
      </rPr>
      <t xml:space="preserve"> NOK</t>
    </r>
  </si>
  <si>
    <r>
      <rPr>
        <i/>
        <sz val="11"/>
        <color theme="1"/>
        <rFont val="Calibri"/>
        <scheme val="minor"/>
      </rPr>
      <t>r</t>
    </r>
    <r>
      <rPr>
        <sz val="12"/>
        <color theme="1"/>
        <rFont val="Calibri"/>
        <family val="2"/>
        <scheme val="minor"/>
      </rPr>
      <t xml:space="preserve"> NOK</t>
    </r>
  </si>
  <si>
    <t>MITSUBISHI</t>
  </si>
  <si>
    <t>UNITED CO RUSAL</t>
  </si>
  <si>
    <r>
      <rPr>
        <i/>
        <sz val="12"/>
        <color theme="1"/>
        <rFont val="Calibri"/>
        <scheme val="minor"/>
      </rPr>
      <t>r</t>
    </r>
    <r>
      <rPr>
        <sz val="12"/>
        <color theme="1"/>
        <rFont val="Calibri"/>
        <family val="2"/>
        <scheme val="minor"/>
      </rPr>
      <t xml:space="preserve"> NOK</t>
    </r>
  </si>
  <si>
    <t>Forskjell i avkastning(per mnd)</t>
  </si>
  <si>
    <t>Forskjell i avkastning (årlig)</t>
  </si>
  <si>
    <t>r nok</t>
  </si>
  <si>
    <t>r  NOK</t>
  </si>
  <si>
    <t>VALE</t>
  </si>
  <si>
    <t>EVRAZ</t>
  </si>
  <si>
    <t>ANGLO AMERICAN</t>
  </si>
  <si>
    <t>BHP BILLITON</t>
  </si>
  <si>
    <t>MECHEL</t>
  </si>
  <si>
    <t>SASOL</t>
  </si>
  <si>
    <t>TATA STEEL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</si>
</sst>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 * #,##0.00_ ;_ * \-#,##0.00_ ;_ * &quot;-&quot;??_ ;_ @_ "/>
    <numFmt numFmtId="164" formatCode="&quot;NOK&quot;\ #,##0;[Red]\-&quot;NOK&quot;\ #,##0"/>
    <numFmt numFmtId="165" formatCode="_-&quot;NOK&quot;\ * #,##0.00_-;\-&quot;NOK&quot;\ * #,##0.00_-;_-&quot;NOK&quot;\ * &quot;-&quot;??_-;_-@_-"/>
    <numFmt numFmtId="166" formatCode="[$USD]\ #,##0"/>
    <numFmt numFmtId="167" formatCode="&quot;NOK&quot;#,##0"/>
    <numFmt numFmtId="168" formatCode="[$NOK]\ #,##0"/>
    <numFmt numFmtId="169" formatCode="0.000"/>
    <numFmt numFmtId="170" formatCode="[$NOK]\ #,##0;[$NOK]\ \-#,##0"/>
    <numFmt numFmtId="171" formatCode="[$USD]\ #,##0_);\([$USD]\ #,##0\)"/>
    <numFmt numFmtId="172" formatCode="&quot;NOK&quot;#,##0_);\(&quot;NOK&quot;#,##0\)"/>
    <numFmt numFmtId="173" formatCode="&quot;NOK&quot;\ #,##0"/>
    <numFmt numFmtId="174" formatCode="0.0000%"/>
    <numFmt numFmtId="175" formatCode="0.000000%"/>
    <numFmt numFmtId="176" formatCode="0.000000\ %"/>
    <numFmt numFmtId="177" formatCode="0.0000000"/>
    <numFmt numFmtId="178" formatCode="0.000000"/>
    <numFmt numFmtId="179" formatCode="_(* #,##0.00_);_(* \(#,##0.00\);_(* &quot;-&quot;??_);_(@_)"/>
    <numFmt numFmtId="180" formatCode="#,##0_ ;\-#,##0\ "/>
    <numFmt numFmtId="181" formatCode="0.0000\ %"/>
    <numFmt numFmtId="182" formatCode="0.00000\ %"/>
  </numFmts>
  <fonts count="3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Zapf Dingbats"/>
      <family val="2"/>
    </font>
    <font>
      <sz val="11"/>
      <color rgb="FFFF0000"/>
      <name val="Calibri"/>
      <family val="2"/>
      <scheme val="minor"/>
    </font>
    <font>
      <sz val="11"/>
      <color rgb="FF000000"/>
      <name val="Zapf Dingbats"/>
      <family val="2"/>
    </font>
    <font>
      <sz val="11"/>
      <color rgb="FF000000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1"/>
      <name val="Calibri"/>
      <scheme val="minor"/>
    </font>
    <font>
      <b/>
      <sz val="11"/>
      <color rgb="FF000000"/>
      <name val="Calibri"/>
      <family val="2"/>
      <scheme val="minor"/>
    </font>
    <font>
      <b/>
      <sz val="12"/>
      <name val="Calibri"/>
      <scheme val="minor"/>
    </font>
    <font>
      <sz val="11"/>
      <color theme="1"/>
      <name val="Calibri"/>
      <scheme val="minor"/>
    </font>
    <font>
      <i/>
      <sz val="12"/>
      <color theme="1"/>
      <name val="Calibri"/>
      <scheme val="minor"/>
    </font>
    <font>
      <sz val="12"/>
      <name val="Calibri"/>
      <scheme val="minor"/>
    </font>
    <font>
      <sz val="11"/>
      <color theme="1"/>
      <name val="Times New Roman"/>
    </font>
    <font>
      <b/>
      <sz val="11"/>
      <color rgb="FF000000"/>
      <name val="Times New Roman"/>
    </font>
    <font>
      <b/>
      <sz val="11"/>
      <color theme="1"/>
      <name val="Times New Roman"/>
    </font>
    <font>
      <b/>
      <sz val="11"/>
      <name val="Calibri"/>
      <family val="2"/>
      <scheme val="minor"/>
    </font>
    <font>
      <b/>
      <sz val="12"/>
      <color rgb="FFFF0000"/>
      <name val="Calibri"/>
      <scheme val="minor"/>
    </font>
    <font>
      <i/>
      <sz val="11"/>
      <color theme="1"/>
      <name val="Calibri"/>
      <scheme val="minor"/>
    </font>
    <font>
      <sz val="11"/>
      <name val="Calibri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i/>
      <sz val="11"/>
      <color theme="1"/>
      <name val="Calibri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2"/>
      <color rgb="FF000000"/>
      <name val="Calibri"/>
      <family val="2"/>
    </font>
    <font>
      <i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i/>
      <sz val="11"/>
      <color theme="1"/>
      <name val="Times New Roman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i/>
      <sz val="12"/>
      <color theme="1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752">
    <xf numFmtId="0" fontId="0" fillId="0" borderId="0" xfId="0"/>
    <xf numFmtId="0" fontId="5" fillId="2" borderId="1" xfId="0" applyFont="1" applyFill="1" applyBorder="1"/>
    <xf numFmtId="0" fontId="0" fillId="0" borderId="1" xfId="0" applyFill="1" applyBorder="1"/>
    <xf numFmtId="0" fontId="0" fillId="0" borderId="0" xfId="0" applyFill="1" applyBorder="1"/>
    <xf numFmtId="0" fontId="0" fillId="0" borderId="0" xfId="0" applyBorder="1"/>
    <xf numFmtId="0" fontId="0" fillId="0" borderId="1" xfId="0" applyBorder="1"/>
    <xf numFmtId="0" fontId="7" fillId="0" borderId="0" xfId="0" applyFont="1" applyBorder="1"/>
    <xf numFmtId="0" fontId="5" fillId="2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Fill="1" applyBorder="1" applyAlignment="1">
      <alignment horizontal="left"/>
    </xf>
    <xf numFmtId="10" fontId="5" fillId="2" borderId="0" xfId="2" applyNumberFormat="1" applyFont="1" applyFill="1" applyBorder="1" applyAlignment="1">
      <alignment horizontal="left"/>
    </xf>
    <xf numFmtId="10" fontId="5" fillId="2" borderId="2" xfId="2" applyNumberFormat="1" applyFont="1" applyFill="1" applyBorder="1" applyAlignment="1">
      <alignment horizontal="left"/>
    </xf>
    <xf numFmtId="10" fontId="5" fillId="2" borderId="1" xfId="2" applyNumberFormat="1" applyFont="1" applyFill="1" applyBorder="1" applyAlignment="1">
      <alignment horizontal="left"/>
    </xf>
    <xf numFmtId="167" fontId="0" fillId="0" borderId="2" xfId="0" applyNumberFormat="1" applyBorder="1" applyAlignment="1">
      <alignment horizontal="left"/>
    </xf>
    <xf numFmtId="10" fontId="0" fillId="0" borderId="0" xfId="2" applyNumberFormat="1" applyFont="1" applyBorder="1" applyAlignment="1">
      <alignment horizontal="left"/>
    </xf>
    <xf numFmtId="168" fontId="0" fillId="0" borderId="2" xfId="0" applyNumberFormat="1" applyBorder="1" applyAlignment="1">
      <alignment horizontal="left"/>
    </xf>
    <xf numFmtId="10" fontId="0" fillId="0" borderId="1" xfId="2" applyNumberFormat="1" applyFont="1" applyBorder="1" applyAlignment="1">
      <alignment horizontal="left"/>
    </xf>
    <xf numFmtId="167" fontId="7" fillId="0" borderId="2" xfId="0" applyNumberFormat="1" applyFont="1" applyBorder="1" applyAlignment="1">
      <alignment horizontal="left"/>
    </xf>
    <xf numFmtId="168" fontId="0" fillId="0" borderId="1" xfId="0" applyNumberFormat="1" applyBorder="1" applyAlignment="1">
      <alignment horizontal="left"/>
    </xf>
    <xf numFmtId="10" fontId="0" fillId="0" borderId="0" xfId="2" applyNumberFormat="1" applyFont="1" applyAlignment="1">
      <alignment horizontal="left"/>
    </xf>
    <xf numFmtId="10" fontId="7" fillId="0" borderId="2" xfId="2" applyNumberFormat="1" applyFont="1" applyBorder="1" applyAlignment="1">
      <alignment horizontal="left"/>
    </xf>
    <xf numFmtId="168" fontId="0" fillId="0" borderId="2" xfId="2" applyNumberFormat="1" applyFont="1" applyBorder="1" applyAlignment="1">
      <alignment horizontal="left"/>
    </xf>
    <xf numFmtId="170" fontId="0" fillId="0" borderId="2" xfId="2" applyNumberFormat="1" applyFont="1" applyBorder="1" applyAlignment="1">
      <alignment horizontal="left"/>
    </xf>
    <xf numFmtId="172" fontId="0" fillId="0" borderId="2" xfId="0" applyNumberFormat="1" applyBorder="1" applyAlignment="1">
      <alignment horizontal="left"/>
    </xf>
    <xf numFmtId="168" fontId="7" fillId="0" borderId="2" xfId="2" applyNumberFormat="1" applyFont="1" applyBorder="1" applyAlignment="1">
      <alignment horizontal="left"/>
    </xf>
    <xf numFmtId="167" fontId="9" fillId="0" borderId="1" xfId="0" applyNumberFormat="1" applyFont="1" applyBorder="1" applyAlignment="1">
      <alignment horizontal="left"/>
    </xf>
    <xf numFmtId="10" fontId="0" fillId="0" borderId="2" xfId="2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5" fillId="2" borderId="1" xfId="0" applyFont="1" applyFill="1" applyBorder="1" applyAlignment="1">
      <alignment horizontal="left"/>
    </xf>
    <xf numFmtId="9" fontId="0" fillId="0" borderId="1" xfId="2" applyNumberFormat="1" applyFont="1" applyBorder="1" applyAlignment="1">
      <alignment horizontal="left"/>
    </xf>
    <xf numFmtId="9" fontId="0" fillId="0" borderId="1" xfId="0" applyNumberFormat="1" applyBorder="1" applyAlignment="1">
      <alignment horizontal="left"/>
    </xf>
    <xf numFmtId="0" fontId="9" fillId="0" borderId="1" xfId="0" applyFont="1" applyBorder="1" applyAlignment="1">
      <alignment horizontal="left"/>
    </xf>
    <xf numFmtId="9" fontId="0" fillId="0" borderId="2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166" fontId="0" fillId="0" borderId="2" xfId="0" applyNumberFormat="1" applyBorder="1" applyAlignment="1">
      <alignment horizontal="left"/>
    </xf>
    <xf numFmtId="166" fontId="0" fillId="0" borderId="1" xfId="0" applyNumberFormat="1" applyBorder="1" applyAlignment="1">
      <alignment horizontal="left"/>
    </xf>
    <xf numFmtId="166" fontId="0" fillId="0" borderId="2" xfId="1" applyNumberFormat="1" applyFont="1" applyBorder="1" applyAlignment="1">
      <alignment horizontal="left"/>
    </xf>
    <xf numFmtId="166" fontId="0" fillId="0" borderId="2" xfId="0" applyNumberFormat="1" applyFill="1" applyBorder="1" applyAlignment="1">
      <alignment horizontal="left"/>
    </xf>
    <xf numFmtId="171" fontId="0" fillId="0" borderId="2" xfId="0" applyNumberFormat="1" applyBorder="1" applyAlignment="1">
      <alignment horizontal="left"/>
    </xf>
    <xf numFmtId="0" fontId="9" fillId="0" borderId="2" xfId="0" applyFont="1" applyBorder="1" applyAlignment="1">
      <alignment horizontal="left"/>
    </xf>
    <xf numFmtId="166" fontId="9" fillId="0" borderId="1" xfId="0" applyNumberFormat="1" applyFont="1" applyBorder="1" applyAlignment="1">
      <alignment horizontal="left"/>
    </xf>
    <xf numFmtId="9" fontId="0" fillId="0" borderId="2" xfId="2" applyNumberFormat="1" applyFont="1" applyBorder="1" applyAlignment="1">
      <alignment horizontal="left"/>
    </xf>
    <xf numFmtId="9" fontId="9" fillId="0" borderId="1" xfId="0" applyNumberFormat="1" applyFont="1" applyBorder="1" applyAlignment="1">
      <alignment horizontal="left"/>
    </xf>
    <xf numFmtId="169" fontId="0" fillId="0" borderId="2" xfId="0" applyNumberForma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3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12" fillId="0" borderId="2" xfId="0" applyFont="1" applyBorder="1" applyAlignment="1">
      <alignment horizontal="left"/>
    </xf>
    <xf numFmtId="166" fontId="0" fillId="0" borderId="0" xfId="0" applyNumberFormat="1" applyBorder="1" applyAlignment="1">
      <alignment horizontal="left"/>
    </xf>
    <xf numFmtId="3" fontId="4" fillId="0" borderId="0" xfId="0" applyNumberFormat="1" applyFont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3" fontId="4" fillId="2" borderId="2" xfId="0" applyNumberFormat="1" applyFont="1" applyFill="1" applyBorder="1" applyAlignment="1">
      <alignment horizontal="left"/>
    </xf>
    <xf numFmtId="164" fontId="0" fillId="0" borderId="1" xfId="1" applyNumberFormat="1" applyFont="1" applyBorder="1" applyAlignment="1">
      <alignment horizontal="left"/>
    </xf>
    <xf numFmtId="167" fontId="4" fillId="0" borderId="0" xfId="0" applyNumberFormat="1" applyFont="1" applyBorder="1" applyAlignment="1">
      <alignment horizontal="left"/>
    </xf>
    <xf numFmtId="173" fontId="0" fillId="0" borderId="2" xfId="0" applyNumberFormat="1" applyBorder="1" applyAlignment="1">
      <alignment horizontal="left"/>
    </xf>
    <xf numFmtId="173" fontId="4" fillId="0" borderId="0" xfId="0" applyNumberFormat="1" applyFont="1" applyAlignment="1">
      <alignment horizontal="left"/>
    </xf>
    <xf numFmtId="173" fontId="0" fillId="0" borderId="2" xfId="0" applyNumberFormat="1" applyFont="1" applyBorder="1" applyAlignment="1">
      <alignment horizontal="left"/>
    </xf>
    <xf numFmtId="0" fontId="0" fillId="0" borderId="2" xfId="0" applyBorder="1"/>
    <xf numFmtId="3" fontId="0" fillId="0" borderId="2" xfId="0" applyNumberFormat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3" fontId="13" fillId="3" borderId="5" xfId="0" applyNumberFormat="1" applyFont="1" applyFill="1" applyBorder="1" applyAlignment="1">
      <alignment horizontal="center"/>
    </xf>
    <xf numFmtId="3" fontId="9" fillId="3" borderId="6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3" fontId="13" fillId="4" borderId="5" xfId="0" applyNumberFormat="1" applyFont="1" applyFill="1" applyBorder="1" applyAlignment="1">
      <alignment horizontal="center"/>
    </xf>
    <xf numFmtId="3" fontId="9" fillId="4" borderId="6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3" fontId="9" fillId="4" borderId="5" xfId="0" applyNumberFormat="1" applyFont="1" applyFill="1" applyBorder="1" applyAlignment="1">
      <alignment horizontal="center"/>
    </xf>
    <xf numFmtId="0" fontId="9" fillId="3" borderId="4" xfId="0" applyFont="1" applyFill="1" applyBorder="1"/>
    <xf numFmtId="0" fontId="9" fillId="4" borderId="4" xfId="0" applyFont="1" applyFill="1" applyBorder="1"/>
    <xf numFmtId="0" fontId="9" fillId="4" borderId="4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14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center"/>
    </xf>
    <xf numFmtId="3" fontId="4" fillId="2" borderId="8" xfId="0" applyNumberFormat="1" applyFont="1" applyFill="1" applyBorder="1" applyAlignment="1">
      <alignment horizontal="center"/>
    </xf>
    <xf numFmtId="0" fontId="0" fillId="0" borderId="7" xfId="0" applyBorder="1"/>
    <xf numFmtId="0" fontId="0" fillId="7" borderId="9" xfId="0" applyFill="1" applyBorder="1" applyAlignment="1">
      <alignment horizontal="center"/>
    </xf>
    <xf numFmtId="3" fontId="15" fillId="7" borderId="7" xfId="0" applyNumberFormat="1" applyFont="1" applyFill="1" applyBorder="1" applyAlignment="1">
      <alignment horizontal="center"/>
    </xf>
    <xf numFmtId="3" fontId="0" fillId="7" borderId="10" xfId="0" applyNumberFormat="1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3" fontId="15" fillId="8" borderId="7" xfId="0" applyNumberFormat="1" applyFont="1" applyFill="1" applyBorder="1" applyAlignment="1">
      <alignment horizontal="center"/>
    </xf>
    <xf numFmtId="3" fontId="0" fillId="8" borderId="10" xfId="0" applyNumberFormat="1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3" fontId="0" fillId="8" borderId="7" xfId="0" applyNumberFormat="1" applyFill="1" applyBorder="1" applyAlignment="1">
      <alignment horizontal="center"/>
    </xf>
    <xf numFmtId="0" fontId="0" fillId="7" borderId="9" xfId="0" applyFill="1" applyBorder="1"/>
    <xf numFmtId="0" fontId="0" fillId="8" borderId="9" xfId="0" applyFill="1" applyBorder="1"/>
    <xf numFmtId="0" fontId="0" fillId="8" borderId="9" xfId="0" applyFill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4" fillId="6" borderId="7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0" fillId="7" borderId="7" xfId="0" applyFill="1" applyBorder="1"/>
    <xf numFmtId="17" fontId="0" fillId="0" borderId="0" xfId="0" applyNumberFormat="1" applyAlignment="1">
      <alignment horizontal="left"/>
    </xf>
    <xf numFmtId="10" fontId="0" fillId="0" borderId="2" xfId="2" applyNumberFormat="1" applyFont="1" applyBorder="1" applyAlignment="1">
      <alignment horizontal="center"/>
    </xf>
    <xf numFmtId="10" fontId="0" fillId="0" borderId="3" xfId="2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0" fontId="0" fillId="0" borderId="0" xfId="2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/>
    <xf numFmtId="10" fontId="0" fillId="0" borderId="0" xfId="2" applyNumberFormat="1" applyFont="1"/>
    <xf numFmtId="174" fontId="0" fillId="0" borderId="0" xfId="2" applyNumberFormat="1" applyFont="1" applyAlignment="1">
      <alignment horizontal="center"/>
    </xf>
    <xf numFmtId="174" fontId="0" fillId="0" borderId="0" xfId="0" applyNumberFormat="1" applyAlignment="1">
      <alignment horizontal="center"/>
    </xf>
    <xf numFmtId="17" fontId="0" fillId="0" borderId="0" xfId="0" applyNumberFormat="1" applyBorder="1" applyAlignment="1">
      <alignment horizontal="left"/>
    </xf>
    <xf numFmtId="17" fontId="0" fillId="0" borderId="7" xfId="0" applyNumberFormat="1" applyBorder="1" applyAlignment="1">
      <alignment horizontal="left"/>
    </xf>
    <xf numFmtId="10" fontId="0" fillId="0" borderId="8" xfId="2" applyNumberFormat="1" applyFon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10" fontId="0" fillId="0" borderId="7" xfId="2" applyNumberFormat="1" applyFont="1" applyBorder="1" applyAlignment="1">
      <alignment horizontal="center"/>
    </xf>
    <xf numFmtId="10" fontId="0" fillId="0" borderId="9" xfId="2" applyNumberFormat="1" applyFont="1" applyBorder="1" applyAlignment="1">
      <alignment horizontal="center"/>
    </xf>
    <xf numFmtId="17" fontId="17" fillId="0" borderId="0" xfId="0" applyNumberFormat="1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19" fillId="9" borderId="11" xfId="0" applyFont="1" applyFill="1" applyBorder="1" applyAlignment="1">
      <alignment horizontal="center"/>
    </xf>
    <xf numFmtId="0" fontId="20" fillId="5" borderId="11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8" fillId="5" borderId="8" xfId="0" applyFont="1" applyFill="1" applyBorder="1" applyAlignment="1">
      <alignment horizontal="center"/>
    </xf>
    <xf numFmtId="0" fontId="20" fillId="0" borderId="11" xfId="0" applyFont="1" applyFill="1" applyBorder="1"/>
    <xf numFmtId="0" fontId="20" fillId="0" borderId="2" xfId="0" applyFont="1" applyFill="1" applyBorder="1"/>
    <xf numFmtId="0" fontId="0" fillId="0" borderId="0" xfId="0" applyFill="1" applyBorder="1" applyAlignment="1"/>
    <xf numFmtId="0" fontId="20" fillId="0" borderId="8" xfId="0" applyFont="1" applyFill="1" applyBorder="1"/>
    <xf numFmtId="0" fontId="0" fillId="2" borderId="0" xfId="0" applyFill="1"/>
    <xf numFmtId="0" fontId="0" fillId="2" borderId="2" xfId="0" applyFill="1" applyBorder="1"/>
    <xf numFmtId="3" fontId="0" fillId="2" borderId="2" xfId="0" applyNumberFormat="1" applyFill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7" xfId="0" applyNumberFormat="1" applyBorder="1"/>
    <xf numFmtId="10" fontId="0" fillId="0" borderId="7" xfId="2" applyNumberFormat="1" applyFont="1" applyBorder="1"/>
    <xf numFmtId="174" fontId="0" fillId="0" borderId="7" xfId="2" applyNumberFormat="1" applyFont="1" applyBorder="1" applyAlignment="1">
      <alignment horizontal="center"/>
    </xf>
    <xf numFmtId="174" fontId="0" fillId="0" borderId="7" xfId="0" applyNumberFormat="1" applyBorder="1" applyAlignment="1">
      <alignment horizontal="center"/>
    </xf>
    <xf numFmtId="0" fontId="18" fillId="0" borderId="4" xfId="0" applyFont="1" applyBorder="1"/>
    <xf numFmtId="0" fontId="18" fillId="0" borderId="3" xfId="0" applyFont="1" applyBorder="1"/>
    <xf numFmtId="175" fontId="18" fillId="0" borderId="1" xfId="0" applyNumberFormat="1" applyFont="1" applyBorder="1"/>
    <xf numFmtId="177" fontId="18" fillId="0" borderId="1" xfId="0" applyNumberFormat="1" applyFont="1" applyBorder="1"/>
    <xf numFmtId="0" fontId="18" fillId="0" borderId="10" xfId="0" applyFont="1" applyBorder="1"/>
    <xf numFmtId="175" fontId="18" fillId="0" borderId="2" xfId="0" applyNumberFormat="1" applyFont="1" applyBorder="1" applyAlignment="1">
      <alignment horizontal="center"/>
    </xf>
    <xf numFmtId="176" fontId="18" fillId="0" borderId="2" xfId="2" applyNumberFormat="1" applyFont="1" applyBorder="1" applyAlignment="1">
      <alignment horizontal="center"/>
    </xf>
    <xf numFmtId="178" fontId="18" fillId="0" borderId="2" xfId="0" applyNumberFormat="1" applyFont="1" applyBorder="1" applyAlignment="1">
      <alignment horizontal="center"/>
    </xf>
    <xf numFmtId="178" fontId="18" fillId="0" borderId="8" xfId="0" applyNumberFormat="1" applyFont="1" applyBorder="1" applyAlignment="1">
      <alignment horizontal="center"/>
    </xf>
    <xf numFmtId="0" fontId="18" fillId="0" borderId="8" xfId="0" applyFont="1" applyBorder="1"/>
    <xf numFmtId="10" fontId="0" fillId="0" borderId="0" xfId="0" applyNumberFormat="1" applyBorder="1"/>
    <xf numFmtId="9" fontId="0" fillId="0" borderId="0" xfId="0" applyNumberFormat="1" applyBorder="1"/>
    <xf numFmtId="3" fontId="0" fillId="0" borderId="0" xfId="0" applyNumberFormat="1" applyBorder="1"/>
    <xf numFmtId="0" fontId="0" fillId="0" borderId="9" xfId="0" applyBorder="1"/>
    <xf numFmtId="0" fontId="0" fillId="0" borderId="10" xfId="0" applyBorder="1"/>
    <xf numFmtId="0" fontId="4" fillId="0" borderId="4" xfId="0" applyFont="1" applyBorder="1"/>
    <xf numFmtId="0" fontId="4" fillId="5" borderId="12" xfId="0" applyFont="1" applyFill="1" applyBorder="1"/>
    <xf numFmtId="0" fontId="4" fillId="5" borderId="13" xfId="0" applyFont="1" applyFill="1" applyBorder="1"/>
    <xf numFmtId="0" fontId="0" fillId="5" borderId="14" xfId="0" applyFill="1" applyBorder="1"/>
    <xf numFmtId="0" fontId="16" fillId="0" borderId="13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0" fillId="0" borderId="3" xfId="0" applyFill="1" applyBorder="1" applyAlignment="1"/>
    <xf numFmtId="0" fontId="0" fillId="0" borderId="1" xfId="0" applyFill="1" applyBorder="1" applyAlignment="1"/>
    <xf numFmtId="0" fontId="0" fillId="0" borderId="9" xfId="0" applyFill="1" applyBorder="1" applyAlignment="1"/>
    <xf numFmtId="0" fontId="0" fillId="0" borderId="7" xfId="0" applyFill="1" applyBorder="1" applyAlignment="1"/>
    <xf numFmtId="0" fontId="0" fillId="0" borderId="10" xfId="0" applyFill="1" applyBorder="1" applyAlignment="1"/>
    <xf numFmtId="0" fontId="5" fillId="8" borderId="3" xfId="9" applyFont="1" applyFill="1" applyBorder="1" applyAlignment="1">
      <alignment horizontal="center"/>
    </xf>
    <xf numFmtId="0" fontId="15" fillId="0" borderId="3" xfId="9" applyBorder="1"/>
    <xf numFmtId="0" fontId="5" fillId="5" borderId="2" xfId="9" applyFont="1" applyFill="1" applyBorder="1" applyAlignment="1">
      <alignment horizontal="center"/>
    </xf>
    <xf numFmtId="0" fontId="15" fillId="0" borderId="0" xfId="9"/>
    <xf numFmtId="0" fontId="5" fillId="11" borderId="2" xfId="9" applyFont="1" applyFill="1" applyBorder="1" applyAlignment="1">
      <alignment horizontal="center"/>
    </xf>
    <xf numFmtId="0" fontId="5" fillId="5" borderId="8" xfId="9" applyFont="1" applyFill="1" applyBorder="1" applyAlignment="1">
      <alignment horizontal="center"/>
    </xf>
    <xf numFmtId="0" fontId="15" fillId="11" borderId="8" xfId="9" applyFill="1" applyBorder="1"/>
    <xf numFmtId="0" fontId="15" fillId="0" borderId="7" xfId="9" applyBorder="1"/>
    <xf numFmtId="17" fontId="15" fillId="0" borderId="0" xfId="9" applyNumberFormat="1" applyAlignment="1">
      <alignment horizontal="left"/>
    </xf>
    <xf numFmtId="3" fontId="15" fillId="0" borderId="0" xfId="9" applyNumberFormat="1" applyAlignment="1">
      <alignment horizontal="center"/>
    </xf>
    <xf numFmtId="3" fontId="15" fillId="0" borderId="2" xfId="9" applyNumberFormat="1" applyBorder="1" applyAlignment="1">
      <alignment horizontal="center"/>
    </xf>
    <xf numFmtId="10" fontId="0" fillId="0" borderId="2" xfId="10" applyNumberFormat="1" applyFont="1" applyBorder="1" applyAlignment="1">
      <alignment horizontal="center"/>
    </xf>
    <xf numFmtId="3" fontId="0" fillId="0" borderId="2" xfId="10" applyNumberFormat="1" applyFont="1" applyBorder="1" applyAlignment="1">
      <alignment horizontal="center"/>
    </xf>
    <xf numFmtId="10" fontId="0" fillId="0" borderId="1" xfId="10" applyNumberFormat="1" applyFont="1" applyBorder="1" applyAlignment="1">
      <alignment horizontal="center"/>
    </xf>
    <xf numFmtId="3" fontId="0" fillId="0" borderId="3" xfId="10" applyNumberFormat="1" applyFont="1" applyBorder="1" applyAlignment="1">
      <alignment horizontal="center"/>
    </xf>
    <xf numFmtId="3" fontId="0" fillId="0" borderId="1" xfId="10" applyNumberFormat="1" applyFont="1" applyBorder="1" applyAlignment="1">
      <alignment horizontal="center"/>
    </xf>
    <xf numFmtId="3" fontId="0" fillId="0" borderId="0" xfId="10" applyNumberFormat="1" applyFont="1" applyBorder="1" applyAlignment="1">
      <alignment horizontal="center"/>
    </xf>
    <xf numFmtId="3" fontId="15" fillId="0" borderId="2" xfId="9" applyNumberFormat="1" applyBorder="1"/>
    <xf numFmtId="0" fontId="15" fillId="0" borderId="0" xfId="9" applyBorder="1"/>
    <xf numFmtId="175" fontId="0" fillId="0" borderId="2" xfId="10" applyNumberFormat="1" applyFont="1" applyBorder="1" applyAlignment="1">
      <alignment horizontal="center"/>
    </xf>
    <xf numFmtId="175" fontId="24" fillId="0" borderId="2" xfId="10" applyNumberFormat="1" applyFont="1" applyBorder="1" applyAlignment="1">
      <alignment horizontal="center"/>
    </xf>
    <xf numFmtId="175" fontId="15" fillId="0" borderId="2" xfId="9" applyNumberFormat="1" applyBorder="1" applyAlignment="1">
      <alignment horizontal="center"/>
    </xf>
    <xf numFmtId="17" fontId="15" fillId="0" borderId="0" xfId="9" applyNumberFormat="1" applyBorder="1" applyAlignment="1">
      <alignment horizontal="left"/>
    </xf>
    <xf numFmtId="3" fontId="15" fillId="0" borderId="0" xfId="9" applyNumberFormat="1" applyBorder="1" applyAlignment="1">
      <alignment horizontal="center"/>
    </xf>
    <xf numFmtId="17" fontId="15" fillId="0" borderId="7" xfId="9" applyNumberFormat="1" applyBorder="1" applyAlignment="1">
      <alignment horizontal="left"/>
    </xf>
    <xf numFmtId="3" fontId="15" fillId="0" borderId="7" xfId="9" applyNumberFormat="1" applyBorder="1" applyAlignment="1">
      <alignment horizontal="center"/>
    </xf>
    <xf numFmtId="3" fontId="15" fillId="0" borderId="8" xfId="9" applyNumberFormat="1" applyBorder="1" applyAlignment="1">
      <alignment horizontal="center"/>
    </xf>
    <xf numFmtId="10" fontId="0" fillId="0" borderId="8" xfId="10" applyNumberFormat="1" applyFont="1" applyBorder="1" applyAlignment="1">
      <alignment horizontal="center"/>
    </xf>
    <xf numFmtId="3" fontId="0" fillId="0" borderId="8" xfId="10" applyNumberFormat="1" applyFont="1" applyBorder="1" applyAlignment="1">
      <alignment horizontal="center"/>
    </xf>
    <xf numFmtId="10" fontId="0" fillId="0" borderId="10" xfId="10" applyNumberFormat="1" applyFont="1" applyBorder="1" applyAlignment="1">
      <alignment horizontal="center"/>
    </xf>
    <xf numFmtId="3" fontId="0" fillId="0" borderId="9" xfId="10" applyNumberFormat="1" applyFont="1" applyBorder="1" applyAlignment="1">
      <alignment horizontal="center"/>
    </xf>
    <xf numFmtId="3" fontId="0" fillId="0" borderId="10" xfId="10" applyNumberFormat="1" applyFont="1" applyBorder="1" applyAlignment="1">
      <alignment horizontal="center"/>
    </xf>
    <xf numFmtId="3" fontId="0" fillId="0" borderId="7" xfId="10" applyNumberFormat="1" applyFont="1" applyBorder="1" applyAlignment="1">
      <alignment horizontal="center"/>
    </xf>
    <xf numFmtId="0" fontId="15" fillId="0" borderId="9" xfId="9" applyBorder="1"/>
    <xf numFmtId="3" fontId="15" fillId="0" borderId="8" xfId="9" applyNumberFormat="1" applyBorder="1"/>
    <xf numFmtId="175" fontId="0" fillId="0" borderId="8" xfId="10" applyNumberFormat="1" applyFont="1" applyBorder="1" applyAlignment="1">
      <alignment horizontal="center"/>
    </xf>
    <xf numFmtId="175" fontId="24" fillId="0" borderId="8" xfId="10" applyNumberFormat="1" applyFont="1" applyBorder="1" applyAlignment="1">
      <alignment horizontal="center"/>
    </xf>
    <xf numFmtId="175" fontId="15" fillId="0" borderId="8" xfId="9" applyNumberFormat="1" applyBorder="1" applyAlignment="1">
      <alignment horizontal="center"/>
    </xf>
    <xf numFmtId="3" fontId="9" fillId="0" borderId="2" xfId="9" applyNumberFormat="1" applyFont="1" applyBorder="1" applyAlignment="1">
      <alignment horizontal="center"/>
    </xf>
    <xf numFmtId="3" fontId="9" fillId="0" borderId="8" xfId="9" applyNumberFormat="1" applyFont="1" applyBorder="1" applyAlignment="1">
      <alignment horizontal="center"/>
    </xf>
    <xf numFmtId="10" fontId="0" fillId="0" borderId="3" xfId="10" applyNumberFormat="1" applyFont="1" applyBorder="1" applyAlignment="1">
      <alignment horizontal="center"/>
    </xf>
    <xf numFmtId="10" fontId="0" fillId="0" borderId="9" xfId="10" applyNumberFormat="1" applyFont="1" applyBorder="1" applyAlignment="1">
      <alignment horizontal="center"/>
    </xf>
    <xf numFmtId="175" fontId="24" fillId="0" borderId="2" xfId="9" applyNumberFormat="1" applyFont="1" applyBorder="1" applyAlignment="1">
      <alignment horizontal="center"/>
    </xf>
    <xf numFmtId="175" fontId="24" fillId="0" borderId="8" xfId="9" applyNumberFormat="1" applyFont="1" applyBorder="1" applyAlignment="1">
      <alignment horizontal="center"/>
    </xf>
    <xf numFmtId="17" fontId="17" fillId="0" borderId="0" xfId="9" applyNumberFormat="1" applyFont="1" applyFill="1" applyBorder="1" applyAlignment="1">
      <alignment horizontal="left"/>
    </xf>
    <xf numFmtId="3" fontId="17" fillId="0" borderId="0" xfId="9" applyNumberFormat="1" applyFont="1" applyFill="1" applyBorder="1" applyAlignment="1">
      <alignment horizontal="center"/>
    </xf>
    <xf numFmtId="3" fontId="17" fillId="0" borderId="2" xfId="9" applyNumberFormat="1" applyFont="1" applyFill="1" applyBorder="1" applyAlignment="1">
      <alignment horizontal="center"/>
    </xf>
    <xf numFmtId="17" fontId="17" fillId="0" borderId="7" xfId="9" applyNumberFormat="1" applyFont="1" applyFill="1" applyBorder="1" applyAlignment="1">
      <alignment horizontal="left"/>
    </xf>
    <xf numFmtId="3" fontId="17" fillId="0" borderId="7" xfId="9" applyNumberFormat="1" applyFont="1" applyFill="1" applyBorder="1" applyAlignment="1">
      <alignment horizontal="center"/>
    </xf>
    <xf numFmtId="3" fontId="17" fillId="0" borderId="8" xfId="9" applyNumberFormat="1" applyFont="1" applyFill="1" applyBorder="1" applyAlignment="1">
      <alignment horizontal="center"/>
    </xf>
    <xf numFmtId="10" fontId="0" fillId="0" borderId="0" xfId="10" applyNumberFormat="1" applyFont="1" applyBorder="1" applyAlignment="1">
      <alignment horizontal="center"/>
    </xf>
    <xf numFmtId="0" fontId="18" fillId="0" borderId="4" xfId="9" applyFont="1" applyBorder="1"/>
    <xf numFmtId="0" fontId="15" fillId="0" borderId="0" xfId="9" applyAlignment="1">
      <alignment horizontal="left"/>
    </xf>
    <xf numFmtId="0" fontId="15" fillId="0" borderId="2" xfId="9" applyBorder="1" applyAlignment="1">
      <alignment horizontal="left"/>
    </xf>
    <xf numFmtId="3" fontId="15" fillId="0" borderId="0" xfId="9" applyNumberFormat="1"/>
    <xf numFmtId="3" fontId="15" fillId="0" borderId="1" xfId="9" applyNumberFormat="1" applyBorder="1"/>
    <xf numFmtId="3" fontId="15" fillId="0" borderId="0" xfId="9" applyNumberFormat="1" applyBorder="1"/>
    <xf numFmtId="0" fontId="15" fillId="0" borderId="2" xfId="9" applyBorder="1"/>
    <xf numFmtId="0" fontId="18" fillId="0" borderId="3" xfId="9" applyFont="1" applyBorder="1"/>
    <xf numFmtId="0" fontId="18" fillId="0" borderId="8" xfId="9" applyFont="1" applyFill="1" applyBorder="1"/>
    <xf numFmtId="0" fontId="18" fillId="0" borderId="2" xfId="9" applyFont="1" applyFill="1" applyBorder="1"/>
    <xf numFmtId="0" fontId="15" fillId="0" borderId="0" xfId="9" applyFill="1" applyBorder="1" applyAlignment="1"/>
    <xf numFmtId="178" fontId="18" fillId="0" borderId="2" xfId="9" applyNumberFormat="1" applyFont="1" applyFill="1" applyBorder="1" applyAlignment="1">
      <alignment horizontal="center"/>
    </xf>
    <xf numFmtId="178" fontId="18" fillId="0" borderId="1" xfId="9" applyNumberFormat="1" applyFont="1" applyFill="1" applyBorder="1" applyAlignment="1">
      <alignment horizontal="center"/>
    </xf>
    <xf numFmtId="178" fontId="18" fillId="0" borderId="8" xfId="9" applyNumberFormat="1" applyFont="1" applyFill="1" applyBorder="1" applyAlignment="1">
      <alignment horizontal="center"/>
    </xf>
    <xf numFmtId="0" fontId="15" fillId="0" borderId="2" xfId="9" applyBorder="1" applyAlignment="1">
      <alignment horizontal="center"/>
    </xf>
    <xf numFmtId="0" fontId="15" fillId="0" borderId="2" xfId="9" applyBorder="1" applyAlignment="1">
      <alignment horizontal="center" vertical="center"/>
    </xf>
    <xf numFmtId="0" fontId="5" fillId="0" borderId="2" xfId="9" applyFont="1" applyFill="1" applyBorder="1"/>
    <xf numFmtId="3" fontId="15" fillId="0" borderId="2" xfId="9" applyNumberFormat="1" applyBorder="1" applyAlignment="1">
      <alignment horizontal="center" vertical="center"/>
    </xf>
    <xf numFmtId="0" fontId="5" fillId="10" borderId="4" xfId="9" applyFont="1" applyFill="1" applyBorder="1"/>
    <xf numFmtId="178" fontId="15" fillId="0" borderId="0" xfId="9" applyNumberFormat="1" applyBorder="1" applyAlignment="1">
      <alignment horizontal="right"/>
    </xf>
    <xf numFmtId="0" fontId="15" fillId="0" borderId="1" xfId="9" applyBorder="1"/>
    <xf numFmtId="10" fontId="0" fillId="0" borderId="0" xfId="10" applyNumberFormat="1" applyFont="1" applyBorder="1"/>
    <xf numFmtId="0" fontId="15" fillId="0" borderId="3" xfId="9" applyFill="1" applyBorder="1"/>
    <xf numFmtId="174" fontId="15" fillId="0" borderId="0" xfId="9" applyNumberFormat="1" applyBorder="1"/>
    <xf numFmtId="178" fontId="15" fillId="0" borderId="1" xfId="9" applyNumberFormat="1" applyBorder="1"/>
    <xf numFmtId="3" fontId="15" fillId="0" borderId="7" xfId="9" applyNumberFormat="1" applyBorder="1"/>
    <xf numFmtId="0" fontId="15" fillId="0" borderId="10" xfId="9" applyBorder="1"/>
    <xf numFmtId="0" fontId="5" fillId="12" borderId="2" xfId="9" applyFont="1" applyFill="1" applyBorder="1" applyAlignment="1">
      <alignment horizontal="center"/>
    </xf>
    <xf numFmtId="0" fontId="15" fillId="12" borderId="3" xfId="9" applyFill="1" applyBorder="1"/>
    <xf numFmtId="3" fontId="5" fillId="12" borderId="0" xfId="9" applyNumberFormat="1" applyFont="1" applyFill="1" applyAlignment="1">
      <alignment horizontal="left"/>
    </xf>
    <xf numFmtId="3" fontId="15" fillId="12" borderId="1" xfId="9" applyNumberFormat="1" applyFill="1" applyBorder="1"/>
    <xf numFmtId="0" fontId="15" fillId="12" borderId="0" xfId="9" applyFill="1"/>
    <xf numFmtId="3" fontId="5" fillId="12" borderId="0" xfId="9" applyNumberFormat="1" applyFont="1" applyFill="1"/>
    <xf numFmtId="3" fontId="15" fillId="12" borderId="0" xfId="9" applyNumberFormat="1" applyFill="1"/>
    <xf numFmtId="3" fontId="5" fillId="12" borderId="0" xfId="9" applyNumberFormat="1" applyFont="1" applyFill="1" applyAlignment="1">
      <alignment horizontal="center"/>
    </xf>
    <xf numFmtId="3" fontId="5" fillId="12" borderId="0" xfId="9" applyNumberFormat="1" applyFont="1" applyFill="1" applyBorder="1" applyAlignment="1">
      <alignment horizontal="center"/>
    </xf>
    <xf numFmtId="3" fontId="15" fillId="12" borderId="0" xfId="9" applyNumberFormat="1" applyFill="1" applyBorder="1"/>
    <xf numFmtId="3" fontId="5" fillId="12" borderId="0" xfId="9" applyNumberFormat="1" applyFont="1" applyFill="1" applyBorder="1"/>
    <xf numFmtId="0" fontId="5" fillId="12" borderId="3" xfId="9" applyFont="1" applyFill="1" applyBorder="1" applyAlignment="1">
      <alignment horizontal="center"/>
    </xf>
    <xf numFmtId="0" fontId="15" fillId="12" borderId="3" xfId="9" applyFill="1" applyBorder="1" applyAlignment="1">
      <alignment horizontal="center"/>
    </xf>
    <xf numFmtId="3" fontId="15" fillId="12" borderId="0" xfId="9" applyNumberFormat="1" applyFill="1" applyBorder="1" applyAlignment="1">
      <alignment horizontal="center"/>
    </xf>
    <xf numFmtId="3" fontId="15" fillId="12" borderId="0" xfId="9" applyNumberFormat="1" applyFill="1" applyAlignment="1">
      <alignment horizontal="center"/>
    </xf>
    <xf numFmtId="0" fontId="21" fillId="12" borderId="3" xfId="9" applyFont="1" applyFill="1" applyBorder="1" applyAlignment="1">
      <alignment horizontal="center"/>
    </xf>
    <xf numFmtId="3" fontId="21" fillId="12" borderId="0" xfId="9" applyNumberFormat="1" applyFont="1" applyFill="1" applyBorder="1" applyAlignment="1">
      <alignment horizontal="center"/>
    </xf>
    <xf numFmtId="0" fontId="5" fillId="12" borderId="0" xfId="9" applyFont="1" applyFill="1" applyBorder="1" applyAlignment="1">
      <alignment horizontal="center"/>
    </xf>
    <xf numFmtId="0" fontId="5" fillId="12" borderId="11" xfId="9" applyFont="1" applyFill="1" applyBorder="1"/>
    <xf numFmtId="3" fontId="5" fillId="12" borderId="9" xfId="9" applyNumberFormat="1" applyFont="1" applyFill="1" applyBorder="1" applyAlignment="1">
      <alignment horizontal="center"/>
    </xf>
    <xf numFmtId="0" fontId="2" fillId="12" borderId="12" xfId="9" applyFont="1" applyFill="1" applyBorder="1" applyAlignment="1">
      <alignment horizontal="center"/>
    </xf>
    <xf numFmtId="3" fontId="2" fillId="12" borderId="15" xfId="9" applyNumberFormat="1" applyFont="1" applyFill="1" applyBorder="1" applyAlignment="1">
      <alignment horizontal="center"/>
    </xf>
    <xf numFmtId="3" fontId="2" fillId="12" borderId="14" xfId="9" applyNumberFormat="1" applyFont="1" applyFill="1" applyBorder="1" applyAlignment="1">
      <alignment horizontal="center"/>
    </xf>
    <xf numFmtId="0" fontId="2" fillId="12" borderId="15" xfId="9" applyFont="1" applyFill="1" applyBorder="1" applyAlignment="1">
      <alignment horizontal="center"/>
    </xf>
    <xf numFmtId="3" fontId="2" fillId="12" borderId="13" xfId="9" applyNumberFormat="1" applyFont="1" applyFill="1" applyBorder="1" applyAlignment="1">
      <alignment horizontal="center"/>
    </xf>
    <xf numFmtId="3" fontId="2" fillId="12" borderId="12" xfId="9" applyNumberFormat="1" applyFont="1" applyFill="1" applyBorder="1" applyAlignment="1">
      <alignment horizontal="center"/>
    </xf>
    <xf numFmtId="0" fontId="22" fillId="12" borderId="9" xfId="9" applyFont="1" applyFill="1" applyBorder="1" applyAlignment="1">
      <alignment horizontal="center"/>
    </xf>
    <xf numFmtId="0" fontId="5" fillId="12" borderId="8" xfId="9" applyFont="1" applyFill="1" applyBorder="1" applyAlignment="1">
      <alignment horizontal="center"/>
    </xf>
    <xf numFmtId="0" fontId="23" fillId="12" borderId="7" xfId="9" applyFont="1" applyFill="1" applyBorder="1" applyAlignment="1">
      <alignment horizontal="center"/>
    </xf>
    <xf numFmtId="0" fontId="5" fillId="12" borderId="7" xfId="9" applyFont="1" applyFill="1" applyBorder="1" applyAlignment="1">
      <alignment horizontal="center"/>
    </xf>
    <xf numFmtId="0" fontId="5" fillId="12" borderId="9" xfId="9" applyFont="1" applyFill="1" applyBorder="1" applyAlignment="1">
      <alignment horizontal="center"/>
    </xf>
    <xf numFmtId="0" fontId="15" fillId="12" borderId="8" xfId="9" applyFill="1" applyBorder="1"/>
    <xf numFmtId="0" fontId="23" fillId="10" borderId="13" xfId="9" applyFont="1" applyFill="1" applyBorder="1" applyAlignment="1">
      <alignment horizontal="center"/>
    </xf>
    <xf numFmtId="0" fontId="23" fillId="10" borderId="14" xfId="9" applyFont="1" applyFill="1" applyBorder="1" applyAlignment="1">
      <alignment horizontal="center"/>
    </xf>
    <xf numFmtId="0" fontId="15" fillId="0" borderId="3" xfId="9" applyFill="1" applyBorder="1" applyAlignment="1"/>
    <xf numFmtId="0" fontId="15" fillId="0" borderId="1" xfId="9" applyFill="1" applyBorder="1" applyAlignment="1"/>
    <xf numFmtId="0" fontId="15" fillId="0" borderId="9" xfId="9" applyFill="1" applyBorder="1" applyAlignment="1"/>
    <xf numFmtId="0" fontId="15" fillId="0" borderId="7" xfId="9" applyFill="1" applyBorder="1" applyAlignment="1"/>
    <xf numFmtId="0" fontId="15" fillId="0" borderId="10" xfId="9" applyFill="1" applyBorder="1" applyAlignment="1"/>
    <xf numFmtId="0" fontId="5" fillId="10" borderId="12" xfId="9" applyFont="1" applyFill="1" applyBorder="1"/>
    <xf numFmtId="0" fontId="15" fillId="10" borderId="13" xfId="9" applyFill="1" applyBorder="1"/>
    <xf numFmtId="0" fontId="15" fillId="10" borderId="14" xfId="9" applyFill="1" applyBorder="1"/>
    <xf numFmtId="3" fontId="5" fillId="8" borderId="9" xfId="9" applyNumberFormat="1" applyFont="1" applyFill="1" applyBorder="1" applyAlignment="1">
      <alignment horizontal="center"/>
    </xf>
    <xf numFmtId="3" fontId="5" fillId="8" borderId="7" xfId="9" applyNumberFormat="1" applyFont="1" applyFill="1" applyBorder="1" applyAlignment="1">
      <alignment horizontal="center"/>
    </xf>
    <xf numFmtId="10" fontId="0" fillId="0" borderId="2" xfId="10" applyNumberFormat="1" applyFont="1" applyFill="1" applyBorder="1" applyAlignment="1">
      <alignment horizontal="center"/>
    </xf>
    <xf numFmtId="10" fontId="0" fillId="0" borderId="7" xfId="10" applyNumberFormat="1" applyFont="1" applyBorder="1" applyAlignment="1">
      <alignment horizontal="center"/>
    </xf>
    <xf numFmtId="10" fontId="0" fillId="0" borderId="0" xfId="10" applyNumberFormat="1" applyFont="1" applyAlignment="1">
      <alignment horizontal="center"/>
    </xf>
    <xf numFmtId="0" fontId="15" fillId="0" borderId="4" xfId="9" applyBorder="1"/>
    <xf numFmtId="10" fontId="15" fillId="0" borderId="0" xfId="9" applyNumberFormat="1" applyBorder="1"/>
    <xf numFmtId="3" fontId="15" fillId="0" borderId="3" xfId="9" applyNumberFormat="1" applyBorder="1"/>
    <xf numFmtId="0" fontId="5" fillId="0" borderId="4" xfId="9" applyFont="1" applyFill="1" applyBorder="1"/>
    <xf numFmtId="175" fontId="15" fillId="0" borderId="11" xfId="9" applyNumberFormat="1" applyFill="1" applyBorder="1" applyAlignment="1">
      <alignment horizontal="center"/>
    </xf>
    <xf numFmtId="175" fontId="15" fillId="0" borderId="11" xfId="9" applyNumberFormat="1" applyBorder="1" applyAlignment="1">
      <alignment horizontal="center"/>
    </xf>
    <xf numFmtId="0" fontId="5" fillId="0" borderId="3" xfId="9" applyFont="1" applyFill="1" applyBorder="1"/>
    <xf numFmtId="175" fontId="0" fillId="0" borderId="2" xfId="10" applyNumberFormat="1" applyFont="1" applyFill="1" applyBorder="1" applyAlignment="1">
      <alignment horizontal="center"/>
    </xf>
    <xf numFmtId="175" fontId="0" fillId="0" borderId="1" xfId="10" applyNumberFormat="1" applyFont="1" applyFill="1" applyBorder="1" applyAlignment="1">
      <alignment horizontal="center"/>
    </xf>
    <xf numFmtId="178" fontId="15" fillId="0" borderId="2" xfId="9" applyNumberFormat="1" applyFill="1" applyBorder="1" applyAlignment="1">
      <alignment horizontal="center"/>
    </xf>
    <xf numFmtId="178" fontId="15" fillId="0" borderId="1" xfId="9" applyNumberFormat="1" applyFill="1" applyBorder="1" applyAlignment="1">
      <alignment horizontal="center"/>
    </xf>
    <xf numFmtId="178" fontId="15" fillId="0" borderId="2" xfId="9" applyNumberFormat="1" applyBorder="1" applyAlignment="1">
      <alignment horizontal="center"/>
    </xf>
    <xf numFmtId="0" fontId="5" fillId="0" borderId="9" xfId="9" applyFont="1" applyFill="1" applyBorder="1"/>
    <xf numFmtId="178" fontId="15" fillId="0" borderId="8" xfId="9" applyNumberFormat="1" applyFill="1" applyBorder="1" applyAlignment="1">
      <alignment horizontal="center"/>
    </xf>
    <xf numFmtId="0" fontId="15" fillId="0" borderId="10" xfId="9" applyFill="1" applyBorder="1"/>
    <xf numFmtId="175" fontId="15" fillId="0" borderId="8" xfId="9" applyNumberFormat="1" applyBorder="1"/>
    <xf numFmtId="10" fontId="15" fillId="0" borderId="0" xfId="9" applyNumberFormat="1"/>
    <xf numFmtId="178" fontId="15" fillId="0" borderId="0" xfId="9" applyNumberFormat="1" applyBorder="1"/>
    <xf numFmtId="10" fontId="15" fillId="12" borderId="9" xfId="9" applyNumberFormat="1" applyFill="1" applyBorder="1"/>
    <xf numFmtId="3" fontId="5" fillId="12" borderId="0" xfId="9" applyNumberFormat="1" applyFont="1" applyFill="1" applyBorder="1" applyAlignment="1">
      <alignment vertical="center"/>
    </xf>
    <xf numFmtId="10" fontId="5" fillId="12" borderId="3" xfId="9" applyNumberFormat="1" applyFont="1" applyFill="1" applyBorder="1" applyAlignment="1">
      <alignment horizontal="center"/>
    </xf>
    <xf numFmtId="3" fontId="5" fillId="12" borderId="7" xfId="9" applyNumberFormat="1" applyFont="1" applyFill="1" applyBorder="1" applyAlignment="1">
      <alignment horizontal="center"/>
    </xf>
    <xf numFmtId="3" fontId="5" fillId="12" borderId="10" xfId="9" applyNumberFormat="1" applyFont="1" applyFill="1" applyBorder="1" applyAlignment="1">
      <alignment horizontal="center"/>
    </xf>
    <xf numFmtId="0" fontId="5" fillId="12" borderId="2" xfId="9" applyFont="1" applyFill="1" applyBorder="1"/>
    <xf numFmtId="10" fontId="2" fillId="12" borderId="12" xfId="9" applyNumberFormat="1" applyFont="1" applyFill="1" applyBorder="1" applyAlignment="1">
      <alignment horizontal="center"/>
    </xf>
    <xf numFmtId="3" fontId="2" fillId="12" borderId="9" xfId="9" applyNumberFormat="1" applyFont="1" applyFill="1" applyBorder="1" applyAlignment="1">
      <alignment horizontal="center"/>
    </xf>
    <xf numFmtId="3" fontId="2" fillId="12" borderId="7" xfId="9" applyNumberFormat="1" applyFont="1" applyFill="1" applyBorder="1" applyAlignment="1">
      <alignment horizontal="center"/>
    </xf>
    <xf numFmtId="0" fontId="4" fillId="12" borderId="8" xfId="9" applyFont="1" applyFill="1" applyBorder="1" applyAlignment="1">
      <alignment horizontal="center"/>
    </xf>
    <xf numFmtId="3" fontId="15" fillId="0" borderId="3" xfId="9" applyNumberFormat="1" applyBorder="1" applyAlignment="1">
      <alignment horizontal="center"/>
    </xf>
    <xf numFmtId="3" fontId="15" fillId="0" borderId="9" xfId="9" applyNumberFormat="1" applyBorder="1" applyAlignment="1">
      <alignment horizontal="center"/>
    </xf>
    <xf numFmtId="3" fontId="17" fillId="0" borderId="3" xfId="9" applyNumberFormat="1" applyFont="1" applyFill="1" applyBorder="1" applyAlignment="1">
      <alignment horizontal="center"/>
    </xf>
    <xf numFmtId="3" fontId="17" fillId="0" borderId="9" xfId="9" applyNumberFormat="1" applyFont="1" applyFill="1" applyBorder="1" applyAlignment="1">
      <alignment horizontal="center"/>
    </xf>
    <xf numFmtId="0" fontId="15" fillId="0" borderId="3" xfId="9" applyBorder="1" applyAlignment="1">
      <alignment horizontal="left"/>
    </xf>
    <xf numFmtId="0" fontId="15" fillId="8" borderId="0" xfId="9" applyFill="1" applyAlignment="1">
      <alignment horizontal="left"/>
    </xf>
    <xf numFmtId="0" fontId="5" fillId="8" borderId="2" xfId="9" applyFont="1" applyFill="1" applyBorder="1" applyAlignment="1">
      <alignment horizontal="center"/>
    </xf>
    <xf numFmtId="0" fontId="4" fillId="8" borderId="7" xfId="9" applyFont="1" applyFill="1" applyBorder="1" applyAlignment="1">
      <alignment horizontal="left"/>
    </xf>
    <xf numFmtId="3" fontId="4" fillId="8" borderId="8" xfId="9" applyNumberFormat="1" applyFont="1" applyFill="1" applyBorder="1" applyAlignment="1">
      <alignment horizontal="center"/>
    </xf>
    <xf numFmtId="3" fontId="5" fillId="8" borderId="8" xfId="9" applyNumberFormat="1" applyFont="1" applyFill="1" applyBorder="1" applyAlignment="1">
      <alignment horizontal="center"/>
    </xf>
    <xf numFmtId="0" fontId="27" fillId="10" borderId="13" xfId="9" applyFont="1" applyFill="1" applyBorder="1" applyAlignment="1">
      <alignment horizontal="center"/>
    </xf>
    <xf numFmtId="0" fontId="27" fillId="10" borderId="14" xfId="9" applyFont="1" applyFill="1" applyBorder="1" applyAlignment="1">
      <alignment horizontal="center"/>
    </xf>
    <xf numFmtId="0" fontId="29" fillId="0" borderId="0" xfId="9" applyFont="1" applyFill="1" applyBorder="1"/>
    <xf numFmtId="10" fontId="15" fillId="0" borderId="1" xfId="9" applyNumberFormat="1" applyBorder="1" applyAlignment="1">
      <alignment horizontal="center"/>
    </xf>
    <xf numFmtId="0" fontId="15" fillId="0" borderId="2" xfId="9" applyNumberFormat="1" applyBorder="1" applyAlignment="1">
      <alignment horizontal="center"/>
    </xf>
    <xf numFmtId="10" fontId="15" fillId="0" borderId="0" xfId="9" applyNumberFormat="1" applyAlignment="1">
      <alignment horizontal="center"/>
    </xf>
    <xf numFmtId="10" fontId="15" fillId="0" borderId="2" xfId="9" applyNumberFormat="1" applyBorder="1" applyAlignment="1">
      <alignment horizontal="center"/>
    </xf>
    <xf numFmtId="10" fontId="29" fillId="0" borderId="2" xfId="10" applyNumberFormat="1" applyFont="1" applyFill="1" applyBorder="1" applyAlignment="1">
      <alignment horizontal="center"/>
    </xf>
    <xf numFmtId="3" fontId="29" fillId="0" borderId="2" xfId="10" applyNumberFormat="1" applyFont="1" applyFill="1" applyBorder="1" applyAlignment="1">
      <alignment horizontal="center"/>
    </xf>
    <xf numFmtId="3" fontId="29" fillId="0" borderId="3" xfId="10" applyNumberFormat="1" applyFont="1" applyFill="1" applyBorder="1" applyAlignment="1">
      <alignment horizontal="center"/>
    </xf>
    <xf numFmtId="3" fontId="15" fillId="0" borderId="11" xfId="9" applyNumberFormat="1" applyBorder="1" applyAlignment="1">
      <alignment horizontal="center"/>
    </xf>
    <xf numFmtId="176" fontId="15" fillId="0" borderId="11" xfId="9" applyNumberFormat="1" applyBorder="1" applyAlignment="1">
      <alignment horizontal="center"/>
    </xf>
    <xf numFmtId="174" fontId="24" fillId="0" borderId="2" xfId="10" applyNumberFormat="1" applyFont="1" applyBorder="1" applyAlignment="1">
      <alignment horizontal="center"/>
    </xf>
    <xf numFmtId="176" fontId="15" fillId="0" borderId="2" xfId="9" applyNumberFormat="1" applyBorder="1" applyAlignment="1">
      <alignment horizontal="center"/>
    </xf>
    <xf numFmtId="10" fontId="15" fillId="0" borderId="10" xfId="9" applyNumberFormat="1" applyBorder="1" applyAlignment="1">
      <alignment horizontal="center"/>
    </xf>
    <xf numFmtId="0" fontId="15" fillId="0" borderId="8" xfId="9" applyBorder="1" applyAlignment="1">
      <alignment horizontal="center"/>
    </xf>
    <xf numFmtId="0" fontId="15" fillId="0" borderId="8" xfId="9" applyNumberFormat="1" applyBorder="1" applyAlignment="1">
      <alignment horizontal="center"/>
    </xf>
    <xf numFmtId="10" fontId="15" fillId="0" borderId="7" xfId="9" applyNumberFormat="1" applyBorder="1" applyAlignment="1">
      <alignment horizontal="center"/>
    </xf>
    <xf numFmtId="3" fontId="15" fillId="0" borderId="8" xfId="9" applyNumberFormat="1" applyBorder="1" applyAlignment="1">
      <alignment horizontal="center" vertical="center"/>
    </xf>
    <xf numFmtId="10" fontId="15" fillId="0" borderId="8" xfId="9" applyNumberFormat="1" applyBorder="1" applyAlignment="1">
      <alignment horizontal="center"/>
    </xf>
    <xf numFmtId="10" fontId="29" fillId="0" borderId="8" xfId="10" applyNumberFormat="1" applyFont="1" applyFill="1" applyBorder="1" applyAlignment="1">
      <alignment horizontal="center"/>
    </xf>
    <xf numFmtId="3" fontId="29" fillId="0" borderId="8" xfId="10" applyNumberFormat="1" applyFont="1" applyFill="1" applyBorder="1" applyAlignment="1">
      <alignment horizontal="center"/>
    </xf>
    <xf numFmtId="3" fontId="29" fillId="0" borderId="9" xfId="10" applyNumberFormat="1" applyFont="1" applyFill="1" applyBorder="1" applyAlignment="1">
      <alignment horizontal="center"/>
    </xf>
    <xf numFmtId="174" fontId="24" fillId="0" borderId="8" xfId="10" applyNumberFormat="1" applyFont="1" applyBorder="1" applyAlignment="1">
      <alignment horizontal="center"/>
    </xf>
    <xf numFmtId="180" fontId="0" fillId="0" borderId="2" xfId="11" applyNumberFormat="1" applyFont="1" applyBorder="1" applyAlignment="1">
      <alignment horizontal="center" vertical="center"/>
    </xf>
    <xf numFmtId="180" fontId="0" fillId="0" borderId="8" xfId="11" applyNumberFormat="1" applyFont="1" applyBorder="1" applyAlignment="1">
      <alignment horizontal="center" vertical="center"/>
    </xf>
    <xf numFmtId="174" fontId="24" fillId="0" borderId="2" xfId="9" applyNumberFormat="1" applyFont="1" applyBorder="1" applyAlignment="1">
      <alignment horizontal="center"/>
    </xf>
    <xf numFmtId="174" fontId="24" fillId="0" borderId="8" xfId="9" applyNumberFormat="1" applyFont="1" applyBorder="1" applyAlignment="1">
      <alignment horizontal="center"/>
    </xf>
    <xf numFmtId="176" fontId="15" fillId="0" borderId="0" xfId="9" applyNumberFormat="1"/>
    <xf numFmtId="176" fontId="15" fillId="0" borderId="8" xfId="9" applyNumberFormat="1" applyBorder="1" applyAlignment="1">
      <alignment horizontal="center"/>
    </xf>
    <xf numFmtId="10" fontId="15" fillId="0" borderId="0" xfId="9" applyNumberFormat="1" applyBorder="1" applyAlignment="1">
      <alignment horizontal="center"/>
    </xf>
    <xf numFmtId="3" fontId="15" fillId="0" borderId="0" xfId="9" applyNumberFormat="1" applyBorder="1" applyAlignment="1">
      <alignment horizontal="center" vertical="center"/>
    </xf>
    <xf numFmtId="10" fontId="29" fillId="0" borderId="0" xfId="10" applyNumberFormat="1" applyFont="1" applyFill="1" applyBorder="1" applyAlignment="1">
      <alignment horizontal="center"/>
    </xf>
    <xf numFmtId="3" fontId="29" fillId="0" borderId="0" xfId="10" applyNumberFormat="1" applyFont="1" applyFill="1" applyBorder="1" applyAlignment="1">
      <alignment horizontal="center"/>
    </xf>
    <xf numFmtId="0" fontId="15" fillId="0" borderId="0" xfId="9" applyBorder="1" applyAlignment="1">
      <alignment horizontal="center"/>
    </xf>
    <xf numFmtId="0" fontId="15" fillId="0" borderId="0" xfId="9" applyNumberFormat="1" applyBorder="1"/>
    <xf numFmtId="0" fontId="15" fillId="0" borderId="0" xfId="9" applyBorder="1" applyAlignment="1">
      <alignment horizontal="center" vertical="center"/>
    </xf>
    <xf numFmtId="3" fontId="29" fillId="0" borderId="0" xfId="9" applyNumberFormat="1" applyFont="1" applyFill="1" applyBorder="1"/>
    <xf numFmtId="0" fontId="18" fillId="0" borderId="0" xfId="9" applyFont="1" applyFill="1" applyBorder="1" applyAlignment="1"/>
    <xf numFmtId="0" fontId="5" fillId="0" borderId="11" xfId="9" applyFont="1" applyFill="1" applyBorder="1"/>
    <xf numFmtId="176" fontId="15" fillId="0" borderId="5" xfId="9" applyNumberFormat="1" applyFill="1" applyBorder="1" applyAlignment="1">
      <alignment horizontal="center"/>
    </xf>
    <xf numFmtId="176" fontId="15" fillId="0" borderId="11" xfId="9" applyNumberFormat="1" applyFill="1" applyBorder="1" applyAlignment="1">
      <alignment horizontal="center"/>
    </xf>
    <xf numFmtId="176" fontId="15" fillId="0" borderId="0" xfId="9" applyNumberFormat="1" applyFill="1" applyBorder="1" applyAlignment="1">
      <alignment horizontal="center"/>
    </xf>
    <xf numFmtId="176" fontId="0" fillId="0" borderId="2" xfId="10" applyNumberFormat="1" applyFont="1" applyBorder="1" applyAlignment="1">
      <alignment horizontal="center"/>
    </xf>
    <xf numFmtId="178" fontId="15" fillId="0" borderId="0" xfId="9" applyNumberFormat="1" applyFill="1" applyBorder="1" applyAlignment="1">
      <alignment horizontal="center"/>
    </xf>
    <xf numFmtId="0" fontId="5" fillId="0" borderId="8" xfId="9" applyFont="1" applyFill="1" applyBorder="1"/>
    <xf numFmtId="178" fontId="15" fillId="0" borderId="7" xfId="9" applyNumberFormat="1" applyFill="1" applyBorder="1" applyAlignment="1">
      <alignment horizontal="center"/>
    </xf>
    <xf numFmtId="177" fontId="15" fillId="0" borderId="1" xfId="9" applyNumberFormat="1" applyBorder="1"/>
    <xf numFmtId="0" fontId="15" fillId="0" borderId="1" xfId="9" applyBorder="1" applyAlignment="1">
      <alignment horizontal="center"/>
    </xf>
    <xf numFmtId="0" fontId="15" fillId="0" borderId="2" xfId="9" applyNumberFormat="1" applyBorder="1"/>
    <xf numFmtId="0" fontId="15" fillId="0" borderId="0" xfId="9" applyAlignment="1">
      <alignment horizontal="center"/>
    </xf>
    <xf numFmtId="0" fontId="5" fillId="8" borderId="0" xfId="9" applyFont="1" applyFill="1" applyAlignment="1">
      <alignment horizontal="center"/>
    </xf>
    <xf numFmtId="0" fontId="15" fillId="12" borderId="12" xfId="9" applyFill="1" applyBorder="1" applyAlignment="1">
      <alignment horizontal="center"/>
    </xf>
    <xf numFmtId="0" fontId="5" fillId="12" borderId="13" xfId="9" applyFont="1" applyFill="1" applyBorder="1" applyAlignment="1">
      <alignment horizontal="center"/>
    </xf>
    <xf numFmtId="0" fontId="15" fillId="12" borderId="14" xfId="9" applyNumberFormat="1" applyFill="1" applyBorder="1"/>
    <xf numFmtId="0" fontId="5" fillId="12" borderId="13" xfId="9" applyFont="1" applyFill="1" applyBorder="1" applyAlignment="1">
      <alignment horizontal="center" vertical="center"/>
    </xf>
    <xf numFmtId="0" fontId="15" fillId="12" borderId="13" xfId="9" applyFill="1" applyBorder="1" applyAlignment="1">
      <alignment horizontal="center"/>
    </xf>
    <xf numFmtId="0" fontId="15" fillId="12" borderId="12" xfId="9" applyFill="1" applyBorder="1"/>
    <xf numFmtId="3" fontId="5" fillId="12" borderId="13" xfId="9" applyNumberFormat="1" applyFont="1" applyFill="1" applyBorder="1" applyAlignment="1">
      <alignment horizontal="center"/>
    </xf>
    <xf numFmtId="3" fontId="15" fillId="12" borderId="13" xfId="9" applyNumberFormat="1" applyFill="1" applyBorder="1" applyAlignment="1">
      <alignment horizontal="center"/>
    </xf>
    <xf numFmtId="3" fontId="15" fillId="12" borderId="13" xfId="9" applyNumberFormat="1" applyFill="1" applyBorder="1"/>
    <xf numFmtId="3" fontId="15" fillId="12" borderId="14" xfId="9" applyNumberFormat="1" applyFill="1" applyBorder="1" applyAlignment="1">
      <alignment horizontal="center"/>
    </xf>
    <xf numFmtId="0" fontId="15" fillId="12" borderId="0" xfId="9" applyFill="1" applyBorder="1"/>
    <xf numFmtId="0" fontId="28" fillId="13" borderId="3" xfId="9" applyFont="1" applyFill="1" applyBorder="1" applyAlignment="1">
      <alignment horizontal="center"/>
    </xf>
    <xf numFmtId="3" fontId="28" fillId="13" borderId="0" xfId="9" applyNumberFormat="1" applyFont="1" applyFill="1" applyBorder="1" applyAlignment="1">
      <alignment horizontal="center"/>
    </xf>
    <xf numFmtId="0" fontId="28" fillId="13" borderId="2" xfId="9" applyFont="1" applyFill="1" applyBorder="1" applyAlignment="1">
      <alignment horizontal="center"/>
    </xf>
    <xf numFmtId="0" fontId="29" fillId="12" borderId="0" xfId="9" applyFont="1" applyFill="1" applyBorder="1"/>
    <xf numFmtId="0" fontId="28" fillId="12" borderId="0" xfId="9" applyFont="1" applyFill="1" applyBorder="1" applyAlignment="1">
      <alignment horizontal="center"/>
    </xf>
    <xf numFmtId="0" fontId="28" fillId="13" borderId="2" xfId="9" applyFont="1" applyFill="1" applyBorder="1"/>
    <xf numFmtId="0" fontId="15" fillId="12" borderId="8" xfId="9" applyFill="1" applyBorder="1" applyAlignment="1">
      <alignment horizontal="center"/>
    </xf>
    <xf numFmtId="0" fontId="15" fillId="12" borderId="8" xfId="9" applyFont="1" applyFill="1" applyBorder="1" applyAlignment="1">
      <alignment horizontal="center"/>
    </xf>
    <xf numFmtId="0" fontId="15" fillId="12" borderId="8" xfId="9" applyNumberFormat="1" applyFill="1" applyBorder="1" applyAlignment="1">
      <alignment horizontal="center"/>
    </xf>
    <xf numFmtId="0" fontId="15" fillId="12" borderId="9" xfId="9" applyFill="1" applyBorder="1" applyAlignment="1">
      <alignment horizontal="center"/>
    </xf>
    <xf numFmtId="0" fontId="15" fillId="12" borderId="8" xfId="9" applyFill="1" applyBorder="1" applyAlignment="1">
      <alignment horizontal="center" vertical="center"/>
    </xf>
    <xf numFmtId="0" fontId="23" fillId="12" borderId="8" xfId="9" applyFont="1" applyFill="1" applyBorder="1" applyAlignment="1">
      <alignment horizontal="center"/>
    </xf>
    <xf numFmtId="3" fontId="15" fillId="12" borderId="8" xfId="9" applyNumberFormat="1" applyFill="1" applyBorder="1" applyAlignment="1">
      <alignment horizontal="center"/>
    </xf>
    <xf numFmtId="3" fontId="23" fillId="12" borderId="15" xfId="9" applyNumberFormat="1" applyFont="1" applyFill="1" applyBorder="1" applyAlignment="1">
      <alignment horizontal="center"/>
    </xf>
    <xf numFmtId="0" fontId="15" fillId="12" borderId="15" xfId="9" applyFill="1" applyBorder="1" applyAlignment="1">
      <alignment horizontal="center"/>
    </xf>
    <xf numFmtId="3" fontId="15" fillId="12" borderId="15" xfId="9" applyNumberFormat="1" applyFill="1" applyBorder="1" applyAlignment="1">
      <alignment horizontal="center"/>
    </xf>
    <xf numFmtId="3" fontId="23" fillId="12" borderId="12" xfId="9" applyNumberFormat="1" applyFont="1" applyFill="1" applyBorder="1" applyAlignment="1">
      <alignment horizontal="center"/>
    </xf>
    <xf numFmtId="3" fontId="23" fillId="12" borderId="8" xfId="9" applyNumberFormat="1" applyFont="1" applyFill="1" applyBorder="1" applyAlignment="1">
      <alignment horizontal="center"/>
    </xf>
    <xf numFmtId="0" fontId="2" fillId="12" borderId="13" xfId="9" applyFont="1" applyFill="1" applyBorder="1" applyAlignment="1">
      <alignment horizontal="center"/>
    </xf>
    <xf numFmtId="0" fontId="30" fillId="13" borderId="15" xfId="9" applyFont="1" applyFill="1" applyBorder="1" applyAlignment="1">
      <alignment horizontal="center"/>
    </xf>
    <xf numFmtId="3" fontId="30" fillId="13" borderId="15" xfId="9" applyNumberFormat="1" applyFont="1" applyFill="1" applyBorder="1" applyAlignment="1">
      <alignment horizontal="center"/>
    </xf>
    <xf numFmtId="3" fontId="30" fillId="13" borderId="12" xfId="9" applyNumberFormat="1" applyFont="1" applyFill="1" applyBorder="1" applyAlignment="1">
      <alignment horizontal="center"/>
    </xf>
    <xf numFmtId="3" fontId="15" fillId="12" borderId="8" xfId="9" applyNumberFormat="1" applyFont="1" applyFill="1" applyBorder="1" applyAlignment="1">
      <alignment horizontal="center"/>
    </xf>
    <xf numFmtId="0" fontId="31" fillId="12" borderId="7" xfId="9" applyFont="1" applyFill="1" applyBorder="1" applyAlignment="1">
      <alignment horizontal="center"/>
    </xf>
    <xf numFmtId="0" fontId="28" fillId="12" borderId="7" xfId="9" applyFont="1" applyFill="1" applyBorder="1" applyAlignment="1">
      <alignment horizontal="center"/>
    </xf>
    <xf numFmtId="0" fontId="32" fillId="13" borderId="8" xfId="9" applyFont="1" applyFill="1" applyBorder="1" applyAlignment="1">
      <alignment horizontal="center"/>
    </xf>
    <xf numFmtId="0" fontId="24" fillId="0" borderId="2" xfId="9" applyFont="1" applyBorder="1" applyAlignment="1">
      <alignment horizontal="center"/>
    </xf>
    <xf numFmtId="0" fontId="24" fillId="0" borderId="8" xfId="9" applyFont="1" applyBorder="1" applyAlignment="1">
      <alignment horizontal="center"/>
    </xf>
    <xf numFmtId="0" fontId="28" fillId="9" borderId="4" xfId="9" applyFont="1" applyFill="1" applyBorder="1" applyAlignment="1">
      <alignment horizontal="center"/>
    </xf>
    <xf numFmtId="0" fontId="28" fillId="9" borderId="11" xfId="9" applyFont="1" applyFill="1" applyBorder="1" applyAlignment="1">
      <alignment horizontal="center"/>
    </xf>
    <xf numFmtId="0" fontId="5" fillId="5" borderId="11" xfId="9" applyFont="1" applyFill="1" applyBorder="1" applyAlignment="1">
      <alignment horizontal="center"/>
    </xf>
    <xf numFmtId="0" fontId="28" fillId="9" borderId="3" xfId="9" applyFont="1" applyFill="1" applyBorder="1" applyAlignment="1">
      <alignment horizontal="center"/>
    </xf>
    <xf numFmtId="0" fontId="15" fillId="5" borderId="8" xfId="9" applyFill="1" applyBorder="1" applyAlignment="1">
      <alignment horizontal="center"/>
    </xf>
    <xf numFmtId="0" fontId="33" fillId="0" borderId="0" xfId="9" applyFont="1" applyFill="1" applyBorder="1"/>
    <xf numFmtId="17" fontId="15" fillId="0" borderId="1" xfId="9" applyNumberFormat="1" applyBorder="1" applyAlignment="1">
      <alignment horizontal="left"/>
    </xf>
    <xf numFmtId="10" fontId="29" fillId="0" borderId="1" xfId="10" applyNumberFormat="1" applyFont="1" applyFill="1" applyBorder="1" applyAlignment="1">
      <alignment horizontal="center"/>
    </xf>
    <xf numFmtId="3" fontId="29" fillId="0" borderId="1" xfId="10" applyNumberFormat="1" applyFont="1" applyFill="1" applyBorder="1" applyAlignment="1">
      <alignment horizontal="center"/>
    </xf>
    <xf numFmtId="10" fontId="29" fillId="0" borderId="2" xfId="9" applyNumberFormat="1" applyFont="1" applyFill="1" applyBorder="1" applyAlignment="1">
      <alignment horizontal="center"/>
    </xf>
    <xf numFmtId="3" fontId="29" fillId="0" borderId="2" xfId="9" applyNumberFormat="1" applyFont="1" applyFill="1" applyBorder="1" applyAlignment="1">
      <alignment horizontal="center"/>
    </xf>
    <xf numFmtId="10" fontId="33" fillId="0" borderId="2" xfId="10" applyNumberFormat="1" applyFont="1" applyFill="1" applyBorder="1" applyAlignment="1">
      <alignment horizontal="center"/>
    </xf>
    <xf numFmtId="3" fontId="33" fillId="0" borderId="2" xfId="10" applyNumberFormat="1" applyFont="1" applyFill="1" applyBorder="1" applyAlignment="1">
      <alignment horizontal="center"/>
    </xf>
    <xf numFmtId="3" fontId="33" fillId="0" borderId="3" xfId="10" applyNumberFormat="1" applyFont="1" applyFill="1" applyBorder="1" applyAlignment="1">
      <alignment horizontal="center"/>
    </xf>
    <xf numFmtId="10" fontId="29" fillId="0" borderId="3" xfId="10" applyNumberFormat="1" applyFont="1" applyFill="1" applyBorder="1" applyAlignment="1">
      <alignment horizontal="center"/>
    </xf>
    <xf numFmtId="181" fontId="15" fillId="0" borderId="2" xfId="9" applyNumberFormat="1" applyBorder="1" applyAlignment="1">
      <alignment horizontal="center"/>
    </xf>
    <xf numFmtId="174" fontId="34" fillId="0" borderId="1" xfId="10" applyNumberFormat="1" applyFont="1" applyFill="1" applyBorder="1" applyAlignment="1">
      <alignment horizontal="center"/>
    </xf>
    <xf numFmtId="17" fontId="15" fillId="0" borderId="10" xfId="9" applyNumberFormat="1" applyBorder="1" applyAlignment="1">
      <alignment horizontal="left"/>
    </xf>
    <xf numFmtId="10" fontId="29" fillId="0" borderId="10" xfId="10" applyNumberFormat="1" applyFont="1" applyFill="1" applyBorder="1" applyAlignment="1">
      <alignment horizontal="center"/>
    </xf>
    <xf numFmtId="3" fontId="29" fillId="0" borderId="10" xfId="10" applyNumberFormat="1" applyFont="1" applyFill="1" applyBorder="1" applyAlignment="1">
      <alignment horizontal="center"/>
    </xf>
    <xf numFmtId="3" fontId="29" fillId="0" borderId="7" xfId="10" applyNumberFormat="1" applyFont="1" applyFill="1" applyBorder="1" applyAlignment="1">
      <alignment horizontal="center"/>
    </xf>
    <xf numFmtId="10" fontId="29" fillId="0" borderId="8" xfId="9" applyNumberFormat="1" applyFont="1" applyFill="1" applyBorder="1" applyAlignment="1">
      <alignment horizontal="center"/>
    </xf>
    <xf numFmtId="3" fontId="29" fillId="0" borderId="8" xfId="9" applyNumberFormat="1" applyFont="1" applyFill="1" applyBorder="1" applyAlignment="1">
      <alignment horizontal="center"/>
    </xf>
    <xf numFmtId="10" fontId="33" fillId="0" borderId="8" xfId="10" applyNumberFormat="1" applyFont="1" applyFill="1" applyBorder="1" applyAlignment="1">
      <alignment horizontal="center"/>
    </xf>
    <xf numFmtId="3" fontId="33" fillId="0" borderId="8" xfId="10" applyNumberFormat="1" applyFont="1" applyFill="1" applyBorder="1" applyAlignment="1">
      <alignment horizontal="center"/>
    </xf>
    <xf numFmtId="3" fontId="33" fillId="0" borderId="9" xfId="10" applyNumberFormat="1" applyFont="1" applyFill="1" applyBorder="1" applyAlignment="1">
      <alignment horizontal="center"/>
    </xf>
    <xf numFmtId="10" fontId="29" fillId="0" borderId="9" xfId="10" applyNumberFormat="1" applyFont="1" applyFill="1" applyBorder="1" applyAlignment="1">
      <alignment horizontal="center"/>
    </xf>
    <xf numFmtId="181" fontId="15" fillId="0" borderId="8" xfId="9" applyNumberFormat="1" applyBorder="1" applyAlignment="1">
      <alignment horizontal="center"/>
    </xf>
    <xf numFmtId="174" fontId="34" fillId="0" borderId="10" xfId="10" applyNumberFormat="1" applyFont="1" applyFill="1" applyBorder="1" applyAlignment="1">
      <alignment horizontal="center"/>
    </xf>
    <xf numFmtId="0" fontId="29" fillId="0" borderId="2" xfId="9" applyFont="1" applyFill="1" applyBorder="1" applyAlignment="1">
      <alignment horizontal="center"/>
    </xf>
    <xf numFmtId="0" fontId="29" fillId="0" borderId="8" xfId="9" applyFont="1" applyFill="1" applyBorder="1" applyAlignment="1">
      <alignment horizontal="center"/>
    </xf>
    <xf numFmtId="174" fontId="34" fillId="0" borderId="1" xfId="9" applyNumberFormat="1" applyFont="1" applyFill="1" applyBorder="1" applyAlignment="1">
      <alignment horizontal="center"/>
    </xf>
    <xf numFmtId="174" fontId="34" fillId="0" borderId="10" xfId="9" applyNumberFormat="1" applyFont="1" applyFill="1" applyBorder="1" applyAlignment="1">
      <alignment horizontal="center"/>
    </xf>
    <xf numFmtId="17" fontId="17" fillId="0" borderId="1" xfId="9" applyNumberFormat="1" applyFont="1" applyFill="1" applyBorder="1" applyAlignment="1">
      <alignment horizontal="left"/>
    </xf>
    <xf numFmtId="17" fontId="17" fillId="0" borderId="10" xfId="9" applyNumberFormat="1" applyFont="1" applyFill="1" applyBorder="1" applyAlignment="1">
      <alignment horizontal="left"/>
    </xf>
    <xf numFmtId="0" fontId="29" fillId="0" borderId="3" xfId="9" applyFont="1" applyFill="1" applyBorder="1"/>
    <xf numFmtId="10" fontId="29" fillId="0" borderId="0" xfId="9" applyNumberFormat="1" applyFont="1" applyFill="1" applyBorder="1" applyAlignment="1">
      <alignment horizontal="center"/>
    </xf>
    <xf numFmtId="3" fontId="29" fillId="0" borderId="0" xfId="9" applyNumberFormat="1" applyFont="1" applyFill="1" applyBorder="1" applyAlignment="1">
      <alignment horizontal="center"/>
    </xf>
    <xf numFmtId="10" fontId="33" fillId="0" borderId="0" xfId="10" applyNumberFormat="1" applyFont="1" applyFill="1" applyBorder="1" applyAlignment="1">
      <alignment horizontal="center"/>
    </xf>
    <xf numFmtId="3" fontId="33" fillId="0" borderId="0" xfId="10" applyNumberFormat="1" applyFont="1" applyFill="1" applyBorder="1" applyAlignment="1">
      <alignment horizontal="center"/>
    </xf>
    <xf numFmtId="10" fontId="29" fillId="0" borderId="0" xfId="9" applyNumberFormat="1" applyFont="1" applyFill="1" applyBorder="1"/>
    <xf numFmtId="3" fontId="29" fillId="0" borderId="1" xfId="9" applyNumberFormat="1" applyFont="1" applyFill="1" applyBorder="1"/>
    <xf numFmtId="3" fontId="33" fillId="0" borderId="0" xfId="9" applyNumberFormat="1" applyFont="1" applyFill="1" applyBorder="1"/>
    <xf numFmtId="0" fontId="28" fillId="0" borderId="3" xfId="9" applyFont="1" applyFill="1" applyBorder="1"/>
    <xf numFmtId="178" fontId="29" fillId="0" borderId="1" xfId="9" applyNumberFormat="1" applyFont="1" applyFill="1" applyBorder="1" applyAlignment="1">
      <alignment horizontal="center"/>
    </xf>
    <xf numFmtId="0" fontId="28" fillId="0" borderId="9" xfId="9" applyFont="1" applyFill="1" applyBorder="1"/>
    <xf numFmtId="0" fontId="29" fillId="0" borderId="10" xfId="9" applyFont="1" applyFill="1" applyBorder="1" applyAlignment="1">
      <alignment horizontal="center"/>
    </xf>
    <xf numFmtId="0" fontId="29" fillId="0" borderId="1" xfId="9" applyFont="1" applyFill="1" applyBorder="1"/>
    <xf numFmtId="0" fontId="29" fillId="0" borderId="2" xfId="9" applyFont="1" applyFill="1" applyBorder="1"/>
    <xf numFmtId="0" fontId="15" fillId="8" borderId="1" xfId="9" applyFill="1" applyBorder="1" applyAlignment="1">
      <alignment horizontal="left"/>
    </xf>
    <xf numFmtId="0" fontId="4" fillId="8" borderId="10" xfId="9" applyFont="1" applyFill="1" applyBorder="1" applyAlignment="1">
      <alignment horizontal="left"/>
    </xf>
    <xf numFmtId="0" fontId="29" fillId="13" borderId="3" xfId="9" applyFont="1" applyFill="1" applyBorder="1"/>
    <xf numFmtId="3" fontId="29" fillId="13" borderId="1" xfId="9" applyNumberFormat="1" applyFont="1" applyFill="1" applyBorder="1"/>
    <xf numFmtId="0" fontId="29" fillId="13" borderId="0" xfId="9" applyFont="1" applyFill="1" applyBorder="1"/>
    <xf numFmtId="3" fontId="29" fillId="13" borderId="0" xfId="9" applyNumberFormat="1" applyFont="1" applyFill="1" applyBorder="1"/>
    <xf numFmtId="3" fontId="28" fillId="13" borderId="0" xfId="9" applyNumberFormat="1" applyFont="1" applyFill="1" applyBorder="1"/>
    <xf numFmtId="0" fontId="29" fillId="13" borderId="12" xfId="9" applyFont="1" applyFill="1" applyBorder="1"/>
    <xf numFmtId="3" fontId="28" fillId="13" borderId="13" xfId="9" applyNumberFormat="1" applyFont="1" applyFill="1" applyBorder="1" applyAlignment="1">
      <alignment horizontal="center"/>
    </xf>
    <xf numFmtId="3" fontId="29" fillId="13" borderId="13" xfId="9" applyNumberFormat="1" applyFont="1" applyFill="1" applyBorder="1" applyAlignment="1">
      <alignment horizontal="center"/>
    </xf>
    <xf numFmtId="3" fontId="29" fillId="13" borderId="14" xfId="9" applyNumberFormat="1" applyFont="1" applyFill="1" applyBorder="1" applyAlignment="1">
      <alignment horizontal="center"/>
    </xf>
    <xf numFmtId="0" fontId="15" fillId="12" borderId="0" xfId="9" applyFill="1" applyAlignment="1">
      <alignment horizontal="center"/>
    </xf>
    <xf numFmtId="0" fontId="29" fillId="13" borderId="3" xfId="9" applyFont="1" applyFill="1" applyBorder="1" applyAlignment="1">
      <alignment horizontal="center"/>
    </xf>
    <xf numFmtId="3" fontId="29" fillId="13" borderId="0" xfId="9" applyNumberFormat="1" applyFont="1" applyFill="1" applyBorder="1" applyAlignment="1">
      <alignment horizontal="center"/>
    </xf>
    <xf numFmtId="3" fontId="5" fillId="12" borderId="2" xfId="9" applyNumberFormat="1" applyFont="1" applyFill="1" applyBorder="1" applyAlignment="1">
      <alignment horizontal="center"/>
    </xf>
    <xf numFmtId="3" fontId="15" fillId="12" borderId="3" xfId="9" applyNumberFormat="1" applyFill="1" applyBorder="1" applyAlignment="1">
      <alignment horizontal="center"/>
    </xf>
    <xf numFmtId="10" fontId="28" fillId="13" borderId="3" xfId="9" applyNumberFormat="1" applyFont="1" applyFill="1" applyBorder="1" applyAlignment="1">
      <alignment horizontal="center"/>
    </xf>
    <xf numFmtId="3" fontId="28" fillId="13" borderId="1" xfId="9" applyNumberFormat="1" applyFont="1" applyFill="1" applyBorder="1" applyAlignment="1">
      <alignment horizontal="center"/>
    </xf>
    <xf numFmtId="0" fontId="28" fillId="13" borderId="11" xfId="9" applyFont="1" applyFill="1" applyBorder="1" applyAlignment="1">
      <alignment horizontal="center"/>
    </xf>
    <xf numFmtId="0" fontId="33" fillId="12" borderId="0" xfId="9" applyFont="1" applyFill="1" applyBorder="1"/>
    <xf numFmtId="0" fontId="28" fillId="13" borderId="1" xfId="9" applyFont="1" applyFill="1" applyBorder="1"/>
    <xf numFmtId="0" fontId="30" fillId="13" borderId="12" xfId="9" applyFont="1" applyFill="1" applyBorder="1" applyAlignment="1">
      <alignment horizontal="center"/>
    </xf>
    <xf numFmtId="3" fontId="30" fillId="13" borderId="14" xfId="9" applyNumberFormat="1" applyFont="1" applyFill="1" applyBorder="1" applyAlignment="1">
      <alignment horizontal="center"/>
    </xf>
    <xf numFmtId="3" fontId="30" fillId="13" borderId="13" xfId="9" applyNumberFormat="1" applyFont="1" applyFill="1" applyBorder="1" applyAlignment="1">
      <alignment horizontal="center"/>
    </xf>
    <xf numFmtId="0" fontId="29" fillId="13" borderId="15" xfId="9" applyFont="1" applyFill="1" applyBorder="1" applyAlignment="1">
      <alignment horizontal="center"/>
    </xf>
    <xf numFmtId="3" fontId="29" fillId="13" borderId="15" xfId="9" applyNumberFormat="1" applyFont="1" applyFill="1" applyBorder="1" applyAlignment="1">
      <alignment horizontal="center"/>
    </xf>
    <xf numFmtId="0" fontId="29" fillId="13" borderId="8" xfId="9" applyFont="1" applyFill="1" applyBorder="1" applyAlignment="1">
      <alignment horizontal="center"/>
    </xf>
    <xf numFmtId="3" fontId="29" fillId="13" borderId="8" xfId="9" applyNumberFormat="1" applyFont="1" applyFill="1" applyBorder="1" applyAlignment="1">
      <alignment horizontal="center"/>
    </xf>
    <xf numFmtId="3" fontId="31" fillId="13" borderId="8" xfId="9" applyNumberFormat="1" applyFont="1" applyFill="1" applyBorder="1" applyAlignment="1">
      <alignment horizontal="center"/>
    </xf>
    <xf numFmtId="0" fontId="30" fillId="13" borderId="13" xfId="9" applyFont="1" applyFill="1" applyBorder="1" applyAlignment="1">
      <alignment horizontal="center"/>
    </xf>
    <xf numFmtId="10" fontId="30" fillId="13" borderId="12" xfId="9" applyNumberFormat="1" applyFont="1" applyFill="1" applyBorder="1" applyAlignment="1">
      <alignment horizontal="center"/>
    </xf>
    <xf numFmtId="0" fontId="28" fillId="13" borderId="8" xfId="9" applyFont="1" applyFill="1" applyBorder="1" applyAlignment="1">
      <alignment horizontal="center"/>
    </xf>
    <xf numFmtId="0" fontId="32" fillId="13" borderId="10" xfId="9" applyFont="1" applyFill="1" applyBorder="1" applyAlignment="1">
      <alignment horizontal="center"/>
    </xf>
    <xf numFmtId="0" fontId="15" fillId="10" borderId="14" xfId="9" applyFill="1" applyBorder="1" applyAlignment="1">
      <alignment horizontal="right"/>
    </xf>
    <xf numFmtId="10" fontId="24" fillId="0" borderId="1" xfId="10" applyNumberFormat="1" applyFont="1" applyBorder="1" applyAlignment="1">
      <alignment horizontal="center"/>
    </xf>
    <xf numFmtId="3" fontId="24" fillId="0" borderId="1" xfId="10" applyNumberFormat="1" applyFont="1" applyBorder="1" applyAlignment="1">
      <alignment horizontal="center"/>
    </xf>
    <xf numFmtId="3" fontId="24" fillId="0" borderId="2" xfId="10" applyNumberFormat="1" applyFont="1" applyBorder="1" applyAlignment="1">
      <alignment horizontal="center"/>
    </xf>
    <xf numFmtId="2" fontId="24" fillId="0" borderId="2" xfId="9" applyNumberFormat="1" applyFont="1" applyBorder="1" applyAlignment="1">
      <alignment horizontal="center"/>
    </xf>
    <xf numFmtId="2" fontId="24" fillId="0" borderId="8" xfId="9" applyNumberFormat="1" applyFont="1" applyBorder="1" applyAlignment="1">
      <alignment horizontal="center"/>
    </xf>
    <xf numFmtId="0" fontId="34" fillId="0" borderId="2" xfId="9" applyFont="1" applyFill="1" applyBorder="1" applyAlignment="1">
      <alignment horizontal="center"/>
    </xf>
    <xf numFmtId="0" fontId="34" fillId="0" borderId="8" xfId="9" applyFont="1" applyFill="1" applyBorder="1" applyAlignment="1">
      <alignment horizontal="center"/>
    </xf>
    <xf numFmtId="10" fontId="34" fillId="0" borderId="1" xfId="10" applyNumberFormat="1" applyFont="1" applyFill="1" applyBorder="1" applyAlignment="1">
      <alignment horizontal="center"/>
    </xf>
    <xf numFmtId="3" fontId="34" fillId="0" borderId="1" xfId="10" applyNumberFormat="1" applyFont="1" applyFill="1" applyBorder="1" applyAlignment="1">
      <alignment horizontal="center"/>
    </xf>
    <xf numFmtId="0" fontId="28" fillId="0" borderId="4" xfId="9" applyFont="1" applyFill="1" applyBorder="1"/>
    <xf numFmtId="0" fontId="15" fillId="0" borderId="1" xfId="9" applyFill="1" applyBorder="1"/>
    <xf numFmtId="175" fontId="29" fillId="0" borderId="1" xfId="9" applyNumberFormat="1" applyFont="1" applyFill="1" applyBorder="1" applyAlignment="1">
      <alignment horizontal="center"/>
    </xf>
    <xf numFmtId="0" fontId="28" fillId="9" borderId="8" xfId="9" applyFont="1" applyFill="1" applyBorder="1" applyAlignment="1">
      <alignment horizontal="center"/>
    </xf>
    <xf numFmtId="176" fontId="29" fillId="0" borderId="4" xfId="9" applyNumberFormat="1" applyFont="1" applyFill="1" applyBorder="1" applyAlignment="1">
      <alignment horizontal="center"/>
    </xf>
    <xf numFmtId="176" fontId="29" fillId="0" borderId="3" xfId="10" applyNumberFormat="1" applyFont="1" applyFill="1" applyBorder="1" applyAlignment="1">
      <alignment horizontal="center"/>
    </xf>
    <xf numFmtId="178" fontId="29" fillId="0" borderId="3" xfId="9" applyNumberFormat="1" applyFont="1" applyFill="1" applyBorder="1" applyAlignment="1">
      <alignment horizontal="center"/>
    </xf>
    <xf numFmtId="178" fontId="29" fillId="0" borderId="9" xfId="9" applyNumberFormat="1" applyFont="1" applyFill="1" applyBorder="1" applyAlignment="1">
      <alignment horizontal="center"/>
    </xf>
    <xf numFmtId="0" fontId="28" fillId="9" borderId="9" xfId="9" applyFont="1" applyFill="1" applyBorder="1" applyAlignment="1">
      <alignment horizontal="center"/>
    </xf>
    <xf numFmtId="176" fontId="15" fillId="0" borderId="2" xfId="9" applyNumberFormat="1" applyFill="1" applyBorder="1" applyAlignment="1">
      <alignment horizontal="center"/>
    </xf>
    <xf numFmtId="175" fontId="15" fillId="0" borderId="5" xfId="9" applyNumberFormat="1" applyFill="1" applyBorder="1" applyAlignment="1">
      <alignment horizontal="center"/>
    </xf>
    <xf numFmtId="0" fontId="18" fillId="0" borderId="11" xfId="9" applyFont="1" applyFill="1" applyBorder="1"/>
    <xf numFmtId="175" fontId="18" fillId="0" borderId="2" xfId="9" applyNumberFormat="1" applyFont="1" applyFill="1" applyBorder="1" applyAlignment="1">
      <alignment horizontal="center"/>
    </xf>
    <xf numFmtId="175" fontId="18" fillId="0" borderId="6" xfId="9" applyNumberFormat="1" applyFont="1" applyFill="1" applyBorder="1" applyAlignment="1">
      <alignment horizontal="center"/>
    </xf>
    <xf numFmtId="0" fontId="18" fillId="0" borderId="2" xfId="9" applyFont="1" applyFill="1" applyBorder="1" applyAlignment="1">
      <alignment horizontal="center"/>
    </xf>
    <xf numFmtId="0" fontId="18" fillId="0" borderId="1" xfId="9" applyFont="1" applyFill="1" applyBorder="1" applyAlignment="1">
      <alignment horizontal="center"/>
    </xf>
    <xf numFmtId="0" fontId="15" fillId="5" borderId="4" xfId="9" applyFont="1" applyFill="1" applyBorder="1"/>
    <xf numFmtId="0" fontId="5" fillId="5" borderId="6" xfId="9" applyFont="1" applyFill="1" applyBorder="1" applyAlignment="1">
      <alignment horizontal="center"/>
    </xf>
    <xf numFmtId="0" fontId="15" fillId="5" borderId="3" xfId="9" applyFont="1" applyFill="1" applyBorder="1"/>
    <xf numFmtId="0" fontId="5" fillId="5" borderId="1" xfId="9" applyFont="1" applyFill="1" applyBorder="1" applyAlignment="1">
      <alignment horizontal="center"/>
    </xf>
    <xf numFmtId="0" fontId="5" fillId="5" borderId="2" xfId="9" applyFont="1" applyFill="1" applyBorder="1"/>
    <xf numFmtId="175" fontId="15" fillId="0" borderId="2" xfId="9" applyNumberFormat="1" applyFont="1" applyFill="1" applyBorder="1" applyAlignment="1">
      <alignment horizontal="center"/>
    </xf>
    <xf numFmtId="175" fontId="15" fillId="0" borderId="5" xfId="9" applyNumberFormat="1" applyFont="1" applyFill="1" applyBorder="1" applyAlignment="1">
      <alignment horizontal="center"/>
    </xf>
    <xf numFmtId="175" fontId="15" fillId="0" borderId="11" xfId="9" applyNumberFormat="1" applyFont="1" applyFill="1" applyBorder="1" applyAlignment="1">
      <alignment horizontal="center"/>
    </xf>
    <xf numFmtId="175" fontId="15" fillId="0" borderId="2" xfId="10" applyNumberFormat="1" applyFont="1" applyFill="1" applyBorder="1" applyAlignment="1">
      <alignment horizontal="center"/>
    </xf>
    <xf numFmtId="175" fontId="15" fillId="0" borderId="1" xfId="10" applyNumberFormat="1" applyFont="1" applyFill="1" applyBorder="1" applyAlignment="1">
      <alignment horizontal="center"/>
    </xf>
    <xf numFmtId="178" fontId="15" fillId="0" borderId="2" xfId="9" applyNumberFormat="1" applyFont="1" applyFill="1" applyBorder="1" applyAlignment="1">
      <alignment horizontal="center"/>
    </xf>
    <xf numFmtId="178" fontId="15" fillId="0" borderId="1" xfId="9" applyNumberFormat="1" applyFont="1" applyFill="1" applyBorder="1" applyAlignment="1">
      <alignment horizontal="center"/>
    </xf>
    <xf numFmtId="0" fontId="15" fillId="0" borderId="2" xfId="9" applyFont="1" applyFill="1" applyBorder="1" applyAlignment="1">
      <alignment horizontal="center"/>
    </xf>
    <xf numFmtId="0" fontId="15" fillId="0" borderId="1" xfId="9" applyFont="1" applyFill="1" applyBorder="1" applyAlignment="1">
      <alignment horizontal="center"/>
    </xf>
    <xf numFmtId="0" fontId="15" fillId="0" borderId="2" xfId="9" applyFont="1" applyFill="1" applyBorder="1"/>
    <xf numFmtId="178" fontId="15" fillId="0" borderId="8" xfId="9" applyNumberFormat="1" applyFont="1" applyFill="1" applyBorder="1" applyAlignment="1">
      <alignment horizontal="center"/>
    </xf>
    <xf numFmtId="0" fontId="15" fillId="0" borderId="8" xfId="9" applyFont="1" applyFill="1" applyBorder="1"/>
    <xf numFmtId="0" fontId="15" fillId="14" borderId="0" xfId="9" applyFill="1" applyAlignment="1">
      <alignment horizontal="left"/>
    </xf>
    <xf numFmtId="0" fontId="5" fillId="14" borderId="0" xfId="9" applyFont="1" applyFill="1" applyAlignment="1">
      <alignment horizontal="center"/>
    </xf>
    <xf numFmtId="0" fontId="5" fillId="14" borderId="2" xfId="9" applyFont="1" applyFill="1" applyBorder="1" applyAlignment="1">
      <alignment horizontal="center"/>
    </xf>
    <xf numFmtId="0" fontId="15" fillId="14" borderId="2" xfId="9" applyFill="1" applyBorder="1" applyAlignment="1">
      <alignment horizontal="left"/>
    </xf>
    <xf numFmtId="0" fontId="15" fillId="14" borderId="3" xfId="9" applyFill="1" applyBorder="1"/>
    <xf numFmtId="3" fontId="5" fillId="14" borderId="0" xfId="9" applyNumberFormat="1" applyFont="1" applyFill="1" applyAlignment="1">
      <alignment horizontal="left"/>
    </xf>
    <xf numFmtId="3" fontId="15" fillId="14" borderId="1" xfId="9" applyNumberFormat="1" applyFill="1" applyBorder="1"/>
    <xf numFmtId="0" fontId="15" fillId="14" borderId="0" xfId="9" applyFill="1"/>
    <xf numFmtId="3" fontId="5" fillId="14" borderId="0" xfId="9" applyNumberFormat="1" applyFont="1" applyFill="1"/>
    <xf numFmtId="3" fontId="15" fillId="14" borderId="0" xfId="9" applyNumberFormat="1" applyFill="1"/>
    <xf numFmtId="3" fontId="5" fillId="14" borderId="0" xfId="9" applyNumberFormat="1" applyFont="1" applyFill="1" applyAlignment="1">
      <alignment horizontal="center"/>
    </xf>
    <xf numFmtId="3" fontId="5" fillId="14" borderId="0" xfId="9" applyNumberFormat="1" applyFont="1" applyFill="1" applyBorder="1" applyAlignment="1">
      <alignment horizontal="center"/>
    </xf>
    <xf numFmtId="3" fontId="15" fillId="14" borderId="0" xfId="9" applyNumberFormat="1" applyFill="1" applyBorder="1"/>
    <xf numFmtId="3" fontId="5" fillId="14" borderId="0" xfId="9" applyNumberFormat="1" applyFont="1" applyFill="1" applyBorder="1"/>
    <xf numFmtId="0" fontId="15" fillId="14" borderId="12" xfId="9" applyFill="1" applyBorder="1" applyAlignment="1">
      <alignment horizontal="center"/>
    </xf>
    <xf numFmtId="0" fontId="5" fillId="14" borderId="13" xfId="9" applyFont="1" applyFill="1" applyBorder="1" applyAlignment="1">
      <alignment horizontal="center" vertical="center"/>
    </xf>
    <xf numFmtId="0" fontId="15" fillId="14" borderId="13" xfId="9" applyFill="1" applyBorder="1" applyAlignment="1">
      <alignment horizontal="center"/>
    </xf>
    <xf numFmtId="0" fontId="15" fillId="14" borderId="12" xfId="9" applyFill="1" applyBorder="1"/>
    <xf numFmtId="3" fontId="5" fillId="14" borderId="13" xfId="9" applyNumberFormat="1" applyFont="1" applyFill="1" applyBorder="1" applyAlignment="1">
      <alignment horizontal="center"/>
    </xf>
    <xf numFmtId="3" fontId="15" fillId="14" borderId="13" xfId="9" applyNumberFormat="1" applyFill="1" applyBorder="1" applyAlignment="1">
      <alignment horizontal="center"/>
    </xf>
    <xf numFmtId="3" fontId="15" fillId="14" borderId="13" xfId="9" applyNumberFormat="1" applyFill="1" applyBorder="1"/>
    <xf numFmtId="3" fontId="15" fillId="14" borderId="14" xfId="9" applyNumberFormat="1" applyFill="1" applyBorder="1" applyAlignment="1">
      <alignment horizontal="center"/>
    </xf>
    <xf numFmtId="0" fontId="15" fillId="14" borderId="0" xfId="9" applyFill="1" applyAlignment="1">
      <alignment horizontal="center"/>
    </xf>
    <xf numFmtId="3" fontId="15" fillId="14" borderId="0" xfId="9" applyNumberFormat="1" applyFill="1" applyAlignment="1">
      <alignment horizontal="center"/>
    </xf>
    <xf numFmtId="10" fontId="15" fillId="14" borderId="9" xfId="9" applyNumberFormat="1" applyFill="1" applyBorder="1"/>
    <xf numFmtId="3" fontId="5" fillId="14" borderId="0" xfId="9" applyNumberFormat="1" applyFont="1" applyFill="1" applyBorder="1" applyAlignment="1">
      <alignment vertical="center"/>
    </xf>
    <xf numFmtId="0" fontId="5" fillId="14" borderId="3" xfId="9" applyFont="1" applyFill="1" applyBorder="1" applyAlignment="1">
      <alignment horizontal="center"/>
    </xf>
    <xf numFmtId="0" fontId="15" fillId="14" borderId="3" xfId="9" applyFill="1" applyBorder="1" applyAlignment="1">
      <alignment horizontal="center"/>
    </xf>
    <xf numFmtId="3" fontId="15" fillId="14" borderId="0" xfId="9" applyNumberFormat="1" applyFill="1" applyBorder="1" applyAlignment="1">
      <alignment horizontal="center"/>
    </xf>
    <xf numFmtId="0" fontId="21" fillId="14" borderId="3" xfId="9" applyFont="1" applyFill="1" applyBorder="1" applyAlignment="1">
      <alignment horizontal="center"/>
    </xf>
    <xf numFmtId="3" fontId="21" fillId="14" borderId="0" xfId="9" applyNumberFormat="1" applyFont="1" applyFill="1" applyBorder="1" applyAlignment="1">
      <alignment horizontal="center"/>
    </xf>
    <xf numFmtId="0" fontId="15" fillId="14" borderId="8" xfId="9" applyFill="1" applyBorder="1" applyAlignment="1">
      <alignment horizontal="center"/>
    </xf>
    <xf numFmtId="3" fontId="5" fillId="14" borderId="2" xfId="9" applyNumberFormat="1" applyFont="1" applyFill="1" applyBorder="1" applyAlignment="1">
      <alignment horizontal="center"/>
    </xf>
    <xf numFmtId="3" fontId="15" fillId="14" borderId="3" xfId="9" applyNumberFormat="1" applyFill="1" applyBorder="1" applyAlignment="1">
      <alignment horizontal="center"/>
    </xf>
    <xf numFmtId="10" fontId="28" fillId="15" borderId="3" xfId="9" applyNumberFormat="1" applyFont="1" applyFill="1" applyBorder="1" applyAlignment="1">
      <alignment horizontal="center"/>
    </xf>
    <xf numFmtId="3" fontId="28" fillId="15" borderId="0" xfId="9" applyNumberFormat="1" applyFont="1" applyFill="1" applyBorder="1" applyAlignment="1">
      <alignment horizontal="center"/>
    </xf>
    <xf numFmtId="0" fontId="5" fillId="14" borderId="0" xfId="9" applyFont="1" applyFill="1" applyBorder="1" applyAlignment="1">
      <alignment horizontal="center"/>
    </xf>
    <xf numFmtId="0" fontId="5" fillId="14" borderId="11" xfId="9" applyFont="1" applyFill="1" applyBorder="1"/>
    <xf numFmtId="0" fontId="4" fillId="14" borderId="7" xfId="9" applyFont="1" applyFill="1" applyBorder="1" applyAlignment="1">
      <alignment horizontal="left"/>
    </xf>
    <xf numFmtId="3" fontId="5" fillId="14" borderId="9" xfId="9" applyNumberFormat="1" applyFont="1" applyFill="1" applyBorder="1" applyAlignment="1">
      <alignment horizontal="center"/>
    </xf>
    <xf numFmtId="3" fontId="4" fillId="14" borderId="8" xfId="9" applyNumberFormat="1" applyFont="1" applyFill="1" applyBorder="1" applyAlignment="1">
      <alignment horizontal="center"/>
    </xf>
    <xf numFmtId="0" fontId="4" fillId="14" borderId="8" xfId="9" applyFont="1" applyFill="1" applyBorder="1" applyAlignment="1">
      <alignment horizontal="left"/>
    </xf>
    <xf numFmtId="0" fontId="1" fillId="14" borderId="12" xfId="9" applyFont="1" applyFill="1" applyBorder="1" applyAlignment="1">
      <alignment horizontal="center"/>
    </xf>
    <xf numFmtId="3" fontId="1" fillId="14" borderId="15" xfId="9" applyNumberFormat="1" applyFont="1" applyFill="1" applyBorder="1" applyAlignment="1">
      <alignment horizontal="center"/>
    </xf>
    <xf numFmtId="3" fontId="1" fillId="14" borderId="14" xfId="9" applyNumberFormat="1" applyFont="1" applyFill="1" applyBorder="1" applyAlignment="1">
      <alignment horizontal="center"/>
    </xf>
    <xf numFmtId="0" fontId="1" fillId="14" borderId="15" xfId="9" applyFont="1" applyFill="1" applyBorder="1" applyAlignment="1">
      <alignment horizontal="center"/>
    </xf>
    <xf numFmtId="3" fontId="1" fillId="14" borderId="13" xfId="9" applyNumberFormat="1" applyFont="1" applyFill="1" applyBorder="1" applyAlignment="1">
      <alignment horizontal="center"/>
    </xf>
    <xf numFmtId="3" fontId="1" fillId="14" borderId="12" xfId="9" applyNumberFormat="1" applyFont="1" applyFill="1" applyBorder="1" applyAlignment="1">
      <alignment horizontal="center"/>
    </xf>
    <xf numFmtId="0" fontId="15" fillId="14" borderId="9" xfId="9" applyFill="1" applyBorder="1" applyAlignment="1">
      <alignment horizontal="center"/>
    </xf>
    <xf numFmtId="0" fontId="15" fillId="14" borderId="8" xfId="9" applyFill="1" applyBorder="1" applyAlignment="1">
      <alignment horizontal="center" vertical="center"/>
    </xf>
    <xf numFmtId="0" fontId="23" fillId="14" borderId="8" xfId="9" applyFont="1" applyFill="1" applyBorder="1" applyAlignment="1">
      <alignment horizontal="center"/>
    </xf>
    <xf numFmtId="3" fontId="15" fillId="14" borderId="8" xfId="9" applyNumberFormat="1" applyFill="1" applyBorder="1" applyAlignment="1">
      <alignment horizontal="center"/>
    </xf>
    <xf numFmtId="3" fontId="23" fillId="14" borderId="15" xfId="9" applyNumberFormat="1" applyFont="1" applyFill="1" applyBorder="1" applyAlignment="1">
      <alignment horizontal="center"/>
    </xf>
    <xf numFmtId="0" fontId="15" fillId="14" borderId="15" xfId="9" applyFill="1" applyBorder="1" applyAlignment="1">
      <alignment horizontal="center"/>
    </xf>
    <xf numFmtId="3" fontId="15" fillId="14" borderId="15" xfId="9" applyNumberFormat="1" applyFill="1" applyBorder="1" applyAlignment="1">
      <alignment horizontal="center"/>
    </xf>
    <xf numFmtId="3" fontId="23" fillId="14" borderId="12" xfId="9" applyNumberFormat="1" applyFont="1" applyFill="1" applyBorder="1" applyAlignment="1">
      <alignment horizontal="center"/>
    </xf>
    <xf numFmtId="3" fontId="23" fillId="14" borderId="8" xfId="9" applyNumberFormat="1" applyFont="1" applyFill="1" applyBorder="1" applyAlignment="1">
      <alignment horizontal="center"/>
    </xf>
    <xf numFmtId="10" fontId="1" fillId="14" borderId="12" xfId="9" applyNumberFormat="1" applyFont="1" applyFill="1" applyBorder="1" applyAlignment="1">
      <alignment horizontal="center"/>
    </xf>
    <xf numFmtId="0" fontId="15" fillId="14" borderId="8" xfId="9" applyFont="1" applyFill="1" applyBorder="1" applyAlignment="1">
      <alignment horizontal="center"/>
    </xf>
    <xf numFmtId="3" fontId="15" fillId="14" borderId="8" xfId="9" applyNumberFormat="1" applyFont="1" applyFill="1" applyBorder="1" applyAlignment="1">
      <alignment horizontal="center"/>
    </xf>
    <xf numFmtId="10" fontId="30" fillId="15" borderId="12" xfId="9" applyNumberFormat="1" applyFont="1" applyFill="1" applyBorder="1" applyAlignment="1">
      <alignment horizontal="center"/>
    </xf>
    <xf numFmtId="3" fontId="30" fillId="15" borderId="12" xfId="9" applyNumberFormat="1" applyFont="1" applyFill="1" applyBorder="1" applyAlignment="1">
      <alignment horizontal="center"/>
    </xf>
    <xf numFmtId="3" fontId="30" fillId="15" borderId="15" xfId="9" applyNumberFormat="1" applyFont="1" applyFill="1" applyBorder="1" applyAlignment="1">
      <alignment horizontal="center"/>
    </xf>
    <xf numFmtId="0" fontId="22" fillId="14" borderId="9" xfId="9" applyFont="1" applyFill="1" applyBorder="1" applyAlignment="1">
      <alignment horizontal="center"/>
    </xf>
    <xf numFmtId="0" fontId="23" fillId="14" borderId="7" xfId="9" applyFont="1" applyFill="1" applyBorder="1" applyAlignment="1">
      <alignment horizontal="center"/>
    </xf>
    <xf numFmtId="0" fontId="5" fillId="14" borderId="7" xfId="9" applyFont="1" applyFill="1" applyBorder="1" applyAlignment="1">
      <alignment horizontal="center"/>
    </xf>
    <xf numFmtId="0" fontId="5" fillId="14" borderId="9" xfId="9" applyFont="1" applyFill="1" applyBorder="1" applyAlignment="1">
      <alignment horizontal="center"/>
    </xf>
    <xf numFmtId="0" fontId="15" fillId="14" borderId="8" xfId="9" applyFill="1" applyBorder="1"/>
    <xf numFmtId="17" fontId="15" fillId="0" borderId="2" xfId="9" applyNumberFormat="1" applyBorder="1" applyAlignment="1">
      <alignment horizontal="left"/>
    </xf>
    <xf numFmtId="3" fontId="15" fillId="0" borderId="11" xfId="9" applyNumberFormat="1" applyBorder="1"/>
    <xf numFmtId="17" fontId="15" fillId="0" borderId="8" xfId="9" applyNumberFormat="1" applyBorder="1" applyAlignment="1">
      <alignment horizontal="left"/>
    </xf>
    <xf numFmtId="3" fontId="24" fillId="0" borderId="3" xfId="10" applyNumberFormat="1" applyFont="1" applyBorder="1" applyAlignment="1">
      <alignment horizontal="center"/>
    </xf>
    <xf numFmtId="10" fontId="24" fillId="0" borderId="2" xfId="10" applyNumberFormat="1" applyFont="1" applyBorder="1" applyAlignment="1">
      <alignment horizontal="center"/>
    </xf>
    <xf numFmtId="180" fontId="0" fillId="0" borderId="2" xfId="16" applyNumberFormat="1" applyFont="1" applyBorder="1" applyAlignment="1">
      <alignment horizontal="center" vertical="center"/>
    </xf>
    <xf numFmtId="180" fontId="0" fillId="0" borderId="8" xfId="16" applyNumberFormat="1" applyFont="1" applyBorder="1" applyAlignment="1">
      <alignment horizontal="center" vertical="center"/>
    </xf>
    <xf numFmtId="17" fontId="17" fillId="0" borderId="2" xfId="9" applyNumberFormat="1" applyFont="1" applyFill="1" applyBorder="1" applyAlignment="1">
      <alignment horizontal="left"/>
    </xf>
    <xf numFmtId="17" fontId="17" fillId="0" borderId="8" xfId="9" applyNumberFormat="1" applyFont="1" applyFill="1" applyBorder="1" applyAlignment="1">
      <alignment horizontal="left"/>
    </xf>
    <xf numFmtId="176" fontId="18" fillId="0" borderId="2" xfId="10" applyNumberFormat="1" applyFont="1" applyFill="1" applyBorder="1" applyAlignment="1">
      <alignment horizontal="center"/>
    </xf>
    <xf numFmtId="176" fontId="18" fillId="0" borderId="1" xfId="10" applyNumberFormat="1" applyFont="1" applyFill="1" applyBorder="1" applyAlignment="1">
      <alignment horizontal="center"/>
    </xf>
    <xf numFmtId="0" fontId="15" fillId="0" borderId="2" xfId="9" applyFill="1" applyBorder="1" applyAlignment="1">
      <alignment horizontal="center"/>
    </xf>
    <xf numFmtId="0" fontId="15" fillId="0" borderId="2" xfId="9" applyFill="1" applyBorder="1" applyAlignment="1">
      <alignment horizontal="center" vertical="center"/>
    </xf>
    <xf numFmtId="0" fontId="5" fillId="0" borderId="0" xfId="9" applyFont="1"/>
    <xf numFmtId="176" fontId="15" fillId="0" borderId="1" xfId="9" applyNumberFormat="1" applyBorder="1" applyAlignment="1">
      <alignment horizontal="center"/>
    </xf>
    <xf numFmtId="178" fontId="15" fillId="0" borderId="1" xfId="9" applyNumberFormat="1" applyBorder="1" applyAlignment="1">
      <alignment horizontal="center"/>
    </xf>
    <xf numFmtId="0" fontId="15" fillId="0" borderId="10" xfId="9" applyBorder="1" applyAlignment="1">
      <alignment horizontal="center"/>
    </xf>
    <xf numFmtId="3" fontId="5" fillId="0" borderId="0" xfId="9" applyNumberFormat="1" applyFont="1"/>
    <xf numFmtId="176" fontId="15" fillId="0" borderId="0" xfId="9" applyNumberFormat="1" applyBorder="1" applyAlignment="1">
      <alignment horizontal="center"/>
    </xf>
    <xf numFmtId="178" fontId="15" fillId="0" borderId="0" xfId="9" applyNumberFormat="1" applyBorder="1" applyAlignment="1">
      <alignment horizontal="center"/>
    </xf>
    <xf numFmtId="0" fontId="15" fillId="0" borderId="0" xfId="9" applyFill="1" applyAlignment="1">
      <alignment horizontal="center"/>
    </xf>
    <xf numFmtId="0" fontId="5" fillId="0" borderId="0" xfId="9" applyFont="1" applyFill="1" applyBorder="1" applyAlignment="1">
      <alignment horizontal="center"/>
    </xf>
    <xf numFmtId="0" fontId="15" fillId="0" borderId="0" xfId="9" applyFill="1" applyBorder="1" applyAlignment="1">
      <alignment horizontal="center"/>
    </xf>
    <xf numFmtId="0" fontId="5" fillId="10" borderId="14" xfId="9" applyFont="1" applyFill="1" applyBorder="1" applyAlignment="1">
      <alignment horizontal="right"/>
    </xf>
    <xf numFmtId="0" fontId="18" fillId="0" borderId="3" xfId="9" applyFont="1" applyFill="1" applyBorder="1" applyAlignment="1"/>
    <xf numFmtId="0" fontId="18" fillId="0" borderId="1" xfId="9" applyFont="1" applyFill="1" applyBorder="1" applyAlignment="1"/>
    <xf numFmtId="0" fontId="18" fillId="0" borderId="9" xfId="9" applyFont="1" applyFill="1" applyBorder="1" applyAlignment="1"/>
    <xf numFmtId="0" fontId="18" fillId="0" borderId="7" xfId="9" applyFont="1" applyFill="1" applyBorder="1" applyAlignment="1"/>
    <xf numFmtId="0" fontId="18" fillId="0" borderId="10" xfId="9" applyFont="1" applyFill="1" applyBorder="1" applyAlignment="1"/>
    <xf numFmtId="0" fontId="20" fillId="10" borderId="4" xfId="9" applyFont="1" applyFill="1" applyBorder="1"/>
    <xf numFmtId="0" fontId="35" fillId="10" borderId="13" xfId="9" applyFont="1" applyFill="1" applyBorder="1" applyAlignment="1">
      <alignment horizontal="center"/>
    </xf>
    <xf numFmtId="0" fontId="35" fillId="10" borderId="14" xfId="9" applyFont="1" applyFill="1" applyBorder="1" applyAlignment="1">
      <alignment horizontal="center"/>
    </xf>
    <xf numFmtId="0" fontId="5" fillId="10" borderId="13" xfId="9" applyFont="1" applyFill="1" applyBorder="1"/>
    <xf numFmtId="3" fontId="29" fillId="0" borderId="3" xfId="9" applyNumberFormat="1" applyFont="1" applyFill="1" applyBorder="1" applyAlignment="1">
      <alignment horizontal="center"/>
    </xf>
    <xf numFmtId="0" fontId="29" fillId="0" borderId="0" xfId="9" applyFont="1" applyFill="1" applyBorder="1" applyAlignment="1">
      <alignment horizontal="center"/>
    </xf>
    <xf numFmtId="0" fontId="29" fillId="0" borderId="2" xfId="9" applyFont="1" applyFill="1" applyBorder="1" applyAlignment="1">
      <alignment horizontal="center" vertical="center"/>
    </xf>
    <xf numFmtId="0" fontId="29" fillId="0" borderId="0" xfId="9" applyFont="1" applyFill="1" applyBorder="1" applyAlignment="1">
      <alignment horizontal="center" vertical="center"/>
    </xf>
    <xf numFmtId="178" fontId="0" fillId="0" borderId="1" xfId="10" applyNumberFormat="1" applyFont="1" applyBorder="1"/>
    <xf numFmtId="182" fontId="15" fillId="0" borderId="0" xfId="9" applyNumberFormat="1" applyBorder="1"/>
    <xf numFmtId="0" fontId="33" fillId="0" borderId="3" xfId="9" applyFont="1" applyFill="1" applyBorder="1"/>
    <xf numFmtId="0" fontId="29" fillId="0" borderId="8" xfId="9" applyFont="1" applyFill="1" applyBorder="1"/>
    <xf numFmtId="178" fontId="29" fillId="0" borderId="8" xfId="9" applyNumberFormat="1" applyFont="1" applyFill="1" applyBorder="1" applyAlignment="1">
      <alignment horizontal="center"/>
    </xf>
    <xf numFmtId="176" fontId="15" fillId="0" borderId="1" xfId="9" applyNumberFormat="1" applyBorder="1"/>
    <xf numFmtId="178" fontId="29" fillId="0" borderId="2" xfId="9" applyNumberFormat="1" applyFont="1" applyFill="1" applyBorder="1" applyAlignment="1">
      <alignment horizontal="center"/>
    </xf>
    <xf numFmtId="175" fontId="29" fillId="0" borderId="2" xfId="9" applyNumberFormat="1" applyFont="1" applyFill="1" applyBorder="1" applyAlignment="1">
      <alignment horizontal="center"/>
    </xf>
    <xf numFmtId="175" fontId="33" fillId="0" borderId="2" xfId="9" applyNumberFormat="1" applyFont="1" applyFill="1" applyBorder="1" applyAlignment="1">
      <alignment horizontal="center"/>
    </xf>
    <xf numFmtId="3" fontId="29" fillId="0" borderId="0" xfId="9" applyNumberFormat="1" applyFont="1" applyFill="1" applyBorder="1" applyAlignment="1">
      <alignment horizontal="center" vertical="center"/>
    </xf>
    <xf numFmtId="10" fontId="33" fillId="0" borderId="3" xfId="10" applyNumberFormat="1" applyFont="1" applyFill="1" applyBorder="1" applyAlignment="1">
      <alignment horizontal="center"/>
    </xf>
    <xf numFmtId="10" fontId="0" fillId="0" borderId="0" xfId="10" applyNumberFormat="1" applyFont="1"/>
    <xf numFmtId="3" fontId="15" fillId="0" borderId="0" xfId="9" applyNumberFormat="1" applyFill="1" applyBorder="1" applyAlignment="1">
      <alignment horizontal="center"/>
    </xf>
    <xf numFmtId="175" fontId="34" fillId="0" borderId="2" xfId="9" applyNumberFormat="1" applyFont="1" applyFill="1" applyBorder="1" applyAlignment="1">
      <alignment horizontal="center"/>
    </xf>
    <xf numFmtId="175" fontId="29" fillId="0" borderId="2" xfId="10" applyNumberFormat="1" applyFont="1" applyFill="1" applyBorder="1" applyAlignment="1">
      <alignment horizontal="center"/>
    </xf>
    <xf numFmtId="0" fontId="29" fillId="0" borderId="7" xfId="9" applyFont="1" applyFill="1" applyBorder="1"/>
    <xf numFmtId="3" fontId="29" fillId="0" borderId="7" xfId="9" applyNumberFormat="1" applyFont="1" applyFill="1" applyBorder="1" applyAlignment="1">
      <alignment horizontal="center"/>
    </xf>
    <xf numFmtId="3" fontId="29" fillId="0" borderId="9" xfId="9" applyNumberFormat="1" applyFont="1" applyFill="1" applyBorder="1" applyAlignment="1">
      <alignment horizontal="center"/>
    </xf>
    <xf numFmtId="3" fontId="33" fillId="0" borderId="10" xfId="10" applyNumberFormat="1" applyFont="1" applyFill="1" applyBorder="1" applyAlignment="1">
      <alignment horizontal="center"/>
    </xf>
    <xf numFmtId="10" fontId="33" fillId="0" borderId="10" xfId="10" applyNumberFormat="1" applyFont="1" applyFill="1" applyBorder="1" applyAlignment="1">
      <alignment horizontal="center"/>
    </xf>
    <xf numFmtId="3" fontId="29" fillId="0" borderId="8" xfId="9" applyNumberFormat="1" applyFont="1" applyFill="1" applyBorder="1" applyAlignment="1">
      <alignment horizontal="center" vertical="center"/>
    </xf>
    <xf numFmtId="10" fontId="29" fillId="0" borderId="7" xfId="9" applyNumberFormat="1" applyFont="1" applyFill="1" applyBorder="1" applyAlignment="1">
      <alignment horizontal="center"/>
    </xf>
    <xf numFmtId="3" fontId="33" fillId="0" borderId="1" xfId="10" applyNumberFormat="1" applyFont="1" applyFill="1" applyBorder="1" applyAlignment="1">
      <alignment horizontal="center"/>
    </xf>
    <xf numFmtId="10" fontId="33" fillId="0" borderId="1" xfId="10" applyNumberFormat="1" applyFont="1" applyFill="1" applyBorder="1" applyAlignment="1">
      <alignment horizontal="center"/>
    </xf>
    <xf numFmtId="3" fontId="29" fillId="0" borderId="2" xfId="9" applyNumberFormat="1" applyFont="1" applyFill="1" applyBorder="1" applyAlignment="1">
      <alignment horizontal="center" vertical="center"/>
    </xf>
    <xf numFmtId="175" fontId="34" fillId="0" borderId="2" xfId="10" applyNumberFormat="1" applyFont="1" applyFill="1" applyBorder="1" applyAlignment="1">
      <alignment horizontal="center"/>
    </xf>
    <xf numFmtId="175" fontId="34" fillId="0" borderId="8" xfId="10" applyNumberFormat="1" applyFont="1" applyFill="1" applyBorder="1" applyAlignment="1">
      <alignment horizontal="center"/>
    </xf>
    <xf numFmtId="175" fontId="34" fillId="0" borderId="8" xfId="9" applyNumberFormat="1" applyFont="1" applyFill="1" applyBorder="1" applyAlignment="1">
      <alignment horizontal="center"/>
    </xf>
    <xf numFmtId="3" fontId="33" fillId="0" borderId="8" xfId="9" applyNumberFormat="1" applyFont="1" applyFill="1" applyBorder="1" applyAlignment="1">
      <alignment horizontal="center"/>
    </xf>
    <xf numFmtId="180" fontId="29" fillId="0" borderId="8" xfId="16" applyNumberFormat="1" applyFont="1" applyFill="1" applyBorder="1" applyAlignment="1">
      <alignment horizontal="center" vertical="center"/>
    </xf>
    <xf numFmtId="3" fontId="33" fillId="0" borderId="2" xfId="9" applyNumberFormat="1" applyFont="1" applyFill="1" applyBorder="1" applyAlignment="1">
      <alignment horizontal="center"/>
    </xf>
    <xf numFmtId="180" fontId="29" fillId="0" borderId="2" xfId="16" applyNumberFormat="1" applyFont="1" applyFill="1" applyBorder="1" applyAlignment="1">
      <alignment horizontal="center" vertical="center"/>
    </xf>
    <xf numFmtId="0" fontId="15" fillId="10" borderId="5" xfId="9" applyFill="1" applyBorder="1"/>
    <xf numFmtId="0" fontId="15" fillId="10" borderId="6" xfId="9" applyFill="1" applyBorder="1" applyAlignment="1">
      <alignment horizontal="right"/>
    </xf>
    <xf numFmtId="0" fontId="29" fillId="13" borderId="12" xfId="9" applyFont="1" applyFill="1" applyBorder="1" applyAlignment="1">
      <alignment horizontal="center"/>
    </xf>
    <xf numFmtId="0" fontId="28" fillId="13" borderId="13" xfId="9" applyFont="1" applyFill="1" applyBorder="1" applyAlignment="1">
      <alignment horizontal="center" vertical="center"/>
    </xf>
    <xf numFmtId="0" fontId="29" fillId="13" borderId="13" xfId="9" applyFont="1" applyFill="1" applyBorder="1" applyAlignment="1">
      <alignment horizontal="center"/>
    </xf>
    <xf numFmtId="3" fontId="28" fillId="13" borderId="0" xfId="9" applyNumberFormat="1" applyFont="1" applyFill="1" applyBorder="1" applyAlignment="1">
      <alignment horizontal="left"/>
    </xf>
    <xf numFmtId="0" fontId="33" fillId="13" borderId="0" xfId="9" applyFont="1" applyFill="1" applyBorder="1"/>
    <xf numFmtId="3" fontId="33" fillId="13" borderId="1" xfId="9" applyNumberFormat="1" applyFont="1" applyFill="1" applyBorder="1"/>
    <xf numFmtId="0" fontId="33" fillId="13" borderId="3" xfId="9" applyFont="1" applyFill="1" applyBorder="1"/>
    <xf numFmtId="3" fontId="29" fillId="13" borderId="13" xfId="9" applyNumberFormat="1" applyFont="1" applyFill="1" applyBorder="1"/>
    <xf numFmtId="3" fontId="33" fillId="13" borderId="0" xfId="9" applyNumberFormat="1" applyFont="1" applyFill="1" applyBorder="1"/>
    <xf numFmtId="0" fontId="29" fillId="13" borderId="0" xfId="9" applyFont="1" applyFill="1" applyBorder="1" applyAlignment="1">
      <alignment horizontal="center"/>
    </xf>
    <xf numFmtId="0" fontId="5" fillId="12" borderId="0" xfId="9" applyFont="1" applyFill="1"/>
    <xf numFmtId="0" fontId="5" fillId="12" borderId="0" xfId="9" applyFont="1" applyFill="1" applyAlignment="1">
      <alignment horizontal="center"/>
    </xf>
    <xf numFmtId="3" fontId="28" fillId="13" borderId="2" xfId="9" applyNumberFormat="1" applyFont="1" applyFill="1" applyBorder="1" applyAlignment="1">
      <alignment horizontal="center"/>
    </xf>
    <xf numFmtId="3" fontId="29" fillId="13" borderId="3" xfId="9" applyNumberFormat="1" applyFont="1" applyFill="1" applyBorder="1" applyAlignment="1">
      <alignment horizontal="center"/>
    </xf>
    <xf numFmtId="10" fontId="29" fillId="13" borderId="9" xfId="9" applyNumberFormat="1" applyFont="1" applyFill="1" applyBorder="1"/>
    <xf numFmtId="3" fontId="31" fillId="13" borderId="15" xfId="9" applyNumberFormat="1" applyFont="1" applyFill="1" applyBorder="1" applyAlignment="1">
      <alignment horizontal="center"/>
    </xf>
    <xf numFmtId="0" fontId="29" fillId="13" borderId="9" xfId="9" applyFont="1" applyFill="1" applyBorder="1" applyAlignment="1">
      <alignment horizontal="center"/>
    </xf>
    <xf numFmtId="0" fontId="29" fillId="13" borderId="8" xfId="9" applyFont="1" applyFill="1" applyBorder="1" applyAlignment="1">
      <alignment horizontal="center" vertical="center"/>
    </xf>
    <xf numFmtId="0" fontId="31" fillId="13" borderId="8" xfId="9" applyFont="1" applyFill="1" applyBorder="1" applyAlignment="1">
      <alignment horizontal="center"/>
    </xf>
    <xf numFmtId="3" fontId="31" fillId="13" borderId="12" xfId="9" applyNumberFormat="1" applyFont="1" applyFill="1" applyBorder="1" applyAlignment="1">
      <alignment horizontal="center"/>
    </xf>
    <xf numFmtId="0" fontId="15" fillId="12" borderId="15" xfId="9" applyFill="1" applyBorder="1"/>
    <xf numFmtId="2" fontId="34" fillId="0" borderId="2" xfId="9" applyNumberFormat="1" applyFont="1" applyFill="1" applyBorder="1" applyAlignment="1">
      <alignment horizontal="center"/>
    </xf>
    <xf numFmtId="2" fontId="34" fillId="0" borderId="8" xfId="9" applyNumberFormat="1" applyFont="1" applyFill="1" applyBorder="1" applyAlignment="1">
      <alignment horizontal="center"/>
    </xf>
    <xf numFmtId="10" fontId="34" fillId="0" borderId="2" xfId="10" applyNumberFormat="1" applyFont="1" applyFill="1" applyBorder="1" applyAlignment="1">
      <alignment horizontal="center"/>
    </xf>
    <xf numFmtId="3" fontId="34" fillId="0" borderId="2" xfId="10" applyNumberFormat="1" applyFont="1" applyFill="1" applyBorder="1" applyAlignment="1">
      <alignment horizontal="center"/>
    </xf>
    <xf numFmtId="2" fontId="29" fillId="0" borderId="2" xfId="9" applyNumberFormat="1" applyFont="1" applyFill="1" applyBorder="1" applyAlignment="1">
      <alignment horizontal="center"/>
    </xf>
    <xf numFmtId="2" fontId="29" fillId="0" borderId="8" xfId="9" applyNumberFormat="1" applyFont="1" applyFill="1" applyBorder="1" applyAlignment="1">
      <alignment horizontal="center"/>
    </xf>
    <xf numFmtId="10" fontId="0" fillId="0" borderId="7" xfId="10" applyNumberFormat="1" applyFont="1" applyBorder="1"/>
    <xf numFmtId="175" fontId="29" fillId="0" borderId="8" xfId="10" applyNumberFormat="1" applyFont="1" applyFill="1" applyBorder="1" applyAlignment="1">
      <alignment horizontal="center"/>
    </xf>
    <xf numFmtId="0" fontId="28" fillId="9" borderId="2" xfId="9" applyFont="1" applyFill="1" applyBorder="1" applyAlignment="1">
      <alignment horizontal="center"/>
    </xf>
    <xf numFmtId="3" fontId="15" fillId="0" borderId="8" xfId="9" applyNumberFormat="1" applyFill="1" applyBorder="1" applyAlignment="1">
      <alignment horizontal="center"/>
    </xf>
    <xf numFmtId="0" fontId="24" fillId="12" borderId="15" xfId="9" applyFont="1" applyFill="1" applyBorder="1"/>
    <xf numFmtId="0" fontId="15" fillId="12" borderId="14" xfId="9" applyFill="1" applyBorder="1"/>
    <xf numFmtId="0" fontId="15" fillId="12" borderId="4" xfId="9" applyFill="1" applyBorder="1"/>
    <xf numFmtId="0" fontId="5" fillId="12" borderId="5" xfId="9" applyFont="1" applyFill="1" applyBorder="1" applyAlignment="1">
      <alignment horizontal="center"/>
    </xf>
    <xf numFmtId="0" fontId="15" fillId="12" borderId="6" xfId="9" applyFill="1" applyBorder="1"/>
    <xf numFmtId="10" fontId="15" fillId="0" borderId="3" xfId="9" applyNumberFormat="1" applyBorder="1" applyAlignment="1">
      <alignment horizontal="center"/>
    </xf>
    <xf numFmtId="10" fontId="15" fillId="0" borderId="9" xfId="9" applyNumberFormat="1" applyBorder="1" applyAlignment="1">
      <alignment horizontal="center"/>
    </xf>
    <xf numFmtId="0" fontId="15" fillId="12" borderId="13" xfId="9" applyFill="1" applyBorder="1"/>
    <xf numFmtId="3" fontId="15" fillId="0" borderId="3" xfId="9" applyNumberFormat="1" applyFill="1" applyBorder="1" applyAlignment="1">
      <alignment horizontal="center"/>
    </xf>
    <xf numFmtId="0" fontId="15" fillId="0" borderId="8" xfId="9" applyBorder="1"/>
    <xf numFmtId="0" fontId="15" fillId="12" borderId="10" xfId="9" applyFill="1" applyBorder="1"/>
    <xf numFmtId="3" fontId="28" fillId="13" borderId="0" xfId="9" applyNumberFormat="1" applyFont="1" applyFill="1" applyBorder="1" applyAlignment="1">
      <alignment horizontal="center" vertical="center"/>
    </xf>
    <xf numFmtId="0" fontId="29" fillId="0" borderId="3" xfId="9" applyFont="1" applyFill="1" applyBorder="1" applyAlignment="1">
      <alignment horizontal="center"/>
    </xf>
    <xf numFmtId="0" fontId="15" fillId="0" borderId="0" xfId="9" applyBorder="1" applyAlignment="1">
      <alignment horizontal="right"/>
    </xf>
    <xf numFmtId="10" fontId="15" fillId="0" borderId="0" xfId="9" applyNumberFormat="1" applyBorder="1" applyAlignment="1">
      <alignment horizontal="right"/>
    </xf>
    <xf numFmtId="181" fontId="0" fillId="0" borderId="0" xfId="10" applyNumberFormat="1" applyFont="1" applyBorder="1" applyAlignment="1">
      <alignment horizontal="right"/>
    </xf>
    <xf numFmtId="3" fontId="15" fillId="0" borderId="0" xfId="9" applyNumberFormat="1" applyBorder="1" applyAlignment="1">
      <alignment horizontal="right"/>
    </xf>
    <xf numFmtId="3" fontId="15" fillId="0" borderId="7" xfId="9" applyNumberFormat="1" applyBorder="1" applyAlignment="1">
      <alignment horizontal="right"/>
    </xf>
    <xf numFmtId="0" fontId="15" fillId="0" borderId="7" xfId="9" applyBorder="1" applyAlignment="1">
      <alignment horizontal="right"/>
    </xf>
    <xf numFmtId="0" fontId="15" fillId="0" borderId="1" xfId="9" applyBorder="1" applyAlignment="1">
      <alignment horizontal="right"/>
    </xf>
    <xf numFmtId="177" fontId="15" fillId="0" borderId="1" xfId="9" applyNumberFormat="1" applyBorder="1" applyAlignment="1">
      <alignment horizontal="right"/>
    </xf>
    <xf numFmtId="0" fontId="15" fillId="0" borderId="10" xfId="9" applyBorder="1" applyAlignment="1">
      <alignment horizontal="right"/>
    </xf>
    <xf numFmtId="174" fontId="0" fillId="0" borderId="0" xfId="10" applyNumberFormat="1" applyFont="1" applyBorder="1"/>
    <xf numFmtId="0" fontId="36" fillId="16" borderId="12" xfId="0" applyFont="1" applyFill="1" applyBorder="1"/>
    <xf numFmtId="0" fontId="36" fillId="16" borderId="13" xfId="0" applyFont="1" applyFill="1" applyBorder="1"/>
    <xf numFmtId="0" fontId="36" fillId="16" borderId="14" xfId="0" applyFont="1" applyFill="1" applyBorder="1"/>
    <xf numFmtId="0" fontId="37" fillId="0" borderId="3" xfId="0" applyFont="1" applyBorder="1"/>
    <xf numFmtId="0" fontId="37" fillId="0" borderId="0" xfId="0" applyFont="1" applyBorder="1"/>
    <xf numFmtId="0" fontId="37" fillId="0" borderId="1" xfId="0" applyFont="1" applyBorder="1"/>
    <xf numFmtId="0" fontId="37" fillId="0" borderId="9" xfId="0" applyFont="1" applyBorder="1"/>
    <xf numFmtId="0" fontId="37" fillId="0" borderId="7" xfId="0" applyFont="1" applyBorder="1"/>
    <xf numFmtId="0" fontId="37" fillId="0" borderId="10" xfId="0" applyFont="1" applyBorder="1"/>
    <xf numFmtId="0" fontId="38" fillId="16" borderId="13" xfId="0" applyFont="1" applyFill="1" applyBorder="1" applyAlignment="1">
      <alignment horizontal="center"/>
    </xf>
    <xf numFmtId="0" fontId="38" fillId="16" borderId="14" xfId="0" applyFont="1" applyFill="1" applyBorder="1" applyAlignment="1">
      <alignment horizontal="center"/>
    </xf>
    <xf numFmtId="0" fontId="37" fillId="0" borderId="3" xfId="0" applyFont="1" applyFill="1" applyBorder="1" applyAlignment="1"/>
    <xf numFmtId="0" fontId="37" fillId="0" borderId="0" xfId="0" applyFont="1" applyFill="1" applyBorder="1" applyAlignment="1"/>
    <xf numFmtId="0" fontId="37" fillId="0" borderId="1" xfId="0" applyFont="1" applyFill="1" applyBorder="1" applyAlignment="1"/>
    <xf numFmtId="0" fontId="37" fillId="0" borderId="9" xfId="0" applyFont="1" applyFill="1" applyBorder="1" applyAlignment="1"/>
    <xf numFmtId="0" fontId="37" fillId="0" borderId="7" xfId="0" applyFont="1" applyFill="1" applyBorder="1" applyAlignment="1"/>
    <xf numFmtId="0" fontId="37" fillId="0" borderId="10" xfId="0" applyFont="1" applyFill="1" applyBorder="1" applyAlignment="1"/>
  </cellXfs>
  <cellStyles count="28">
    <cellStyle name="Comma 2" xfId="11"/>
    <cellStyle name="Comma 3" xfId="16"/>
    <cellStyle name="Currency" xfId="1" builtinId="4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3" builtinId="9" hidden="1"/>
    <cellStyle name="Followed Hyperlink" xfId="15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Hyperlink" xfId="3" builtinId="8" hidden="1"/>
    <cellStyle name="Hyperlink" xfId="5" builtinId="8" hidden="1"/>
    <cellStyle name="Hyperlink" xfId="7" builtinId="8" hidden="1"/>
    <cellStyle name="Hyperlink" xfId="12" builtinId="8" hidden="1"/>
    <cellStyle name="Hyperlink" xfId="14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Normal" xfId="0" builtinId="0"/>
    <cellStyle name="Normal 2" xfId="9"/>
    <cellStyle name="Percent" xfId="2" builtinId="5"/>
    <cellStyle name="Percent 2" xfId="10"/>
    <cellStyle name="Prosent 2" xfId="17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ronter.com/Users/sarabyeronning/Dropbox/Masteroppgave/Olje&amp;Gas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ronter.com/Users/sarabyeronning/Dropbox/Masteroppgave/kriterie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ronter.com/Users/sarabyeronning/Desktop/Kriterium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ronter.com/Users/cathaas/Downloads/kriterie1%20(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ronter.com/Users/sarabyeronning/Dropbox/Masteroppgave/Kriterium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skaper"/>
      <sheetName val="SPU beholdning"/>
      <sheetName val="Avkastning selskaper"/>
      <sheetName val="Analyse"/>
    </sheetNames>
    <sheetDataSet>
      <sheetData sheetId="0">
        <row r="2">
          <cell r="C2">
            <v>3310524316.3600001</v>
          </cell>
        </row>
        <row r="3">
          <cell r="C3">
            <v>272271703.38999999</v>
          </cell>
        </row>
        <row r="4">
          <cell r="C4">
            <v>1170451559.74</v>
          </cell>
        </row>
        <row r="5">
          <cell r="C5">
            <v>28957454130.009998</v>
          </cell>
        </row>
        <row r="6">
          <cell r="C6">
            <v>18099672582.849998</v>
          </cell>
        </row>
        <row r="7">
          <cell r="C7">
            <v>2143322073.28</v>
          </cell>
        </row>
        <row r="8">
          <cell r="C8">
            <v>20150362231.259998</v>
          </cell>
        </row>
        <row r="9">
          <cell r="C9">
            <v>11291586181.639999</v>
          </cell>
        </row>
        <row r="10">
          <cell r="C10">
            <v>323041761.20999998</v>
          </cell>
        </row>
        <row r="11">
          <cell r="C11">
            <v>18219029606.07</v>
          </cell>
        </row>
        <row r="12">
          <cell r="C12">
            <v>3001914425.6999998</v>
          </cell>
        </row>
        <row r="13">
          <cell r="C13">
            <v>270197054.63999999</v>
          </cell>
        </row>
        <row r="14">
          <cell r="C14">
            <v>8424814022.1400003</v>
          </cell>
        </row>
        <row r="15">
          <cell r="C15">
            <v>1283632381.6600001</v>
          </cell>
        </row>
        <row r="16">
          <cell r="C16">
            <v>3267245335.1700001</v>
          </cell>
        </row>
        <row r="17">
          <cell r="C17">
            <v>22141549594.470001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iterium 50 %"/>
      <sheetName val="Akkumulert"/>
      <sheetName val="Ark2"/>
      <sheetName val="Selskaper som utelukkes"/>
      <sheetName val="SPU investering"/>
      <sheetName val="SPU avkastning"/>
      <sheetName val="Analyse"/>
      <sheetName val="Grafer etc."/>
    </sheetNames>
    <sheetDataSet>
      <sheetData sheetId="0"/>
      <sheetData sheetId="1"/>
      <sheetData sheetId="2">
        <row r="2">
          <cell r="G2">
            <v>25890644</v>
          </cell>
        </row>
      </sheetData>
      <sheetData sheetId="3"/>
      <sheetData sheetId="4">
        <row r="2">
          <cell r="G2">
            <v>25890644</v>
          </cell>
          <cell r="H2">
            <v>73327595</v>
          </cell>
          <cell r="I2">
            <v>64808587</v>
          </cell>
          <cell r="J2">
            <v>0</v>
          </cell>
          <cell r="K2">
            <v>274548678</v>
          </cell>
          <cell r="L2">
            <v>148758903.69</v>
          </cell>
        </row>
        <row r="3">
          <cell r="C3">
            <v>22861000</v>
          </cell>
          <cell r="D3">
            <v>70892000</v>
          </cell>
          <cell r="E3">
            <v>85953000</v>
          </cell>
          <cell r="F3">
            <v>448524000</v>
          </cell>
          <cell r="G3">
            <v>379808583</v>
          </cell>
          <cell r="H3">
            <v>702464614</v>
          </cell>
          <cell r="I3">
            <v>1102667675</v>
          </cell>
          <cell r="J3">
            <v>65606094</v>
          </cell>
          <cell r="K3">
            <v>453121119</v>
          </cell>
          <cell r="L3">
            <v>307450924.32999998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149870000</v>
          </cell>
          <cell r="F4">
            <v>365379000</v>
          </cell>
          <cell r="G4">
            <v>238227159</v>
          </cell>
          <cell r="H4">
            <v>342980101</v>
          </cell>
          <cell r="I4">
            <v>766979326</v>
          </cell>
          <cell r="J4">
            <v>402889977</v>
          </cell>
          <cell r="K4">
            <v>350179892</v>
          </cell>
          <cell r="L4">
            <v>483793287.47000003</v>
          </cell>
        </row>
        <row r="5">
          <cell r="B5">
            <v>0</v>
          </cell>
          <cell r="C5">
            <v>33617000</v>
          </cell>
          <cell r="D5">
            <v>126812000</v>
          </cell>
          <cell r="E5">
            <v>245399000</v>
          </cell>
          <cell r="F5">
            <v>694115000</v>
          </cell>
          <cell r="G5">
            <v>367947594</v>
          </cell>
          <cell r="H5">
            <v>650523198</v>
          </cell>
          <cell r="I5">
            <v>1225123041</v>
          </cell>
          <cell r="J5">
            <v>397110801</v>
          </cell>
          <cell r="K5">
            <v>131173500</v>
          </cell>
          <cell r="L5">
            <v>64389092.950000003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120642000</v>
          </cell>
          <cell r="F6">
            <v>59662000</v>
          </cell>
          <cell r="G6">
            <v>108188561</v>
          </cell>
          <cell r="H6">
            <v>279513953</v>
          </cell>
          <cell r="I6">
            <v>461116643</v>
          </cell>
          <cell r="J6">
            <v>351148122</v>
          </cell>
          <cell r="K6">
            <v>93918635</v>
          </cell>
          <cell r="L6">
            <v>34145119.869999997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-10335000</v>
          </cell>
          <cell r="G7">
            <v>39707261</v>
          </cell>
          <cell r="H7">
            <v>138394659</v>
          </cell>
          <cell r="I7">
            <v>404888539</v>
          </cell>
          <cell r="J7">
            <v>199057766</v>
          </cell>
          <cell r="K7">
            <v>0</v>
          </cell>
          <cell r="L7">
            <v>21848500.059999999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2168203</v>
          </cell>
          <cell r="J8">
            <v>50432620</v>
          </cell>
          <cell r="K8">
            <v>89393194</v>
          </cell>
          <cell r="L8">
            <v>130152329.22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5261000</v>
          </cell>
          <cell r="F9">
            <v>15528000</v>
          </cell>
          <cell r="G9">
            <v>16903374</v>
          </cell>
          <cell r="H9">
            <v>113815979</v>
          </cell>
          <cell r="I9">
            <v>125859897</v>
          </cell>
          <cell r="J9">
            <v>0</v>
          </cell>
          <cell r="K9">
            <v>101121866</v>
          </cell>
          <cell r="L9">
            <v>84339774.870000005</v>
          </cell>
        </row>
        <row r="10">
          <cell r="I10">
            <v>99662364</v>
          </cell>
          <cell r="J10">
            <v>0</v>
          </cell>
          <cell r="K10">
            <v>0</v>
          </cell>
          <cell r="L10">
            <v>107534226.23999999</v>
          </cell>
        </row>
        <row r="11">
          <cell r="G11">
            <v>15011546</v>
          </cell>
          <cell r="H11">
            <v>44281712</v>
          </cell>
          <cell r="I11">
            <v>51806900</v>
          </cell>
          <cell r="J11">
            <v>65661436</v>
          </cell>
          <cell r="K11">
            <v>0</v>
          </cell>
          <cell r="L11">
            <v>57676786.740000002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79467000</v>
          </cell>
          <cell r="F12">
            <v>310370000</v>
          </cell>
          <cell r="G12">
            <v>143987928</v>
          </cell>
          <cell r="H12">
            <v>257180196</v>
          </cell>
          <cell r="I12">
            <v>439834513</v>
          </cell>
          <cell r="J12">
            <v>322632710</v>
          </cell>
          <cell r="K12">
            <v>47881707</v>
          </cell>
          <cell r="L12">
            <v>46742577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6580000</v>
          </cell>
          <cell r="G13">
            <v>31439805</v>
          </cell>
          <cell r="H13">
            <v>324680495</v>
          </cell>
          <cell r="I13">
            <v>667514661</v>
          </cell>
          <cell r="J13">
            <v>249521057</v>
          </cell>
          <cell r="K13">
            <v>88991558</v>
          </cell>
          <cell r="L13">
            <v>70755878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103756000</v>
          </cell>
          <cell r="F14">
            <v>-6204000</v>
          </cell>
          <cell r="G14">
            <v>67348388</v>
          </cell>
          <cell r="H14">
            <v>18070568</v>
          </cell>
          <cell r="I14">
            <v>16861516</v>
          </cell>
          <cell r="J14">
            <v>3287695</v>
          </cell>
          <cell r="K14">
            <v>0</v>
          </cell>
          <cell r="L14">
            <v>26129014</v>
          </cell>
        </row>
        <row r="15">
          <cell r="B15">
            <v>269413000</v>
          </cell>
          <cell r="C15">
            <v>480280000</v>
          </cell>
          <cell r="D15">
            <v>447439000</v>
          </cell>
          <cell r="E15">
            <v>2117135000</v>
          </cell>
          <cell r="F15">
            <v>3178874000</v>
          </cell>
          <cell r="G15">
            <v>3504679584</v>
          </cell>
          <cell r="H15">
            <v>3629823415</v>
          </cell>
          <cell r="I15">
            <v>1794211918</v>
          </cell>
          <cell r="J15">
            <v>2755360654</v>
          </cell>
          <cell r="K15">
            <v>3109308976</v>
          </cell>
          <cell r="L15">
            <v>2828669104</v>
          </cell>
        </row>
        <row r="16">
          <cell r="B16">
            <v>122726000</v>
          </cell>
          <cell r="C16">
            <v>48129000</v>
          </cell>
          <cell r="D16">
            <v>72094000</v>
          </cell>
          <cell r="E16">
            <v>44169000</v>
          </cell>
          <cell r="F16">
            <v>284474000</v>
          </cell>
          <cell r="G16">
            <v>-94495285</v>
          </cell>
          <cell r="H16">
            <v>409298996</v>
          </cell>
          <cell r="I16">
            <v>303377453</v>
          </cell>
          <cell r="J16">
            <v>598820492</v>
          </cell>
          <cell r="K16">
            <v>731515634</v>
          </cell>
          <cell r="L16">
            <v>945774251.67999995</v>
          </cell>
        </row>
        <row r="17">
          <cell r="B17">
            <v>51902000</v>
          </cell>
          <cell r="C17">
            <v>80421000</v>
          </cell>
          <cell r="D17">
            <v>113193000</v>
          </cell>
          <cell r="E17">
            <v>304587000</v>
          </cell>
          <cell r="F17">
            <v>67515000</v>
          </cell>
          <cell r="G17">
            <v>4208785</v>
          </cell>
          <cell r="H17">
            <v>79999521</v>
          </cell>
          <cell r="I17">
            <v>27202120</v>
          </cell>
          <cell r="J17">
            <v>133098345</v>
          </cell>
          <cell r="K17">
            <v>127024728</v>
          </cell>
          <cell r="L17">
            <v>209247988.11000001</v>
          </cell>
        </row>
        <row r="18">
          <cell r="B18">
            <v>89111000</v>
          </cell>
          <cell r="C18">
            <v>133751000</v>
          </cell>
          <cell r="D18">
            <v>144325000</v>
          </cell>
          <cell r="E18">
            <v>150154000</v>
          </cell>
          <cell r="F18">
            <v>134681000</v>
          </cell>
          <cell r="G18">
            <v>1100212166</v>
          </cell>
          <cell r="H18">
            <v>2020796510</v>
          </cell>
          <cell r="I18">
            <v>1770266374</v>
          </cell>
          <cell r="J18">
            <v>708722751</v>
          </cell>
          <cell r="K18">
            <v>811822239</v>
          </cell>
          <cell r="L18">
            <v>1100894352.3800001</v>
          </cell>
        </row>
        <row r="19">
          <cell r="K19">
            <v>89748191</v>
          </cell>
          <cell r="L19">
            <v>99309161.290000007</v>
          </cell>
        </row>
        <row r="20">
          <cell r="B20">
            <v>10712000</v>
          </cell>
          <cell r="C20">
            <v>14067000</v>
          </cell>
          <cell r="D20">
            <v>11014000</v>
          </cell>
          <cell r="E20">
            <v>21898000</v>
          </cell>
          <cell r="F20">
            <v>56491000</v>
          </cell>
          <cell r="G20">
            <v>164238342</v>
          </cell>
          <cell r="H20">
            <v>13410471</v>
          </cell>
          <cell r="I20">
            <v>538384940</v>
          </cell>
          <cell r="J20">
            <v>306826081</v>
          </cell>
          <cell r="K20">
            <v>82364909</v>
          </cell>
          <cell r="L20">
            <v>113267522</v>
          </cell>
        </row>
        <row r="21">
          <cell r="B21">
            <v>0</v>
          </cell>
          <cell r="C21">
            <v>0</v>
          </cell>
          <cell r="D21">
            <v>15825000</v>
          </cell>
          <cell r="E21">
            <v>19635000</v>
          </cell>
          <cell r="F21">
            <v>0</v>
          </cell>
          <cell r="G21">
            <v>124958834</v>
          </cell>
          <cell r="H21">
            <v>7089484</v>
          </cell>
          <cell r="I21">
            <v>15526610</v>
          </cell>
          <cell r="J21">
            <v>73330561</v>
          </cell>
          <cell r="K21">
            <v>223166618</v>
          </cell>
          <cell r="L21">
            <v>423025775</v>
          </cell>
        </row>
        <row r="22">
          <cell r="B22">
            <v>0</v>
          </cell>
          <cell r="J22">
            <v>459631114</v>
          </cell>
          <cell r="K22">
            <v>665686501</v>
          </cell>
          <cell r="L22">
            <v>829119377</v>
          </cell>
        </row>
        <row r="23">
          <cell r="B23">
            <v>0</v>
          </cell>
          <cell r="J23">
            <v>135143231</v>
          </cell>
          <cell r="K23">
            <v>72555434</v>
          </cell>
          <cell r="L23">
            <v>119326095</v>
          </cell>
        </row>
        <row r="24">
          <cell r="B24">
            <v>24441000</v>
          </cell>
          <cell r="C24">
            <v>47646000</v>
          </cell>
          <cell r="D24">
            <v>79285000</v>
          </cell>
          <cell r="E24">
            <v>57066000</v>
          </cell>
          <cell r="F24">
            <v>70551000</v>
          </cell>
          <cell r="G24">
            <v>109378099</v>
          </cell>
          <cell r="H24">
            <v>128739109</v>
          </cell>
          <cell r="I24">
            <v>111258543</v>
          </cell>
          <cell r="J24">
            <v>185514055</v>
          </cell>
          <cell r="K24">
            <v>165574559</v>
          </cell>
          <cell r="L24">
            <v>167162032</v>
          </cell>
        </row>
        <row r="25">
          <cell r="B25">
            <v>0</v>
          </cell>
          <cell r="K25">
            <v>84489469</v>
          </cell>
          <cell r="L25">
            <v>62949130</v>
          </cell>
        </row>
        <row r="26">
          <cell r="B26">
            <v>0</v>
          </cell>
          <cell r="I26">
            <v>126573903</v>
          </cell>
          <cell r="J26">
            <v>106898076</v>
          </cell>
          <cell r="K26">
            <v>7393960</v>
          </cell>
          <cell r="L26">
            <v>90456.95</v>
          </cell>
        </row>
        <row r="27">
          <cell r="B27">
            <v>0</v>
          </cell>
          <cell r="J27">
            <v>47189387</v>
          </cell>
          <cell r="K27">
            <v>115657198</v>
          </cell>
          <cell r="L27">
            <v>95853633.390000001</v>
          </cell>
        </row>
        <row r="28">
          <cell r="B28">
            <v>0</v>
          </cell>
          <cell r="G28">
            <v>32293152</v>
          </cell>
          <cell r="H28">
            <v>150170403</v>
          </cell>
          <cell r="I28">
            <v>373572498</v>
          </cell>
          <cell r="J28">
            <v>277092036</v>
          </cell>
          <cell r="K28">
            <v>156204189</v>
          </cell>
          <cell r="L28">
            <v>40888768</v>
          </cell>
        </row>
        <row r="29">
          <cell r="B29">
            <v>0</v>
          </cell>
          <cell r="H29">
            <v>13828622</v>
          </cell>
          <cell r="I29">
            <v>1073890</v>
          </cell>
          <cell r="J29">
            <v>653786</v>
          </cell>
          <cell r="K29">
            <v>3607129</v>
          </cell>
          <cell r="L29">
            <v>1514027</v>
          </cell>
        </row>
        <row r="30">
          <cell r="B30">
            <v>0</v>
          </cell>
          <cell r="J30">
            <v>13677283</v>
          </cell>
          <cell r="K30">
            <v>3960941</v>
          </cell>
          <cell r="L30">
            <v>1294229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iterium 25%"/>
      <sheetName val="Selskaper som utelukkes"/>
      <sheetName val="SPU investering"/>
      <sheetName val="SPU Avkastning"/>
      <sheetName val="Analyse"/>
      <sheetName val="Graf"/>
      <sheetName val="Akkumulert"/>
    </sheetNames>
    <sheetDataSet>
      <sheetData sheetId="0" refreshError="1"/>
      <sheetData sheetId="1" refreshError="1"/>
      <sheetData sheetId="2">
        <row r="34">
          <cell r="G34">
            <v>68227233</v>
          </cell>
          <cell r="H34">
            <v>169106315</v>
          </cell>
          <cell r="I34">
            <v>81515926</v>
          </cell>
          <cell r="J34">
            <v>125908630</v>
          </cell>
          <cell r="K34">
            <v>65337399</v>
          </cell>
          <cell r="L34">
            <v>43738484</v>
          </cell>
        </row>
        <row r="35">
          <cell r="I35">
            <v>12564464</v>
          </cell>
          <cell r="J35">
            <v>95257340</v>
          </cell>
          <cell r="K35">
            <v>0</v>
          </cell>
          <cell r="L35">
            <v>97674041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iterium 50 %"/>
      <sheetName val="Selskaper som utelukkes"/>
      <sheetName val="SPU investering"/>
      <sheetName val="SPU avkastning"/>
      <sheetName val="Analyse"/>
    </sheetNames>
    <sheetDataSet>
      <sheetData sheetId="0"/>
      <sheetData sheetId="1"/>
      <sheetData sheetId="2">
        <row r="2">
          <cell r="G2">
            <v>25890644</v>
          </cell>
          <cell r="H2">
            <v>73327595</v>
          </cell>
          <cell r="I2">
            <v>64808587</v>
          </cell>
          <cell r="J2">
            <v>0</v>
          </cell>
          <cell r="K2">
            <v>274548678</v>
          </cell>
          <cell r="L2">
            <v>148758903.69</v>
          </cell>
        </row>
        <row r="3">
          <cell r="C3">
            <v>22861000</v>
          </cell>
          <cell r="D3">
            <v>70892000</v>
          </cell>
          <cell r="E3">
            <v>85953000</v>
          </cell>
          <cell r="F3">
            <v>448524000</v>
          </cell>
          <cell r="G3">
            <v>379808583</v>
          </cell>
          <cell r="H3">
            <v>702464614</v>
          </cell>
          <cell r="I3">
            <v>1102667675</v>
          </cell>
          <cell r="J3">
            <v>65606094</v>
          </cell>
          <cell r="K3">
            <v>453121119</v>
          </cell>
          <cell r="L3">
            <v>307450924.32999998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149870000</v>
          </cell>
          <cell r="F4">
            <v>365379000</v>
          </cell>
          <cell r="G4">
            <v>238227159</v>
          </cell>
          <cell r="H4">
            <v>342980101</v>
          </cell>
          <cell r="I4">
            <v>766979326</v>
          </cell>
          <cell r="J4">
            <v>402889977</v>
          </cell>
          <cell r="K4">
            <v>350179892</v>
          </cell>
          <cell r="L4">
            <v>483793287.47000003</v>
          </cell>
        </row>
        <row r="5">
          <cell r="B5">
            <v>0</v>
          </cell>
          <cell r="C5">
            <v>33617000</v>
          </cell>
          <cell r="D5">
            <v>126812000</v>
          </cell>
          <cell r="E5">
            <v>245399000</v>
          </cell>
          <cell r="F5">
            <v>694115000</v>
          </cell>
          <cell r="G5">
            <v>367947594</v>
          </cell>
          <cell r="H5">
            <v>650523198</v>
          </cell>
          <cell r="I5">
            <v>1225123041</v>
          </cell>
          <cell r="J5">
            <v>397110801</v>
          </cell>
          <cell r="K5">
            <v>131173500</v>
          </cell>
          <cell r="L5">
            <v>64389092.950000003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120642000</v>
          </cell>
          <cell r="F6">
            <v>59662000</v>
          </cell>
          <cell r="G6">
            <v>108188561</v>
          </cell>
          <cell r="H6">
            <v>279513953</v>
          </cell>
          <cell r="I6">
            <v>461116643</v>
          </cell>
          <cell r="J6">
            <v>351148122</v>
          </cell>
          <cell r="K6">
            <v>93918635</v>
          </cell>
          <cell r="L6">
            <v>34145119.869999997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-10335000</v>
          </cell>
          <cell r="G7">
            <v>39707261</v>
          </cell>
          <cell r="H7">
            <v>138394659</v>
          </cell>
          <cell r="I7">
            <v>404888539</v>
          </cell>
          <cell r="J7">
            <v>199057766</v>
          </cell>
          <cell r="K7">
            <v>0</v>
          </cell>
          <cell r="L7">
            <v>21848500.059999999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99662364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15011546</v>
          </cell>
          <cell r="H11">
            <v>44281712</v>
          </cell>
          <cell r="I11">
            <v>51806900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103756000</v>
          </cell>
          <cell r="F14">
            <v>-6204000</v>
          </cell>
          <cell r="G14">
            <v>67348388</v>
          </cell>
          <cell r="H14">
            <v>18070568</v>
          </cell>
          <cell r="I14">
            <v>16861516</v>
          </cell>
          <cell r="J14">
            <v>3287695</v>
          </cell>
          <cell r="K14">
            <v>0</v>
          </cell>
          <cell r="L14">
            <v>26129014</v>
          </cell>
        </row>
        <row r="15">
          <cell r="K15">
            <v>3109308976</v>
          </cell>
          <cell r="L15">
            <v>2828669104</v>
          </cell>
        </row>
      </sheetData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iterium karbonreserver"/>
      <sheetName val="Akkumulert"/>
      <sheetName val="Selskaper som utelukkes"/>
      <sheetName val="SPU investering"/>
    </sheetNames>
    <sheetDataSet>
      <sheetData sheetId="0"/>
      <sheetData sheetId="1"/>
      <sheetData sheetId="2"/>
      <sheetData sheetId="3">
        <row r="20">
          <cell r="B20">
            <v>165317000</v>
          </cell>
          <cell r="C20">
            <v>248736000</v>
          </cell>
          <cell r="D20">
            <v>504393000</v>
          </cell>
          <cell r="E20">
            <v>662229000</v>
          </cell>
          <cell r="F20">
            <v>1155508000</v>
          </cell>
          <cell r="G20">
            <v>1311785183</v>
          </cell>
          <cell r="H20">
            <v>3878053744</v>
          </cell>
          <cell r="I20">
            <v>3823483508</v>
          </cell>
          <cell r="J20">
            <v>3508679724</v>
          </cell>
          <cell r="K20">
            <v>4240063024</v>
          </cell>
          <cell r="L20">
            <v>3451473216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topLeftCell="B1" workbookViewId="0">
      <selection activeCell="I59" sqref="I59"/>
    </sheetView>
  </sheetViews>
  <sheetFormatPr defaultColWidth="11" defaultRowHeight="15.75"/>
  <cols>
    <col min="1" max="1" width="37.375" customWidth="1"/>
    <col min="2" max="2" width="22" style="9" customWidth="1"/>
    <col min="3" max="3" width="21.375" style="9" customWidth="1"/>
    <col min="4" max="4" width="11.5" style="9" customWidth="1"/>
    <col min="5" max="5" width="18.125" style="9" customWidth="1"/>
    <col min="6" max="6" width="16.625" style="9" customWidth="1"/>
    <col min="7" max="7" width="17.625" style="9" customWidth="1"/>
    <col min="8" max="8" width="17.5" style="9" customWidth="1"/>
    <col min="9" max="9" width="19" style="9" customWidth="1"/>
    <col min="10" max="10" width="17.875" style="9" customWidth="1"/>
    <col min="11" max="11" width="35.125" style="9" customWidth="1"/>
    <col min="12" max="12" width="32" style="9" customWidth="1"/>
    <col min="13" max="13" width="20.625" style="9" customWidth="1"/>
    <col min="14" max="14" width="24" style="9" customWidth="1"/>
    <col min="15" max="15" width="15" style="9" customWidth="1"/>
  </cols>
  <sheetData>
    <row r="1" spans="1:15">
      <c r="A1" s="1" t="s">
        <v>0</v>
      </c>
      <c r="B1" s="7" t="s">
        <v>1</v>
      </c>
      <c r="C1" s="7" t="s">
        <v>2</v>
      </c>
      <c r="D1" s="29" t="s">
        <v>3</v>
      </c>
      <c r="E1" s="7" t="s">
        <v>4</v>
      </c>
      <c r="F1" s="7" t="s">
        <v>9</v>
      </c>
      <c r="G1" s="7" t="s">
        <v>5</v>
      </c>
      <c r="H1" s="11" t="s">
        <v>6</v>
      </c>
      <c r="I1" s="12" t="s">
        <v>7</v>
      </c>
      <c r="J1" s="13" t="s">
        <v>8</v>
      </c>
      <c r="K1" s="7" t="s">
        <v>10</v>
      </c>
      <c r="L1" s="29" t="s">
        <v>11</v>
      </c>
      <c r="M1" s="7" t="s">
        <v>12</v>
      </c>
      <c r="N1" s="7" t="s">
        <v>13</v>
      </c>
      <c r="O1" s="7" t="s">
        <v>14</v>
      </c>
    </row>
    <row r="2" spans="1:15">
      <c r="A2" s="2" t="s">
        <v>15</v>
      </c>
      <c r="B2" s="35">
        <v>3835218013</v>
      </c>
      <c r="C2" s="35">
        <v>3886653800</v>
      </c>
      <c r="D2" s="30">
        <f>B2/C2</f>
        <v>0.98676604872808582</v>
      </c>
      <c r="E2" s="8">
        <v>2013</v>
      </c>
      <c r="F2" s="8" t="s">
        <v>16</v>
      </c>
      <c r="G2" s="14">
        <v>148758903.69</v>
      </c>
      <c r="H2" s="15">
        <v>4.4000000000000003E-3</v>
      </c>
      <c r="I2" s="16">
        <v>131495358</v>
      </c>
      <c r="J2" s="17">
        <v>5.4999999999999997E-3</v>
      </c>
      <c r="K2" s="10" t="s">
        <v>17</v>
      </c>
      <c r="L2" s="28" t="s">
        <v>18</v>
      </c>
      <c r="M2" s="8">
        <v>12.22</v>
      </c>
      <c r="N2" s="8" t="s">
        <v>19</v>
      </c>
      <c r="O2" s="45" t="s">
        <v>20</v>
      </c>
    </row>
    <row r="3" spans="1:15">
      <c r="A3" s="2" t="s">
        <v>21</v>
      </c>
      <c r="B3" s="35">
        <f>C3*D3</f>
        <v>2059676520</v>
      </c>
      <c r="C3" s="35">
        <v>3120722000</v>
      </c>
      <c r="D3" s="30">
        <v>0.66</v>
      </c>
      <c r="E3" s="8">
        <v>2013</v>
      </c>
      <c r="F3" s="8" t="s">
        <v>23</v>
      </c>
      <c r="G3" s="14">
        <v>307450924.32999998</v>
      </c>
      <c r="H3" s="15">
        <v>5.7999999999999996E-3</v>
      </c>
      <c r="I3" s="18" t="s">
        <v>22</v>
      </c>
      <c r="J3" s="17">
        <v>0</v>
      </c>
      <c r="K3" s="10" t="s">
        <v>17</v>
      </c>
      <c r="L3" s="28" t="s">
        <v>24</v>
      </c>
      <c r="M3" s="44">
        <v>1.887</v>
      </c>
      <c r="N3" s="8" t="s">
        <v>25</v>
      </c>
      <c r="O3" s="45" t="s">
        <v>20</v>
      </c>
    </row>
    <row r="4" spans="1:15">
      <c r="A4" s="2" t="s">
        <v>26</v>
      </c>
      <c r="B4" s="51">
        <v>27641556883</v>
      </c>
      <c r="C4" s="35">
        <v>45392632009</v>
      </c>
      <c r="D4" s="30">
        <f t="shared" ref="D4:D18" si="0">B4/C4</f>
        <v>0.60894369107126256</v>
      </c>
      <c r="E4" s="8">
        <v>2013</v>
      </c>
      <c r="F4" s="8" t="s">
        <v>16</v>
      </c>
      <c r="G4" s="14">
        <v>483793287.47000003</v>
      </c>
      <c r="H4" s="15">
        <v>1.2999999999999999E-3</v>
      </c>
      <c r="I4" s="16">
        <v>210824934</v>
      </c>
      <c r="J4" s="17">
        <v>5.0000000000000001E-4</v>
      </c>
      <c r="K4" s="10" t="s">
        <v>17</v>
      </c>
      <c r="L4" s="28" t="s">
        <v>27</v>
      </c>
      <c r="M4" s="8">
        <v>36.807000000000002</v>
      </c>
      <c r="N4" s="8" t="s">
        <v>28</v>
      </c>
      <c r="O4" s="45" t="s">
        <v>20</v>
      </c>
    </row>
    <row r="5" spans="1:15">
      <c r="A5" s="2" t="s">
        <v>29</v>
      </c>
      <c r="B5" s="35">
        <v>6909700000</v>
      </c>
      <c r="C5" s="35">
        <v>7013700000</v>
      </c>
      <c r="D5" s="30">
        <f t="shared" si="0"/>
        <v>0.9851718778961176</v>
      </c>
      <c r="E5" s="8">
        <v>2013</v>
      </c>
      <c r="F5" s="8" t="s">
        <v>23</v>
      </c>
      <c r="G5" s="19">
        <v>64389092.950000003</v>
      </c>
      <c r="H5" s="20">
        <v>2E-3</v>
      </c>
      <c r="I5" s="21" t="s">
        <v>22</v>
      </c>
      <c r="J5" s="15">
        <v>0</v>
      </c>
      <c r="K5" s="10" t="s">
        <v>17</v>
      </c>
      <c r="L5" s="28" t="s">
        <v>30</v>
      </c>
      <c r="M5" s="8">
        <v>11.484</v>
      </c>
      <c r="N5" s="8" t="s">
        <v>31</v>
      </c>
      <c r="O5" s="45" t="s">
        <v>20</v>
      </c>
    </row>
    <row r="6" spans="1:15">
      <c r="A6" s="2" t="s">
        <v>32</v>
      </c>
      <c r="B6" s="35">
        <v>11715352713</v>
      </c>
      <c r="C6" s="35">
        <v>13210106920</v>
      </c>
      <c r="D6" s="30">
        <f t="shared" si="0"/>
        <v>0.88684768291035154</v>
      </c>
      <c r="E6" s="8">
        <v>2013</v>
      </c>
      <c r="F6" s="8" t="s">
        <v>16</v>
      </c>
      <c r="G6" s="19">
        <v>34145119.869999997</v>
      </c>
      <c r="H6" s="20">
        <v>8.0000000000000004E-4</v>
      </c>
      <c r="I6" s="21" t="s">
        <v>22</v>
      </c>
      <c r="J6" s="15">
        <v>0</v>
      </c>
      <c r="K6" s="10" t="s">
        <v>17</v>
      </c>
      <c r="L6" s="28" t="s">
        <v>18</v>
      </c>
      <c r="M6" s="8">
        <v>12.103</v>
      </c>
      <c r="N6" s="8" t="s">
        <v>33</v>
      </c>
      <c r="O6" s="45" t="s">
        <v>20</v>
      </c>
    </row>
    <row r="7" spans="1:15">
      <c r="A7" s="2" t="s">
        <v>34</v>
      </c>
      <c r="B7" s="35">
        <v>8734990173</v>
      </c>
      <c r="C7" s="35">
        <v>9044830512</v>
      </c>
      <c r="D7" s="30">
        <f t="shared" si="0"/>
        <v>0.96574393090186406</v>
      </c>
      <c r="E7" s="8">
        <v>2013</v>
      </c>
      <c r="F7" s="8" t="s">
        <v>16</v>
      </c>
      <c r="G7" s="19">
        <v>21848500.059999999</v>
      </c>
      <c r="H7" s="20">
        <v>8.0000000000000004E-4</v>
      </c>
      <c r="I7" s="21" t="s">
        <v>22</v>
      </c>
      <c r="J7" s="15">
        <v>0</v>
      </c>
      <c r="K7" s="10" t="s">
        <v>17</v>
      </c>
      <c r="L7" s="28" t="s">
        <v>18</v>
      </c>
      <c r="M7" s="8">
        <v>9.7880000000000003</v>
      </c>
      <c r="N7" s="8" t="s">
        <v>35</v>
      </c>
      <c r="O7" s="45" t="s">
        <v>20</v>
      </c>
    </row>
    <row r="8" spans="1:15">
      <c r="A8" s="2" t="s">
        <v>36</v>
      </c>
      <c r="B8" s="35">
        <v>578402226</v>
      </c>
      <c r="C8" s="35">
        <v>578402226</v>
      </c>
      <c r="D8" s="30">
        <f t="shared" si="0"/>
        <v>1</v>
      </c>
      <c r="E8" s="8">
        <v>2014</v>
      </c>
      <c r="F8" s="8" t="s">
        <v>37</v>
      </c>
      <c r="G8" s="19">
        <v>130152329.22</v>
      </c>
      <c r="H8" s="20">
        <v>1.2200000000000001E-2</v>
      </c>
      <c r="I8" s="21" t="s">
        <v>22</v>
      </c>
      <c r="J8" s="15">
        <v>0</v>
      </c>
      <c r="K8" s="10" t="s">
        <v>17</v>
      </c>
      <c r="L8" s="28" t="s">
        <v>18</v>
      </c>
      <c r="M8" s="8">
        <v>2.0550000000000002</v>
      </c>
      <c r="N8" s="8" t="s">
        <v>38</v>
      </c>
      <c r="O8" s="8"/>
    </row>
    <row r="9" spans="1:15">
      <c r="A9" s="2" t="s">
        <v>39</v>
      </c>
      <c r="B9" s="35">
        <v>1086031542</v>
      </c>
      <c r="C9" s="35">
        <v>1102308016</v>
      </c>
      <c r="D9" s="30">
        <f t="shared" si="0"/>
        <v>0.98523418702962606</v>
      </c>
      <c r="E9" s="8">
        <v>2013</v>
      </c>
      <c r="F9" s="8" t="s">
        <v>40</v>
      </c>
      <c r="G9" s="14">
        <v>84339774.870000005</v>
      </c>
      <c r="H9" s="15">
        <v>2.8E-3</v>
      </c>
      <c r="I9" s="21" t="s">
        <v>22</v>
      </c>
      <c r="J9" s="15">
        <v>0</v>
      </c>
      <c r="K9" s="10" t="s">
        <v>17</v>
      </c>
      <c r="L9" s="28" t="s">
        <v>24</v>
      </c>
      <c r="M9" s="8">
        <v>8.7929999999999993</v>
      </c>
      <c r="N9" s="8" t="s">
        <v>41</v>
      </c>
      <c r="O9" s="45" t="s">
        <v>20</v>
      </c>
    </row>
    <row r="10" spans="1:15">
      <c r="A10" s="2" t="s">
        <v>42</v>
      </c>
      <c r="B10" s="35">
        <v>14254313788</v>
      </c>
      <c r="C10" s="35">
        <v>14254313788</v>
      </c>
      <c r="D10" s="30">
        <f t="shared" si="0"/>
        <v>1</v>
      </c>
      <c r="E10" s="8" t="s">
        <v>43</v>
      </c>
      <c r="F10" s="8" t="s">
        <v>44</v>
      </c>
      <c r="G10" s="14">
        <v>107534226.23999999</v>
      </c>
      <c r="H10" s="15">
        <v>5.9999999999999995E-4</v>
      </c>
      <c r="I10" s="21" t="s">
        <v>22</v>
      </c>
      <c r="J10" s="15">
        <v>0</v>
      </c>
      <c r="K10" s="10" t="s">
        <v>17</v>
      </c>
      <c r="L10" s="28" t="s">
        <v>18</v>
      </c>
      <c r="M10" s="8">
        <v>57.722000000000001</v>
      </c>
      <c r="N10" s="8" t="s">
        <v>45</v>
      </c>
      <c r="O10" s="45" t="s">
        <v>20</v>
      </c>
    </row>
    <row r="11" spans="1:15">
      <c r="A11" s="2" t="s">
        <v>46</v>
      </c>
      <c r="B11" s="35">
        <v>1527728911</v>
      </c>
      <c r="C11" s="35">
        <v>1844662743</v>
      </c>
      <c r="D11" s="30">
        <f t="shared" si="0"/>
        <v>0.82818873899704493</v>
      </c>
      <c r="E11" s="8" t="s">
        <v>43</v>
      </c>
      <c r="F11" s="8" t="s">
        <v>44</v>
      </c>
      <c r="G11" s="14">
        <v>57676786.740000002</v>
      </c>
      <c r="H11" s="15">
        <v>2E-3</v>
      </c>
      <c r="I11" s="21" t="s">
        <v>22</v>
      </c>
      <c r="J11" s="15">
        <v>0</v>
      </c>
      <c r="K11" s="10" t="s">
        <v>47</v>
      </c>
      <c r="L11" s="28" t="s">
        <v>18</v>
      </c>
      <c r="M11" s="8">
        <v>25.382999999999999</v>
      </c>
      <c r="N11" s="8" t="s">
        <v>48</v>
      </c>
      <c r="O11" s="8"/>
    </row>
    <row r="12" spans="1:15">
      <c r="A12" s="2" t="s">
        <v>49</v>
      </c>
      <c r="B12" s="35">
        <v>9115000000</v>
      </c>
      <c r="C12" s="35">
        <v>67206000000</v>
      </c>
      <c r="D12" s="30">
        <f t="shared" si="0"/>
        <v>0.13562777132994078</v>
      </c>
      <c r="E12" s="8">
        <v>2014</v>
      </c>
      <c r="F12" s="8" t="s">
        <v>37</v>
      </c>
      <c r="G12" s="14">
        <v>4638828444.9200001</v>
      </c>
      <c r="H12" s="15">
        <v>1.15E-2</v>
      </c>
      <c r="I12" s="16">
        <v>8475005689</v>
      </c>
      <c r="J12" s="17">
        <v>2.47E-2</v>
      </c>
      <c r="K12" s="10" t="s">
        <v>50</v>
      </c>
      <c r="L12" s="28" t="s">
        <v>24</v>
      </c>
      <c r="M12" s="8">
        <v>12.351000000000001</v>
      </c>
      <c r="N12" s="8" t="s">
        <v>51</v>
      </c>
      <c r="O12" s="8"/>
    </row>
    <row r="13" spans="1:15">
      <c r="A13" s="2" t="s">
        <v>52</v>
      </c>
      <c r="B13" s="35">
        <f>3004000000+3396000000</f>
        <v>6400000000</v>
      </c>
      <c r="C13" s="35">
        <v>29342000000</v>
      </c>
      <c r="D13" s="30">
        <f t="shared" si="0"/>
        <v>0.21811737441210552</v>
      </c>
      <c r="E13" s="8">
        <v>2013</v>
      </c>
      <c r="F13" s="8" t="s">
        <v>53</v>
      </c>
      <c r="G13" s="14">
        <v>2993873703.5</v>
      </c>
      <c r="H13" s="15">
        <v>2.3E-3</v>
      </c>
      <c r="I13" s="16">
        <v>2985775040</v>
      </c>
      <c r="J13" s="17">
        <v>1.52E-2</v>
      </c>
      <c r="K13" s="10" t="s">
        <v>50</v>
      </c>
      <c r="L13" s="28" t="s">
        <v>24</v>
      </c>
      <c r="M13" s="8">
        <v>13.488</v>
      </c>
      <c r="N13" s="47" t="s">
        <v>54</v>
      </c>
      <c r="O13" s="8"/>
    </row>
    <row r="14" spans="1:15">
      <c r="A14" s="2" t="s">
        <v>55</v>
      </c>
      <c r="B14" s="35">
        <v>11597000000</v>
      </c>
      <c r="C14" s="35">
        <v>239673000000</v>
      </c>
      <c r="D14" s="30">
        <f t="shared" si="0"/>
        <v>4.8386760294234228E-2</v>
      </c>
      <c r="E14" s="8">
        <v>2013</v>
      </c>
      <c r="F14" s="8" t="s">
        <v>56</v>
      </c>
      <c r="G14" s="14">
        <v>8606591560.1299992</v>
      </c>
      <c r="H14" s="15">
        <v>2.06E-2</v>
      </c>
      <c r="I14" s="16">
        <v>8605155559</v>
      </c>
      <c r="J14" s="17">
        <v>1.8800000000000001E-2</v>
      </c>
      <c r="K14" s="10" t="s">
        <v>50</v>
      </c>
      <c r="L14" s="28" t="s">
        <v>27</v>
      </c>
      <c r="M14" s="8">
        <v>10.698</v>
      </c>
      <c r="N14" s="8" t="s">
        <v>57</v>
      </c>
      <c r="O14" s="8"/>
    </row>
    <row r="15" spans="1:15">
      <c r="A15" s="2" t="s">
        <v>58</v>
      </c>
      <c r="B15" s="36">
        <v>791579690</v>
      </c>
      <c r="C15" s="35">
        <v>6391353298</v>
      </c>
      <c r="D15" s="30">
        <f t="shared" si="0"/>
        <v>0.1238516559939979</v>
      </c>
      <c r="E15" s="8">
        <v>2013</v>
      </c>
      <c r="F15" s="8" t="s">
        <v>59</v>
      </c>
      <c r="G15" s="14">
        <v>372038320.75999999</v>
      </c>
      <c r="H15" s="15">
        <v>1.78E-2</v>
      </c>
      <c r="I15" s="16">
        <v>103708837</v>
      </c>
      <c r="J15" s="17">
        <v>9.1000000000000004E-3</v>
      </c>
      <c r="K15" s="10" t="s">
        <v>60</v>
      </c>
      <c r="L15" s="28" t="s">
        <v>18</v>
      </c>
      <c r="M15" s="8">
        <v>4.5599999999999996</v>
      </c>
      <c r="N15" s="8" t="s">
        <v>61</v>
      </c>
      <c r="O15" s="8"/>
    </row>
    <row r="16" spans="1:15">
      <c r="A16" s="2" t="s">
        <v>62</v>
      </c>
      <c r="B16" s="35">
        <v>1190205000</v>
      </c>
      <c r="C16" s="37">
        <v>8576431000</v>
      </c>
      <c r="D16" s="30">
        <f t="shared" si="0"/>
        <v>0.13877625786297354</v>
      </c>
      <c r="E16" s="8">
        <v>2013</v>
      </c>
      <c r="F16" s="8" t="s">
        <v>63</v>
      </c>
      <c r="G16" s="16">
        <v>34657015</v>
      </c>
      <c r="H16" s="15">
        <v>9.2999999999999992E-3</v>
      </c>
      <c r="I16" s="21" t="s">
        <v>22</v>
      </c>
      <c r="J16" s="15">
        <v>0</v>
      </c>
      <c r="K16" s="10" t="s">
        <v>64</v>
      </c>
      <c r="L16" s="28" t="s">
        <v>18</v>
      </c>
      <c r="M16" s="8">
        <v>6.7389999999999999</v>
      </c>
      <c r="N16" s="8" t="s">
        <v>65</v>
      </c>
      <c r="O16" s="8"/>
    </row>
    <row r="17" spans="1:15">
      <c r="A17" s="2" t="s">
        <v>66</v>
      </c>
      <c r="B17" s="35">
        <v>3000476000</v>
      </c>
      <c r="C17" s="35">
        <v>3014357000</v>
      </c>
      <c r="D17" s="30">
        <f t="shared" si="0"/>
        <v>0.9953950378140346</v>
      </c>
      <c r="E17" s="8">
        <v>2013</v>
      </c>
      <c r="F17" s="8" t="s">
        <v>23</v>
      </c>
      <c r="G17" s="56">
        <v>46742577</v>
      </c>
      <c r="H17" s="20">
        <v>8.2000000000000007E-3</v>
      </c>
      <c r="I17" s="21" t="s">
        <v>22</v>
      </c>
      <c r="J17" s="15">
        <v>0</v>
      </c>
      <c r="K17" s="10" t="s">
        <v>67</v>
      </c>
      <c r="L17" s="28" t="s">
        <v>18</v>
      </c>
      <c r="M17" s="8">
        <v>6.5129999999999999</v>
      </c>
      <c r="N17" s="8" t="s">
        <v>68</v>
      </c>
      <c r="O17" s="8"/>
    </row>
    <row r="18" spans="1:15">
      <c r="A18" s="2" t="s">
        <v>69</v>
      </c>
      <c r="B18" s="35">
        <v>4257981000</v>
      </c>
      <c r="C18" s="35">
        <v>4953508000</v>
      </c>
      <c r="D18" s="30">
        <f t="shared" si="0"/>
        <v>0.85958900237972768</v>
      </c>
      <c r="E18" s="8">
        <v>2013</v>
      </c>
      <c r="F18" s="8" t="s">
        <v>23</v>
      </c>
      <c r="G18" s="8" t="s">
        <v>70</v>
      </c>
      <c r="H18" s="15">
        <v>7.4000000000000003E-3</v>
      </c>
      <c r="I18" s="21" t="s">
        <v>22</v>
      </c>
      <c r="J18" s="15">
        <v>0</v>
      </c>
      <c r="K18" s="10" t="s">
        <v>71</v>
      </c>
      <c r="L18" s="28" t="s">
        <v>18</v>
      </c>
      <c r="M18" s="8">
        <v>5.4580000000000002</v>
      </c>
      <c r="N18" s="8" t="s">
        <v>72</v>
      </c>
      <c r="O18" s="8"/>
    </row>
    <row r="19" spans="1:15">
      <c r="A19" s="2" t="s">
        <v>73</v>
      </c>
      <c r="B19" s="34" t="s">
        <v>124</v>
      </c>
      <c r="C19" s="35">
        <v>62975638000</v>
      </c>
      <c r="D19" s="42">
        <v>2.1999999999999999E-2</v>
      </c>
      <c r="E19" s="8">
        <v>2014</v>
      </c>
      <c r="F19" s="8" t="s">
        <v>75</v>
      </c>
      <c r="G19" s="8" t="s">
        <v>74</v>
      </c>
      <c r="H19" s="15">
        <v>9.4999999999999998E-3</v>
      </c>
      <c r="I19" s="16">
        <v>2311448337</v>
      </c>
      <c r="J19" s="17">
        <v>1.03E-2</v>
      </c>
      <c r="K19" s="10" t="s">
        <v>76</v>
      </c>
      <c r="L19" s="28" t="s">
        <v>18</v>
      </c>
      <c r="M19" s="8">
        <v>4.7380000000000004</v>
      </c>
      <c r="N19" s="8" t="s">
        <v>77</v>
      </c>
      <c r="O19" s="8"/>
    </row>
    <row r="20" spans="1:15">
      <c r="A20" s="2" t="s">
        <v>78</v>
      </c>
      <c r="B20" s="35">
        <v>1010000000</v>
      </c>
      <c r="C20" s="35">
        <v>46767000000</v>
      </c>
      <c r="D20" s="30">
        <f>B20/C20</f>
        <v>2.1596424829473774E-2</v>
      </c>
      <c r="E20" s="8">
        <v>2013</v>
      </c>
      <c r="F20" s="8" t="s">
        <v>80</v>
      </c>
      <c r="G20" s="8" t="s">
        <v>79</v>
      </c>
      <c r="H20" s="15">
        <v>7.4999999999999997E-3</v>
      </c>
      <c r="I20" s="22">
        <v>1720461020</v>
      </c>
      <c r="J20" s="17">
        <v>5.7999999999999996E-3</v>
      </c>
      <c r="K20" s="10" t="s">
        <v>81</v>
      </c>
      <c r="L20" s="28" t="s">
        <v>82</v>
      </c>
      <c r="M20" s="8">
        <v>4.4009999999999998</v>
      </c>
      <c r="N20" s="47" t="s">
        <v>83</v>
      </c>
      <c r="O20" s="8"/>
    </row>
    <row r="21" spans="1:15">
      <c r="A21" s="2" t="s">
        <v>84</v>
      </c>
      <c r="B21" s="35">
        <v>3784000</v>
      </c>
      <c r="C21" s="35">
        <v>14411000</v>
      </c>
      <c r="D21" s="30">
        <f>B21/C21</f>
        <v>0.26257719797377005</v>
      </c>
      <c r="E21" s="8">
        <v>2013</v>
      </c>
      <c r="F21" s="8" t="s">
        <v>86</v>
      </c>
      <c r="G21" s="8" t="s">
        <v>85</v>
      </c>
      <c r="H21" s="15">
        <v>5.8999999999999999E-3</v>
      </c>
      <c r="I21" s="22">
        <v>297315899</v>
      </c>
      <c r="J21" s="17">
        <v>1.09E-2</v>
      </c>
      <c r="K21" s="10" t="s">
        <v>87</v>
      </c>
      <c r="L21" s="28" t="s">
        <v>88</v>
      </c>
      <c r="M21" s="8">
        <v>4.8550000000000004</v>
      </c>
      <c r="N21" s="8" t="s">
        <v>89</v>
      </c>
      <c r="O21" s="8"/>
    </row>
    <row r="22" spans="1:15">
      <c r="A22" s="2" t="s">
        <v>90</v>
      </c>
      <c r="B22" s="35">
        <v>900700000</v>
      </c>
      <c r="C22" s="35">
        <v>2664700000</v>
      </c>
      <c r="D22" s="30">
        <f>B22/C22</f>
        <v>0.33801178369047175</v>
      </c>
      <c r="E22" s="8">
        <v>2013</v>
      </c>
      <c r="F22" s="8" t="s">
        <v>63</v>
      </c>
      <c r="G22" s="16">
        <v>8991071.6999999993</v>
      </c>
      <c r="H22" s="15">
        <v>2.0000000000000001E-4</v>
      </c>
      <c r="I22" s="22">
        <v>244275049</v>
      </c>
      <c r="J22" s="17">
        <v>4.3E-3</v>
      </c>
      <c r="K22" s="10" t="s">
        <v>91</v>
      </c>
      <c r="L22" s="28" t="s">
        <v>18</v>
      </c>
      <c r="M22" s="8">
        <v>2.577</v>
      </c>
      <c r="N22" s="8" t="s">
        <v>92</v>
      </c>
      <c r="O22" s="8"/>
    </row>
    <row r="23" spans="1:15">
      <c r="A23" s="2" t="s">
        <v>93</v>
      </c>
      <c r="B23" s="35">
        <v>10351256860</v>
      </c>
      <c r="C23" s="35">
        <v>12123098191</v>
      </c>
      <c r="D23" s="30">
        <f>B23/C23</f>
        <v>0.85384583189176944</v>
      </c>
      <c r="E23" s="8">
        <v>2013</v>
      </c>
      <c r="F23" s="8" t="s">
        <v>16</v>
      </c>
      <c r="G23" s="8" t="s">
        <v>94</v>
      </c>
      <c r="H23" s="15">
        <v>6.9999999999999999E-4</v>
      </c>
      <c r="I23" s="22">
        <v>55602802</v>
      </c>
      <c r="J23" s="17">
        <v>1E-3</v>
      </c>
      <c r="K23" s="10" t="s">
        <v>95</v>
      </c>
      <c r="L23" s="28" t="s">
        <v>18</v>
      </c>
      <c r="M23" s="8">
        <v>12.206</v>
      </c>
      <c r="N23" s="8" t="s">
        <v>96</v>
      </c>
      <c r="O23" s="46" t="s">
        <v>20</v>
      </c>
    </row>
    <row r="24" spans="1:15">
      <c r="A24" s="2" t="s">
        <v>97</v>
      </c>
      <c r="B24" s="34" t="s">
        <v>124</v>
      </c>
      <c r="C24" s="35">
        <v>23879448134</v>
      </c>
      <c r="D24" s="31" t="s">
        <v>98</v>
      </c>
      <c r="E24" s="8" t="s">
        <v>43</v>
      </c>
      <c r="F24" s="8" t="s">
        <v>44</v>
      </c>
      <c r="G24" s="8" t="s">
        <v>99</v>
      </c>
      <c r="H24" s="15">
        <v>4.7000000000000002E-3</v>
      </c>
      <c r="I24" s="22">
        <v>303697388</v>
      </c>
      <c r="J24" s="17">
        <v>6.6E-3</v>
      </c>
      <c r="K24" s="10" t="s">
        <v>100</v>
      </c>
      <c r="L24" s="28" t="s">
        <v>184</v>
      </c>
      <c r="M24" s="8">
        <v>2.7090000000000001</v>
      </c>
      <c r="N24" s="8" t="s">
        <v>101</v>
      </c>
      <c r="O24" s="8"/>
    </row>
    <row r="25" spans="1:15">
      <c r="A25" s="2" t="s">
        <v>102</v>
      </c>
      <c r="B25" s="51">
        <v>2664908822</v>
      </c>
      <c r="C25" s="35">
        <v>6875239902</v>
      </c>
      <c r="D25" s="30">
        <f>B25/C25</f>
        <v>0.38760957580909733</v>
      </c>
      <c r="E25" s="8">
        <v>2014</v>
      </c>
      <c r="F25" s="8" t="s">
        <v>104</v>
      </c>
      <c r="G25" s="8" t="s">
        <v>103</v>
      </c>
      <c r="H25" s="15">
        <v>3.0999999999999999E-3</v>
      </c>
      <c r="I25" s="22">
        <v>184449971</v>
      </c>
      <c r="J25" s="17">
        <v>3.0999999999999999E-3</v>
      </c>
      <c r="K25" s="10" t="s">
        <v>105</v>
      </c>
      <c r="L25" s="28" t="s">
        <v>184</v>
      </c>
      <c r="M25" s="8">
        <v>2.6030000000000002</v>
      </c>
      <c r="N25" s="8" t="s">
        <v>106</v>
      </c>
      <c r="O25" s="8"/>
    </row>
    <row r="26" spans="1:15">
      <c r="A26" s="2" t="s">
        <v>107</v>
      </c>
      <c r="B26" s="35">
        <v>1193145496</v>
      </c>
      <c r="C26" s="35">
        <v>17094821330</v>
      </c>
      <c r="D26" s="30">
        <f>B26/C26</f>
        <v>6.9795727780209565E-2</v>
      </c>
      <c r="E26" s="8">
        <v>2014</v>
      </c>
      <c r="F26" s="8" t="s">
        <v>40</v>
      </c>
      <c r="G26" s="8" t="s">
        <v>108</v>
      </c>
      <c r="H26" s="15">
        <v>5.4000000000000003E-3</v>
      </c>
      <c r="I26" s="23">
        <v>537600463</v>
      </c>
      <c r="J26" s="17">
        <v>3.0000000000000001E-3</v>
      </c>
      <c r="K26" s="10" t="s">
        <v>109</v>
      </c>
      <c r="L26" s="28" t="s">
        <v>24</v>
      </c>
      <c r="M26" s="8">
        <v>2.7309999999999999</v>
      </c>
      <c r="N26" s="48" t="s">
        <v>110</v>
      </c>
      <c r="O26" s="8"/>
    </row>
    <row r="27" spans="1:15">
      <c r="A27" s="2" t="s">
        <v>111</v>
      </c>
      <c r="B27" s="35">
        <f>C27*D27</f>
        <v>31670445240</v>
      </c>
      <c r="C27" s="35">
        <v>52784075400</v>
      </c>
      <c r="D27" s="30">
        <v>0.6</v>
      </c>
      <c r="E27" s="8">
        <v>2014</v>
      </c>
      <c r="F27" s="8" t="s">
        <v>113</v>
      </c>
      <c r="G27" s="8" t="s">
        <v>112</v>
      </c>
      <c r="H27" s="15">
        <v>2.07E-2</v>
      </c>
      <c r="I27" s="22">
        <v>2485967715</v>
      </c>
      <c r="J27" s="17">
        <v>1.7600000000000001E-2</v>
      </c>
      <c r="K27" s="10" t="s">
        <v>114</v>
      </c>
      <c r="L27" s="28" t="s">
        <v>88</v>
      </c>
      <c r="M27" s="8">
        <v>1.9430000000000001</v>
      </c>
      <c r="N27" s="8" t="s">
        <v>115</v>
      </c>
      <c r="O27" s="8"/>
    </row>
    <row r="28" spans="1:15">
      <c r="A28" s="2" t="s">
        <v>116</v>
      </c>
      <c r="B28" s="38">
        <v>1196800720</v>
      </c>
      <c r="C28" s="35">
        <v>48327805240</v>
      </c>
      <c r="D28" s="30">
        <f>B28/C28</f>
        <v>2.4764226599088984E-2</v>
      </c>
      <c r="E28" s="8">
        <v>2014</v>
      </c>
      <c r="F28" s="8" t="s">
        <v>37</v>
      </c>
      <c r="G28" s="8" t="s">
        <v>117</v>
      </c>
      <c r="H28" s="15">
        <v>0.01</v>
      </c>
      <c r="I28" s="22">
        <v>2925633751</v>
      </c>
      <c r="J28" s="17">
        <v>1.0200000000000001E-2</v>
      </c>
      <c r="K28" s="10" t="s">
        <v>118</v>
      </c>
      <c r="L28" s="28" t="s">
        <v>82</v>
      </c>
      <c r="M28" s="8">
        <v>1.0109999999999999</v>
      </c>
      <c r="N28" s="8" t="s">
        <v>119</v>
      </c>
      <c r="O28" s="46"/>
    </row>
    <row r="29" spans="1:15">
      <c r="A29" s="2" t="s">
        <v>120</v>
      </c>
      <c r="B29" s="39">
        <f>C29*D29</f>
        <v>7853349313.2600002</v>
      </c>
      <c r="C29" s="35">
        <v>11899014111</v>
      </c>
      <c r="D29" s="30">
        <v>0.66</v>
      </c>
      <c r="E29" s="8">
        <v>2014</v>
      </c>
      <c r="F29" s="8" t="s">
        <v>121</v>
      </c>
      <c r="G29" s="14">
        <v>945774251.67999995</v>
      </c>
      <c r="H29" s="15">
        <v>7.7999999999999996E-3</v>
      </c>
      <c r="I29" s="22">
        <v>1411950946</v>
      </c>
      <c r="J29" s="17">
        <v>8.6E-3</v>
      </c>
      <c r="K29" s="10" t="s">
        <v>60</v>
      </c>
      <c r="L29" s="28" t="s">
        <v>24</v>
      </c>
      <c r="M29" s="8">
        <v>0.69599999999999995</v>
      </c>
      <c r="N29" s="8" t="s">
        <v>124</v>
      </c>
      <c r="O29" s="46" t="s">
        <v>20</v>
      </c>
    </row>
    <row r="30" spans="1:15">
      <c r="A30" s="2" t="s">
        <v>122</v>
      </c>
      <c r="B30" s="35">
        <f>C30*D30</f>
        <v>3389680000.0000005</v>
      </c>
      <c r="C30" s="35">
        <v>6053000000</v>
      </c>
      <c r="D30" s="31">
        <v>0.56000000000000005</v>
      </c>
      <c r="E30" s="8">
        <v>2014</v>
      </c>
      <c r="F30" s="8" t="s">
        <v>23</v>
      </c>
      <c r="G30" s="14">
        <v>209247988.11000001</v>
      </c>
      <c r="H30" s="15">
        <v>3.8999999999999998E-3</v>
      </c>
      <c r="I30" s="22">
        <v>489528552</v>
      </c>
      <c r="J30" s="17">
        <v>5.7999999999999996E-3</v>
      </c>
      <c r="K30" s="10" t="s">
        <v>123</v>
      </c>
      <c r="L30" s="28" t="s">
        <v>24</v>
      </c>
      <c r="M30" s="8" t="s">
        <v>124</v>
      </c>
      <c r="N30" s="8" t="s">
        <v>124</v>
      </c>
      <c r="O30" s="46" t="s">
        <v>20</v>
      </c>
    </row>
    <row r="31" spans="1:15">
      <c r="A31" s="2" t="s">
        <v>125</v>
      </c>
      <c r="B31" s="35">
        <v>9484000000</v>
      </c>
      <c r="C31" s="35">
        <v>17020000000</v>
      </c>
      <c r="D31" s="31">
        <f>B31/C31</f>
        <v>0.55722679200940073</v>
      </c>
      <c r="E31" s="8">
        <v>2014</v>
      </c>
      <c r="F31" s="8" t="s">
        <v>23</v>
      </c>
      <c r="G31" s="24">
        <v>1100894352.3800001</v>
      </c>
      <c r="H31" s="15">
        <v>8.0000000000000002E-3</v>
      </c>
      <c r="I31" s="22">
        <v>1186770319</v>
      </c>
      <c r="J31" s="17">
        <v>5.3E-3</v>
      </c>
      <c r="K31" s="10" t="s">
        <v>60</v>
      </c>
      <c r="L31" s="28" t="s">
        <v>24</v>
      </c>
      <c r="M31" s="8" t="s">
        <v>124</v>
      </c>
      <c r="N31" s="8" t="s">
        <v>124</v>
      </c>
      <c r="O31" s="46" t="s">
        <v>20</v>
      </c>
    </row>
    <row r="32" spans="1:15">
      <c r="A32" s="2" t="s">
        <v>126</v>
      </c>
      <c r="B32" s="35">
        <v>651112891</v>
      </c>
      <c r="C32" s="35">
        <v>1248910168</v>
      </c>
      <c r="D32" s="30">
        <f>B32/C32</f>
        <v>0.5213448554451996</v>
      </c>
      <c r="E32" s="8">
        <v>2013</v>
      </c>
      <c r="F32" s="8" t="s">
        <v>127</v>
      </c>
      <c r="G32" s="14">
        <v>99309161.290000007</v>
      </c>
      <c r="H32" s="15">
        <v>4.8999999999999998E-3</v>
      </c>
      <c r="I32" s="22">
        <v>110938170</v>
      </c>
      <c r="J32" s="17">
        <v>3.2000000000000002E-3</v>
      </c>
      <c r="K32" s="10" t="s">
        <v>128</v>
      </c>
      <c r="L32" s="28" t="s">
        <v>18</v>
      </c>
      <c r="M32" s="8" t="s">
        <v>124</v>
      </c>
      <c r="N32" s="8" t="s">
        <v>129</v>
      </c>
      <c r="O32" s="46" t="s">
        <v>20</v>
      </c>
    </row>
    <row r="33" spans="1:15">
      <c r="A33" s="2" t="s">
        <v>130</v>
      </c>
      <c r="B33" s="35">
        <f>C33*D33</f>
        <v>2566691898</v>
      </c>
      <c r="C33" s="35">
        <v>4277819830</v>
      </c>
      <c r="D33" s="31">
        <v>0.6</v>
      </c>
      <c r="E33" s="8">
        <v>2014</v>
      </c>
      <c r="F33" s="8" t="s">
        <v>75</v>
      </c>
      <c r="G33" s="14">
        <v>113267522</v>
      </c>
      <c r="H33" s="15">
        <v>6.4999999999999997E-3</v>
      </c>
      <c r="I33" s="22">
        <v>245767017</v>
      </c>
      <c r="J33" s="17">
        <v>1.21E-2</v>
      </c>
      <c r="K33" s="10" t="s">
        <v>60</v>
      </c>
      <c r="L33" s="28" t="s">
        <v>27</v>
      </c>
      <c r="M33" s="8" t="s">
        <v>124</v>
      </c>
      <c r="N33" s="8" t="s">
        <v>124</v>
      </c>
      <c r="O33" s="46" t="s">
        <v>20</v>
      </c>
    </row>
    <row r="34" spans="1:15">
      <c r="A34" s="2" t="s">
        <v>131</v>
      </c>
      <c r="B34" s="35">
        <f>C34*D34</f>
        <v>10872339387.91</v>
      </c>
      <c r="C34" s="35">
        <v>11947625701</v>
      </c>
      <c r="D34" s="31">
        <v>0.91</v>
      </c>
      <c r="E34" s="8" t="s">
        <v>43</v>
      </c>
      <c r="F34" s="8" t="s">
        <v>44</v>
      </c>
      <c r="G34" s="8" t="s">
        <v>132</v>
      </c>
      <c r="H34" s="15">
        <v>3.8E-3</v>
      </c>
      <c r="I34" s="25" t="s">
        <v>22</v>
      </c>
      <c r="J34" s="17">
        <v>0</v>
      </c>
      <c r="K34" s="10" t="s">
        <v>133</v>
      </c>
      <c r="L34" s="28" t="s">
        <v>18</v>
      </c>
      <c r="M34" s="8">
        <v>1.74</v>
      </c>
      <c r="N34" s="8" t="s">
        <v>124</v>
      </c>
      <c r="O34" s="46" t="s">
        <v>20</v>
      </c>
    </row>
    <row r="35" spans="1:15">
      <c r="A35" s="2" t="s">
        <v>134</v>
      </c>
      <c r="B35" s="35">
        <f>C35*D35</f>
        <v>883309529.44000006</v>
      </c>
      <c r="C35" s="35">
        <v>1318372432</v>
      </c>
      <c r="D35" s="30">
        <v>0.67</v>
      </c>
      <c r="E35" s="8">
        <v>2013</v>
      </c>
      <c r="F35" s="8" t="s">
        <v>121</v>
      </c>
      <c r="G35" s="8" t="s">
        <v>135</v>
      </c>
      <c r="H35" s="15">
        <v>8.0999999999999996E-3</v>
      </c>
      <c r="I35" s="22">
        <v>1385351904</v>
      </c>
      <c r="J35" s="17">
        <v>8.8999999999999999E-3</v>
      </c>
      <c r="K35" s="10" t="s">
        <v>60</v>
      </c>
      <c r="L35" s="28" t="s">
        <v>136</v>
      </c>
      <c r="M35" s="50" t="s">
        <v>124</v>
      </c>
      <c r="N35" s="8" t="s">
        <v>98</v>
      </c>
      <c r="O35" s="46" t="s">
        <v>20</v>
      </c>
    </row>
    <row r="36" spans="1:15">
      <c r="A36" s="3" t="s">
        <v>137</v>
      </c>
      <c r="B36" s="36">
        <v>550441314</v>
      </c>
      <c r="C36" s="35">
        <v>550441314</v>
      </c>
      <c r="D36" s="30">
        <f t="shared" ref="D36:D42" si="1">B36/C36</f>
        <v>1</v>
      </c>
      <c r="E36" s="8">
        <v>2013</v>
      </c>
      <c r="F36" s="8" t="s">
        <v>121</v>
      </c>
      <c r="G36" s="8" t="s">
        <v>138</v>
      </c>
      <c r="H36" s="15">
        <v>1.06E-2</v>
      </c>
      <c r="I36" s="22">
        <v>140347801</v>
      </c>
      <c r="J36" s="17">
        <v>1.6199999999999999E-2</v>
      </c>
      <c r="K36" s="10" t="s">
        <v>139</v>
      </c>
      <c r="L36" s="28" t="s">
        <v>18</v>
      </c>
      <c r="M36" s="8">
        <v>0.29899999999999999</v>
      </c>
      <c r="N36" s="8" t="s">
        <v>140</v>
      </c>
      <c r="O36" s="46" t="s">
        <v>20</v>
      </c>
    </row>
    <row r="37" spans="1:15">
      <c r="A37" s="3" t="s">
        <v>141</v>
      </c>
      <c r="B37" s="51">
        <v>1546939960</v>
      </c>
      <c r="C37" s="35">
        <v>5691047590</v>
      </c>
      <c r="D37" s="30">
        <f t="shared" si="1"/>
        <v>0.27181989528926082</v>
      </c>
      <c r="E37" s="8" t="s">
        <v>43</v>
      </c>
      <c r="F37" s="8" t="s">
        <v>44</v>
      </c>
      <c r="G37" s="8" t="s">
        <v>142</v>
      </c>
      <c r="H37" s="15">
        <v>2.0999999999999999E-3</v>
      </c>
      <c r="I37" s="25" t="s">
        <v>22</v>
      </c>
      <c r="J37" s="17">
        <v>0</v>
      </c>
      <c r="K37" s="10" t="s">
        <v>60</v>
      </c>
      <c r="L37" s="28" t="s">
        <v>82</v>
      </c>
      <c r="M37" s="8">
        <v>1.0620000000000001</v>
      </c>
      <c r="N37" s="8" t="s">
        <v>124</v>
      </c>
      <c r="O37" s="46" t="s">
        <v>20</v>
      </c>
    </row>
    <row r="38" spans="1:15">
      <c r="A38" s="4" t="s">
        <v>143</v>
      </c>
      <c r="B38" s="36">
        <v>1002665575</v>
      </c>
      <c r="C38" s="35">
        <v>1821237433</v>
      </c>
      <c r="D38" s="30">
        <f t="shared" si="1"/>
        <v>0.55054083384854302</v>
      </c>
      <c r="E38" s="8">
        <v>2013</v>
      </c>
      <c r="F38" s="8" t="s">
        <v>104</v>
      </c>
      <c r="G38" s="8" t="s">
        <v>144</v>
      </c>
      <c r="H38" s="15">
        <v>8.0999999999999996E-3</v>
      </c>
      <c r="I38" s="22">
        <v>168816857</v>
      </c>
      <c r="J38" s="17">
        <v>8.9999999999999993E-3</v>
      </c>
      <c r="K38" s="10" t="s">
        <v>145</v>
      </c>
      <c r="L38" s="28" t="s">
        <v>146</v>
      </c>
      <c r="M38" s="8">
        <v>1.23</v>
      </c>
      <c r="N38" s="8" t="s">
        <v>147</v>
      </c>
      <c r="O38" s="46" t="s">
        <v>20</v>
      </c>
    </row>
    <row r="39" spans="1:15">
      <c r="A39" s="5" t="s">
        <v>148</v>
      </c>
      <c r="B39" s="35">
        <v>46563924</v>
      </c>
      <c r="C39" s="35">
        <v>87594142</v>
      </c>
      <c r="D39" s="30">
        <f t="shared" si="1"/>
        <v>0.5315871922120089</v>
      </c>
      <c r="E39" s="8">
        <v>2013</v>
      </c>
      <c r="F39" s="8" t="s">
        <v>104</v>
      </c>
      <c r="G39" s="8" t="s">
        <v>149</v>
      </c>
      <c r="H39" s="15">
        <v>1.6000000000000001E-3</v>
      </c>
      <c r="I39" s="22">
        <v>159684796</v>
      </c>
      <c r="J39" s="17">
        <v>3.3999999999999998E-3</v>
      </c>
      <c r="K39" s="10" t="s">
        <v>150</v>
      </c>
      <c r="L39" s="28" t="s">
        <v>151</v>
      </c>
      <c r="M39" s="50" t="s">
        <v>124</v>
      </c>
      <c r="N39" s="8" t="s">
        <v>152</v>
      </c>
      <c r="O39" s="46" t="s">
        <v>20</v>
      </c>
    </row>
    <row r="40" spans="1:15">
      <c r="A40" s="5" t="s">
        <v>153</v>
      </c>
      <c r="B40" s="35">
        <v>433680000</v>
      </c>
      <c r="C40" s="35">
        <v>545426000</v>
      </c>
      <c r="D40" s="30">
        <f t="shared" si="1"/>
        <v>0.79512161136432802</v>
      </c>
      <c r="E40" s="8">
        <v>2013</v>
      </c>
      <c r="F40" s="8" t="s">
        <v>63</v>
      </c>
      <c r="G40" s="16">
        <v>90456.95</v>
      </c>
      <c r="H40" s="15">
        <v>0</v>
      </c>
      <c r="I40" s="25" t="s">
        <v>22</v>
      </c>
      <c r="J40" s="17">
        <v>0</v>
      </c>
      <c r="K40" s="10" t="s">
        <v>154</v>
      </c>
      <c r="L40" s="28" t="s">
        <v>18</v>
      </c>
      <c r="M40" s="8">
        <v>4.0839999999999996</v>
      </c>
      <c r="N40" s="8" t="s">
        <v>155</v>
      </c>
      <c r="O40" s="46"/>
    </row>
    <row r="41" spans="1:15">
      <c r="A41" s="5" t="s">
        <v>156</v>
      </c>
      <c r="B41" s="35">
        <v>194000000</v>
      </c>
      <c r="C41" s="35">
        <v>9760000000</v>
      </c>
      <c r="D41" s="30">
        <f t="shared" si="1"/>
        <v>1.9877049180327868E-2</v>
      </c>
      <c r="E41" s="8">
        <v>2013</v>
      </c>
      <c r="F41" s="8" t="s">
        <v>63</v>
      </c>
      <c r="G41" s="16">
        <v>14071179.800000001</v>
      </c>
      <c r="H41" s="15">
        <v>5.0000000000000001E-4</v>
      </c>
      <c r="I41" s="22">
        <v>94249072</v>
      </c>
      <c r="J41" s="17">
        <v>1.1999999999999999E-3</v>
      </c>
      <c r="K41" s="10" t="s">
        <v>154</v>
      </c>
      <c r="L41" s="28" t="s">
        <v>18</v>
      </c>
      <c r="M41" s="8">
        <v>3.081</v>
      </c>
      <c r="N41" s="8" t="s">
        <v>157</v>
      </c>
      <c r="O41" s="8"/>
    </row>
    <row r="42" spans="1:15">
      <c r="A42" s="2" t="s">
        <v>158</v>
      </c>
      <c r="B42" s="36">
        <v>1396000000</v>
      </c>
      <c r="C42" s="36">
        <v>1396000000</v>
      </c>
      <c r="D42" s="30">
        <f t="shared" si="1"/>
        <v>1</v>
      </c>
      <c r="E42" s="8">
        <v>2013</v>
      </c>
      <c r="F42" s="8" t="s">
        <v>23</v>
      </c>
      <c r="G42" s="16">
        <v>95853633.390000001</v>
      </c>
      <c r="H42" s="15">
        <v>1.44E-2</v>
      </c>
      <c r="I42" s="25" t="s">
        <v>22</v>
      </c>
      <c r="J42" s="17">
        <v>0</v>
      </c>
      <c r="K42" s="10" t="s">
        <v>17</v>
      </c>
      <c r="L42" s="28" t="s">
        <v>18</v>
      </c>
      <c r="M42" s="8">
        <v>2.7530000000000001</v>
      </c>
      <c r="N42" s="8" t="s">
        <v>159</v>
      </c>
      <c r="O42" s="8"/>
    </row>
    <row r="43" spans="1:15">
      <c r="A43" s="2" t="s">
        <v>160</v>
      </c>
      <c r="B43" s="40" t="s">
        <v>124</v>
      </c>
      <c r="C43" s="41">
        <v>7352452065</v>
      </c>
      <c r="D43" s="43" t="s">
        <v>124</v>
      </c>
      <c r="E43" s="32">
        <v>2014</v>
      </c>
      <c r="F43" s="8" t="s">
        <v>37</v>
      </c>
      <c r="G43" s="26">
        <v>441414094</v>
      </c>
      <c r="H43" s="15">
        <v>9.7000000000000003E-3</v>
      </c>
      <c r="I43" s="22">
        <v>639669644</v>
      </c>
      <c r="J43" s="17">
        <v>1.1599999999999999E-2</v>
      </c>
      <c r="K43" s="10" t="s">
        <v>123</v>
      </c>
      <c r="L43" s="28" t="s">
        <v>24</v>
      </c>
      <c r="M43" s="8">
        <v>2.7040000000000002</v>
      </c>
      <c r="N43" s="8" t="s">
        <v>161</v>
      </c>
      <c r="O43" s="8"/>
    </row>
    <row r="44" spans="1:15">
      <c r="A44" s="2" t="s">
        <v>162</v>
      </c>
      <c r="B44" s="41" t="s">
        <v>163</v>
      </c>
      <c r="C44" s="41" t="s">
        <v>163</v>
      </c>
      <c r="D44" s="43">
        <v>1</v>
      </c>
      <c r="E44" s="32">
        <v>2013</v>
      </c>
      <c r="F44" s="8" t="s">
        <v>104</v>
      </c>
      <c r="G44" s="26">
        <v>40888768</v>
      </c>
      <c r="H44" s="15">
        <v>6.4999999999999997E-3</v>
      </c>
      <c r="I44" s="25" t="s">
        <v>22</v>
      </c>
      <c r="J44" s="17">
        <v>0</v>
      </c>
      <c r="K44" s="10" t="s">
        <v>139</v>
      </c>
      <c r="L44" s="28" t="s">
        <v>18</v>
      </c>
      <c r="M44" s="8">
        <v>0.55600000000000005</v>
      </c>
      <c r="N44" s="8" t="s">
        <v>164</v>
      </c>
      <c r="O44" s="8"/>
    </row>
    <row r="45" spans="1:15">
      <c r="A45" s="2" t="s">
        <v>165</v>
      </c>
      <c r="B45" s="35">
        <v>172700000</v>
      </c>
      <c r="C45" s="35">
        <v>896800000</v>
      </c>
      <c r="D45" s="42">
        <f>B45/C45</f>
        <v>0.19257359500446031</v>
      </c>
      <c r="E45" s="8">
        <v>2014</v>
      </c>
      <c r="F45" s="8" t="s">
        <v>23</v>
      </c>
      <c r="G45" s="14">
        <v>19407046.440000001</v>
      </c>
      <c r="H45" s="15">
        <v>6.4999999999999997E-3</v>
      </c>
      <c r="I45" s="25" t="s">
        <v>22</v>
      </c>
      <c r="J45" s="17">
        <v>0</v>
      </c>
      <c r="K45" s="8" t="s">
        <v>166</v>
      </c>
      <c r="L45" s="8" t="s">
        <v>18</v>
      </c>
      <c r="M45" s="9">
        <v>1.5569999999999999</v>
      </c>
      <c r="N45" s="49" t="s">
        <v>167</v>
      </c>
      <c r="O45" s="8"/>
    </row>
    <row r="46" spans="1:15">
      <c r="A46" s="2" t="s">
        <v>168</v>
      </c>
      <c r="B46" s="8" t="s">
        <v>98</v>
      </c>
      <c r="C46" s="8" t="s">
        <v>169</v>
      </c>
      <c r="D46" s="33">
        <v>0.35</v>
      </c>
      <c r="E46" s="8">
        <v>2014</v>
      </c>
      <c r="F46" s="8" t="s">
        <v>75</v>
      </c>
      <c r="G46" s="8" t="s">
        <v>170</v>
      </c>
      <c r="H46" s="15">
        <v>9.7000000000000003E-3</v>
      </c>
      <c r="I46" s="22">
        <v>193412587</v>
      </c>
      <c r="J46" s="17">
        <v>9.7000000000000003E-3</v>
      </c>
      <c r="K46" s="8" t="s">
        <v>109</v>
      </c>
      <c r="L46" s="8" t="s">
        <v>18</v>
      </c>
      <c r="M46" s="34">
        <v>1.53</v>
      </c>
      <c r="N46" s="49" t="s">
        <v>171</v>
      </c>
      <c r="O46" s="8"/>
    </row>
    <row r="47" spans="1:15">
      <c r="A47" s="2" t="s">
        <v>172</v>
      </c>
      <c r="B47" s="8" t="s">
        <v>98</v>
      </c>
      <c r="C47" s="35">
        <v>3502136334</v>
      </c>
      <c r="D47" s="33">
        <v>0.18</v>
      </c>
      <c r="E47" s="8">
        <v>2014</v>
      </c>
      <c r="F47" s="8" t="s">
        <v>75</v>
      </c>
      <c r="G47" s="8" t="s">
        <v>173</v>
      </c>
      <c r="H47" s="15">
        <v>9.1999999999999998E-3</v>
      </c>
      <c r="I47" s="22">
        <v>1757008186</v>
      </c>
      <c r="J47" s="17">
        <v>9.5999999999999992E-3</v>
      </c>
      <c r="K47" s="8" t="s">
        <v>174</v>
      </c>
      <c r="L47" s="8" t="s">
        <v>88</v>
      </c>
      <c r="M47" s="34">
        <v>1.3440000000000001</v>
      </c>
      <c r="N47" s="49" t="s">
        <v>98</v>
      </c>
      <c r="O47" s="8"/>
    </row>
    <row r="48" spans="1:15">
      <c r="A48" s="2" t="s">
        <v>175</v>
      </c>
      <c r="B48" s="35">
        <v>146396000</v>
      </c>
      <c r="C48" s="35">
        <v>146396000</v>
      </c>
      <c r="D48" s="33">
        <v>1</v>
      </c>
      <c r="E48" s="8">
        <v>2013</v>
      </c>
      <c r="F48" s="8" t="s">
        <v>37</v>
      </c>
      <c r="G48" s="8" t="s">
        <v>176</v>
      </c>
      <c r="H48" s="15">
        <v>2.5000000000000001E-3</v>
      </c>
      <c r="I48" s="25" t="s">
        <v>22</v>
      </c>
      <c r="J48" s="17">
        <v>0</v>
      </c>
      <c r="K48" s="8" t="s">
        <v>109</v>
      </c>
      <c r="L48" s="8" t="s">
        <v>18</v>
      </c>
      <c r="M48" s="34" t="s">
        <v>98</v>
      </c>
      <c r="N48" s="49" t="s">
        <v>177</v>
      </c>
      <c r="O48" s="8"/>
    </row>
    <row r="49" spans="1:16">
      <c r="A49" s="2" t="s">
        <v>178</v>
      </c>
      <c r="B49" s="35">
        <v>50934685</v>
      </c>
      <c r="C49" s="35">
        <v>50934685</v>
      </c>
      <c r="D49" s="33">
        <v>1</v>
      </c>
      <c r="E49" s="8">
        <v>2013</v>
      </c>
      <c r="F49" s="8" t="s">
        <v>37</v>
      </c>
      <c r="G49" s="8" t="s">
        <v>179</v>
      </c>
      <c r="H49" s="15">
        <v>1.4E-3</v>
      </c>
      <c r="I49" s="22">
        <v>512061</v>
      </c>
      <c r="J49" s="17">
        <v>1.2999999999999999E-3</v>
      </c>
      <c r="K49" s="8" t="s">
        <v>109</v>
      </c>
      <c r="L49" s="8" t="s">
        <v>18</v>
      </c>
      <c r="M49" s="34">
        <v>0.8</v>
      </c>
      <c r="N49" s="49" t="s">
        <v>147</v>
      </c>
      <c r="O49" s="8"/>
    </row>
    <row r="50" spans="1:16">
      <c r="A50" s="2" t="s">
        <v>180</v>
      </c>
      <c r="B50" s="8" t="s">
        <v>124</v>
      </c>
      <c r="C50" s="35">
        <v>846000000</v>
      </c>
      <c r="D50" s="33" t="s">
        <v>124</v>
      </c>
      <c r="E50" s="8">
        <v>2014</v>
      </c>
      <c r="F50" s="8" t="s">
        <v>182</v>
      </c>
      <c r="G50" s="8" t="s">
        <v>181</v>
      </c>
      <c r="H50" s="15">
        <v>1.67E-2</v>
      </c>
      <c r="I50" s="25" t="s">
        <v>22</v>
      </c>
      <c r="J50" s="17">
        <v>0</v>
      </c>
      <c r="K50" s="8" t="s">
        <v>139</v>
      </c>
      <c r="L50" s="8" t="s">
        <v>88</v>
      </c>
      <c r="M50" s="34">
        <v>0.998</v>
      </c>
      <c r="N50" s="49" t="s">
        <v>183</v>
      </c>
      <c r="O50" s="8"/>
    </row>
    <row r="51" spans="1:16">
      <c r="A51" s="4"/>
      <c r="B51" s="34"/>
      <c r="C51" s="34"/>
      <c r="D51" s="34"/>
      <c r="E51" s="34"/>
      <c r="F51" s="34"/>
      <c r="G51" s="57">
        <f>SUM(G2:G50)</f>
        <v>21222030092.489998</v>
      </c>
      <c r="H51" s="15"/>
      <c r="I51" s="15"/>
      <c r="J51" s="15"/>
      <c r="K51" s="34"/>
      <c r="L51" s="34"/>
      <c r="M51" s="34"/>
      <c r="N51" s="34"/>
      <c r="O51" s="34"/>
      <c r="P51" s="4"/>
    </row>
    <row r="52" spans="1:16">
      <c r="A52" s="6"/>
      <c r="B52" s="34"/>
      <c r="C52" s="34"/>
      <c r="D52" s="34"/>
      <c r="E52" s="34"/>
      <c r="F52" s="34"/>
      <c r="G52" s="34"/>
      <c r="H52" s="15"/>
      <c r="I52" s="15"/>
      <c r="J52" s="15"/>
      <c r="K52" s="34"/>
      <c r="L52" s="34"/>
      <c r="M52" s="34"/>
      <c r="N52" s="34"/>
      <c r="O52" s="34"/>
      <c r="P52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J5" sqref="J5"/>
    </sheetView>
  </sheetViews>
  <sheetFormatPr defaultColWidth="11" defaultRowHeight="15.75"/>
  <cols>
    <col min="1" max="1" width="26" customWidth="1"/>
    <col min="2" max="2" width="14.625" style="9" customWidth="1"/>
    <col min="3" max="3" width="20.625" style="9" customWidth="1"/>
    <col min="4" max="4" width="10.875" style="9"/>
    <col min="5" max="5" width="21" style="9" customWidth="1"/>
    <col min="6" max="6" width="12.5" style="9" customWidth="1"/>
    <col min="7" max="7" width="10.875" style="9"/>
    <col min="8" max="8" width="17.125" style="9" customWidth="1"/>
  </cols>
  <sheetData>
    <row r="1" spans="1:8">
      <c r="A1" s="53" t="s">
        <v>185</v>
      </c>
      <c r="B1" s="54" t="s">
        <v>9</v>
      </c>
      <c r="C1" s="54" t="s">
        <v>5</v>
      </c>
      <c r="D1" s="54" t="s">
        <v>186</v>
      </c>
      <c r="E1" s="55" t="s">
        <v>7</v>
      </c>
      <c r="F1" s="54" t="s">
        <v>187</v>
      </c>
      <c r="G1" s="54" t="s">
        <v>188</v>
      </c>
      <c r="H1" s="54" t="s">
        <v>189</v>
      </c>
    </row>
    <row r="2" spans="1:8">
      <c r="A2" s="28" t="s">
        <v>190</v>
      </c>
      <c r="B2" s="8" t="s">
        <v>63</v>
      </c>
      <c r="C2" s="58">
        <v>3310524316.3600001</v>
      </c>
      <c r="D2" s="27">
        <v>5.4000000000000003E-3</v>
      </c>
      <c r="E2" s="58">
        <v>2290458088</v>
      </c>
      <c r="F2" s="8">
        <v>6.7489999999999997</v>
      </c>
      <c r="G2" s="8">
        <v>37.165999999999997</v>
      </c>
      <c r="H2" s="8">
        <f>F2+G2</f>
        <v>43.914999999999999</v>
      </c>
    </row>
    <row r="3" spans="1:8">
      <c r="A3" s="28" t="s">
        <v>191</v>
      </c>
      <c r="B3" s="8" t="s">
        <v>63</v>
      </c>
      <c r="C3" s="58">
        <v>272271703.38999999</v>
      </c>
      <c r="D3" s="27">
        <v>5.9999999999999995E-4</v>
      </c>
      <c r="E3" s="58">
        <v>323501014</v>
      </c>
      <c r="F3" s="8">
        <v>10.666</v>
      </c>
      <c r="G3" s="8">
        <v>2.5579999999999998</v>
      </c>
      <c r="H3" s="8">
        <f t="shared" ref="H3:H17" si="0">F3+G3</f>
        <v>13.224</v>
      </c>
    </row>
    <row r="4" spans="1:8">
      <c r="A4" s="28" t="s">
        <v>192</v>
      </c>
      <c r="B4" s="8" t="s">
        <v>16</v>
      </c>
      <c r="C4" s="58">
        <v>1170451559.74</v>
      </c>
      <c r="D4" s="27">
        <v>1E-3</v>
      </c>
      <c r="E4" s="58">
        <v>2583514071</v>
      </c>
      <c r="F4" s="8">
        <v>4.79</v>
      </c>
      <c r="G4" s="8">
        <v>3.8010000000000002</v>
      </c>
      <c r="H4" s="8">
        <f t="shared" si="0"/>
        <v>8.5910000000000011</v>
      </c>
    </row>
    <row r="5" spans="1:8">
      <c r="A5" s="28" t="s">
        <v>193</v>
      </c>
      <c r="B5" s="8" t="s">
        <v>53</v>
      </c>
      <c r="C5" s="58">
        <v>28957454130.009998</v>
      </c>
      <c r="D5" s="27">
        <v>2.06E-2</v>
      </c>
      <c r="E5" s="58">
        <v>32501407076</v>
      </c>
      <c r="F5" s="8">
        <v>2.2290000000000001</v>
      </c>
      <c r="G5" s="8">
        <v>2.3149999999999999</v>
      </c>
      <c r="H5" s="8">
        <f t="shared" si="0"/>
        <v>4.5440000000000005</v>
      </c>
    </row>
    <row r="6" spans="1:8">
      <c r="A6" s="28" t="s">
        <v>194</v>
      </c>
      <c r="B6" s="8" t="s">
        <v>23</v>
      </c>
      <c r="C6" s="58">
        <v>18099672582.849998</v>
      </c>
      <c r="D6" s="27">
        <v>6.7000000000000002E-3</v>
      </c>
      <c r="E6" s="58">
        <v>21302698436</v>
      </c>
      <c r="F6" s="8">
        <v>4.3070000000000004</v>
      </c>
      <c r="G6" s="8">
        <v>3.9159999999999999</v>
      </c>
      <c r="H6" s="8">
        <f t="shared" si="0"/>
        <v>8.2230000000000008</v>
      </c>
    </row>
    <row r="7" spans="1:8">
      <c r="A7" s="28" t="s">
        <v>195</v>
      </c>
      <c r="B7" s="8" t="s">
        <v>63</v>
      </c>
      <c r="C7" s="58">
        <v>2143322073.28</v>
      </c>
      <c r="D7" s="27">
        <v>6.7000000000000002E-3</v>
      </c>
      <c r="E7" s="58">
        <v>1841144912</v>
      </c>
      <c r="F7" s="8">
        <v>5.6989999999999998</v>
      </c>
      <c r="G7" s="8">
        <v>1.288</v>
      </c>
      <c r="H7" s="8">
        <f t="shared" si="0"/>
        <v>6.9870000000000001</v>
      </c>
    </row>
    <row r="8" spans="1:8">
      <c r="A8" s="28" t="s">
        <v>196</v>
      </c>
      <c r="B8" s="8" t="s">
        <v>53</v>
      </c>
      <c r="C8" s="58">
        <v>20150362231.259998</v>
      </c>
      <c r="D8" s="27">
        <v>2.1999999999999999E-2</v>
      </c>
      <c r="E8" s="58">
        <v>18913498863</v>
      </c>
      <c r="F8" s="8">
        <v>4.2140000000000004</v>
      </c>
      <c r="G8" s="8">
        <v>2.5059999999999998</v>
      </c>
      <c r="H8" s="44">
        <f t="shared" si="0"/>
        <v>6.7200000000000006</v>
      </c>
    </row>
    <row r="9" spans="1:8">
      <c r="A9" s="28" t="s">
        <v>197</v>
      </c>
      <c r="B9" s="8" t="s">
        <v>23</v>
      </c>
      <c r="C9" s="58">
        <v>11291586181.639999</v>
      </c>
      <c r="D9" s="27">
        <v>7.7000000000000002E-3</v>
      </c>
      <c r="E9" s="58">
        <v>12202145986</v>
      </c>
      <c r="F9" s="8">
        <v>2.4849999999999999</v>
      </c>
      <c r="G9" s="8">
        <v>1.5880000000000001</v>
      </c>
      <c r="H9" s="8">
        <f t="shared" si="0"/>
        <v>4.0730000000000004</v>
      </c>
    </row>
    <row r="10" spans="1:8">
      <c r="A10" s="28" t="s">
        <v>198</v>
      </c>
      <c r="B10" s="8" t="s">
        <v>63</v>
      </c>
      <c r="C10" s="58">
        <v>323041761.20999998</v>
      </c>
      <c r="D10" s="27">
        <v>1.4E-3</v>
      </c>
      <c r="E10" s="58">
        <v>519599772</v>
      </c>
      <c r="F10" s="8">
        <v>0.497</v>
      </c>
      <c r="G10" s="8">
        <v>3.3559999999999999</v>
      </c>
      <c r="H10" s="8">
        <f t="shared" si="0"/>
        <v>3.8529999999999998</v>
      </c>
    </row>
    <row r="11" spans="1:8">
      <c r="A11" s="28" t="s">
        <v>199</v>
      </c>
      <c r="B11" s="8" t="s">
        <v>200</v>
      </c>
      <c r="C11" s="58">
        <v>18219029606.07</v>
      </c>
      <c r="D11" s="27">
        <v>2.06E-2</v>
      </c>
      <c r="E11" s="58">
        <v>17906922173</v>
      </c>
      <c r="F11" s="8">
        <v>2.0019999999999998</v>
      </c>
      <c r="G11" s="44">
        <v>1.8</v>
      </c>
      <c r="H11" s="8">
        <f t="shared" si="0"/>
        <v>3.8019999999999996</v>
      </c>
    </row>
    <row r="12" spans="1:8">
      <c r="A12" s="28" t="s">
        <v>201</v>
      </c>
      <c r="B12" s="8" t="s">
        <v>23</v>
      </c>
      <c r="C12" s="58">
        <v>3001914425.6999998</v>
      </c>
      <c r="D12" s="27">
        <v>5.7000000000000002E-3</v>
      </c>
      <c r="E12" s="58">
        <v>5657832775</v>
      </c>
      <c r="F12" s="8">
        <v>1.6870000000000001</v>
      </c>
      <c r="G12" s="8">
        <v>1.111</v>
      </c>
      <c r="H12" s="8">
        <f t="shared" si="0"/>
        <v>2.798</v>
      </c>
    </row>
    <row r="13" spans="1:8">
      <c r="A13" s="28" t="s">
        <v>202</v>
      </c>
      <c r="B13" s="8" t="s">
        <v>63</v>
      </c>
      <c r="C13" s="58">
        <v>270197054.63999999</v>
      </c>
      <c r="D13" s="27">
        <v>3.0999999999999999E-3</v>
      </c>
      <c r="E13" s="58">
        <v>416195674</v>
      </c>
      <c r="F13" s="8">
        <v>2.556</v>
      </c>
      <c r="G13" s="8">
        <v>6.4000000000000001E-2</v>
      </c>
      <c r="H13" s="44">
        <f t="shared" si="0"/>
        <v>2.62</v>
      </c>
    </row>
    <row r="14" spans="1:8">
      <c r="A14" s="28" t="s">
        <v>203</v>
      </c>
      <c r="B14" s="8" t="s">
        <v>204</v>
      </c>
      <c r="C14" s="58">
        <v>8424814022.1400003</v>
      </c>
      <c r="D14" s="27">
        <v>1.5900000000000001E-2</v>
      </c>
      <c r="E14" s="58">
        <v>7260215419</v>
      </c>
      <c r="F14" s="8">
        <v>1.3660000000000001</v>
      </c>
      <c r="G14" s="44">
        <v>0.99</v>
      </c>
      <c r="H14" s="8">
        <f t="shared" si="0"/>
        <v>2.3559999999999999</v>
      </c>
    </row>
    <row r="15" spans="1:8">
      <c r="A15" s="28" t="s">
        <v>205</v>
      </c>
      <c r="B15" s="8" t="s">
        <v>16</v>
      </c>
      <c r="C15" s="58">
        <v>1283632381.6600001</v>
      </c>
      <c r="D15" s="27">
        <v>2.5000000000000001E-3</v>
      </c>
      <c r="E15" s="58">
        <v>1747244046</v>
      </c>
      <c r="F15" s="8">
        <v>1.175</v>
      </c>
      <c r="G15" s="44">
        <v>0.373</v>
      </c>
      <c r="H15" s="8">
        <f t="shared" si="0"/>
        <v>1.548</v>
      </c>
    </row>
    <row r="16" spans="1:8">
      <c r="A16" s="28" t="s">
        <v>206</v>
      </c>
      <c r="B16" s="8" t="s">
        <v>23</v>
      </c>
      <c r="C16" s="58">
        <v>3267245335.1700001</v>
      </c>
      <c r="D16" s="27">
        <v>7.0000000000000001E-3</v>
      </c>
      <c r="E16" s="58">
        <v>3547894193</v>
      </c>
      <c r="F16" s="8">
        <v>1.024</v>
      </c>
      <c r="G16" s="8">
        <v>0.30299999999999999</v>
      </c>
      <c r="H16" s="8">
        <f t="shared" si="0"/>
        <v>1.327</v>
      </c>
    </row>
    <row r="17" spans="1:8">
      <c r="A17" s="28" t="s">
        <v>207</v>
      </c>
      <c r="B17" s="8" t="s">
        <v>53</v>
      </c>
      <c r="C17" s="58">
        <v>22141549594.470001</v>
      </c>
      <c r="D17" s="27">
        <v>4.9799999999999997E-2</v>
      </c>
      <c r="E17" s="60">
        <v>17263773915</v>
      </c>
      <c r="F17" s="8">
        <v>0.53300000000000003</v>
      </c>
      <c r="G17" s="8">
        <v>0.58799999999999997</v>
      </c>
      <c r="H17" s="8">
        <f t="shared" si="0"/>
        <v>1.121</v>
      </c>
    </row>
    <row r="18" spans="1:8">
      <c r="A18" s="34"/>
      <c r="B18" s="34"/>
      <c r="C18" s="59">
        <f>SUM(C2:C17)</f>
        <v>142327068959.59</v>
      </c>
      <c r="D18" s="52"/>
      <c r="E18" s="59">
        <f>SUM(E2:E17)</f>
        <v>146278046413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51"/>
  <sheetViews>
    <sheetView topLeftCell="BC148" workbookViewId="0">
      <selection activeCell="BG151" sqref="BG151"/>
    </sheetView>
  </sheetViews>
  <sheetFormatPr defaultColWidth="11" defaultRowHeight="15.75"/>
  <cols>
    <col min="2" max="2" width="21.5" customWidth="1"/>
    <col min="3" max="3" width="18.875" customWidth="1"/>
    <col min="4" max="4" width="30.875" customWidth="1"/>
    <col min="6" max="6" width="14" customWidth="1"/>
    <col min="7" max="7" width="13.375" customWidth="1"/>
    <col min="9" max="9" width="13.125" customWidth="1"/>
    <col min="10" max="10" width="12.375" customWidth="1"/>
    <col min="12" max="12" width="13.625" customWidth="1"/>
    <col min="15" max="15" width="13.5" customWidth="1"/>
    <col min="16" max="16" width="12.875" customWidth="1"/>
    <col min="18" max="18" width="12.625" customWidth="1"/>
    <col min="19" max="19" width="13.375" customWidth="1"/>
    <col min="24" max="24" width="13.375" customWidth="1"/>
    <col min="25" max="25" width="13" customWidth="1"/>
    <col min="27" max="27" width="14.125" customWidth="1"/>
    <col min="28" max="28" width="13.625" customWidth="1"/>
    <col min="33" max="33" width="14.5" customWidth="1"/>
    <col min="34" max="34" width="13.875" customWidth="1"/>
    <col min="36" max="36" width="14" customWidth="1"/>
    <col min="37" max="37" width="12" customWidth="1"/>
    <col min="42" max="42" width="16" customWidth="1"/>
    <col min="43" max="43" width="13.5" customWidth="1"/>
    <col min="45" max="45" width="14.125" customWidth="1"/>
    <col min="48" max="48" width="13" customWidth="1"/>
    <col min="49" max="49" width="13.5" customWidth="1"/>
    <col min="51" max="51" width="14" customWidth="1"/>
    <col min="52" max="52" width="12.5" customWidth="1"/>
    <col min="54" max="54" width="29.625" customWidth="1"/>
    <col min="55" max="55" width="10.375" customWidth="1"/>
    <col min="56" max="56" width="29.375" customWidth="1"/>
    <col min="57" max="57" width="29.125" customWidth="1"/>
    <col min="58" max="58" width="33.375" customWidth="1"/>
    <col min="59" max="59" width="33.125" customWidth="1"/>
    <col min="60" max="60" width="25" customWidth="1"/>
    <col min="61" max="61" width="14.375" customWidth="1"/>
    <col min="62" max="62" width="16.125" customWidth="1"/>
    <col min="63" max="63" width="36.5" customWidth="1"/>
  </cols>
  <sheetData>
    <row r="1" spans="1:65">
      <c r="A1" s="128"/>
      <c r="B1" s="129"/>
      <c r="C1" s="130"/>
      <c r="D1" s="130"/>
      <c r="E1" s="63"/>
      <c r="F1" s="64" t="s">
        <v>190</v>
      </c>
      <c r="G1" s="65"/>
      <c r="H1" s="66"/>
      <c r="I1" s="67" t="s">
        <v>191</v>
      </c>
      <c r="J1" s="68"/>
      <c r="K1" s="69"/>
      <c r="L1" s="64" t="s">
        <v>208</v>
      </c>
      <c r="M1" s="65"/>
      <c r="N1" s="66"/>
      <c r="O1" s="67" t="s">
        <v>193</v>
      </c>
      <c r="P1" s="70"/>
      <c r="Q1" s="71"/>
      <c r="R1" s="64" t="s">
        <v>194</v>
      </c>
      <c r="S1" s="65"/>
      <c r="T1" s="72"/>
      <c r="U1" s="67" t="s">
        <v>195</v>
      </c>
      <c r="V1" s="68"/>
      <c r="W1" s="71"/>
      <c r="X1" s="64" t="s">
        <v>196</v>
      </c>
      <c r="Y1" s="65"/>
      <c r="Z1" s="72"/>
      <c r="AA1" s="67" t="s">
        <v>197</v>
      </c>
      <c r="AB1" s="68"/>
      <c r="AC1" s="71"/>
      <c r="AD1" s="64" t="s">
        <v>198</v>
      </c>
      <c r="AE1" s="65"/>
      <c r="AF1" s="73"/>
      <c r="AG1" s="67" t="s">
        <v>199</v>
      </c>
      <c r="AH1" s="68"/>
      <c r="AI1" s="63"/>
      <c r="AJ1" s="64" t="s">
        <v>201</v>
      </c>
      <c r="AK1" s="65"/>
      <c r="AL1" s="73"/>
      <c r="AM1" s="67" t="s">
        <v>202</v>
      </c>
      <c r="AN1" s="68"/>
      <c r="AO1" s="63"/>
      <c r="AP1" s="64" t="s">
        <v>203</v>
      </c>
      <c r="AQ1" s="65"/>
      <c r="AR1" s="73"/>
      <c r="AS1" s="67" t="s">
        <v>205</v>
      </c>
      <c r="AT1" s="68"/>
      <c r="AU1" s="71"/>
      <c r="AV1" s="64" t="s">
        <v>206</v>
      </c>
      <c r="AW1" s="65"/>
      <c r="AX1" s="72"/>
      <c r="AY1" s="67" t="s">
        <v>207</v>
      </c>
      <c r="AZ1" s="68"/>
      <c r="BB1" s="74" t="s">
        <v>209</v>
      </c>
      <c r="BD1" s="74" t="s">
        <v>210</v>
      </c>
      <c r="BF1" s="75" t="s">
        <v>209</v>
      </c>
      <c r="BG1" s="76" t="s">
        <v>209</v>
      </c>
      <c r="BI1" s="77" t="s">
        <v>211</v>
      </c>
    </row>
    <row r="2" spans="1:65">
      <c r="A2" s="78" t="s">
        <v>212</v>
      </c>
      <c r="B2" s="79" t="s">
        <v>213</v>
      </c>
      <c r="C2" s="80" t="s">
        <v>214</v>
      </c>
      <c r="D2" s="80" t="s">
        <v>215</v>
      </c>
      <c r="E2" s="82" t="s">
        <v>216</v>
      </c>
      <c r="F2" s="83" t="s">
        <v>217</v>
      </c>
      <c r="G2" s="84" t="s">
        <v>218</v>
      </c>
      <c r="H2" s="85" t="s">
        <v>216</v>
      </c>
      <c r="I2" s="86" t="s">
        <v>217</v>
      </c>
      <c r="J2" s="87" t="s">
        <v>218</v>
      </c>
      <c r="K2" s="88" t="s">
        <v>216</v>
      </c>
      <c r="L2" s="83" t="s">
        <v>217</v>
      </c>
      <c r="M2" s="84" t="s">
        <v>218</v>
      </c>
      <c r="N2" s="85" t="s">
        <v>216</v>
      </c>
      <c r="O2" s="86" t="s">
        <v>217</v>
      </c>
      <c r="P2" s="89" t="s">
        <v>218</v>
      </c>
      <c r="Q2" s="90" t="s">
        <v>216</v>
      </c>
      <c r="R2" s="83" t="s">
        <v>217</v>
      </c>
      <c r="S2" s="84" t="s">
        <v>218</v>
      </c>
      <c r="T2" s="91" t="s">
        <v>216</v>
      </c>
      <c r="U2" s="86" t="s">
        <v>217</v>
      </c>
      <c r="V2" s="87" t="s">
        <v>218</v>
      </c>
      <c r="W2" s="90" t="s">
        <v>216</v>
      </c>
      <c r="X2" s="83" t="s">
        <v>217</v>
      </c>
      <c r="Y2" s="84" t="s">
        <v>218</v>
      </c>
      <c r="Z2" s="91" t="s">
        <v>216</v>
      </c>
      <c r="AA2" s="86" t="s">
        <v>217</v>
      </c>
      <c r="AB2" s="87" t="s">
        <v>218</v>
      </c>
      <c r="AC2" s="90" t="s">
        <v>216</v>
      </c>
      <c r="AD2" s="83" t="s">
        <v>217</v>
      </c>
      <c r="AE2" s="84" t="s">
        <v>218</v>
      </c>
      <c r="AF2" s="92" t="s">
        <v>216</v>
      </c>
      <c r="AG2" s="86" t="s">
        <v>217</v>
      </c>
      <c r="AH2" s="87" t="s">
        <v>218</v>
      </c>
      <c r="AI2" s="82" t="s">
        <v>216</v>
      </c>
      <c r="AJ2" s="83" t="s">
        <v>217</v>
      </c>
      <c r="AK2" s="84" t="s">
        <v>218</v>
      </c>
      <c r="AL2" s="92" t="s">
        <v>216</v>
      </c>
      <c r="AM2" s="86" t="s">
        <v>217</v>
      </c>
      <c r="AN2" s="87" t="s">
        <v>218</v>
      </c>
      <c r="AO2" s="82" t="s">
        <v>216</v>
      </c>
      <c r="AP2" s="83" t="s">
        <v>217</v>
      </c>
      <c r="AQ2" s="84" t="s">
        <v>218</v>
      </c>
      <c r="AR2" s="92" t="s">
        <v>216</v>
      </c>
      <c r="AS2" s="86" t="s">
        <v>217</v>
      </c>
      <c r="AT2" s="87" t="s">
        <v>218</v>
      </c>
      <c r="AU2" s="90" t="s">
        <v>216</v>
      </c>
      <c r="AV2" s="83" t="s">
        <v>217</v>
      </c>
      <c r="AW2" s="84" t="s">
        <v>218</v>
      </c>
      <c r="AX2" s="91" t="s">
        <v>216</v>
      </c>
      <c r="AY2" s="86" t="s">
        <v>217</v>
      </c>
      <c r="AZ2" s="87" t="s">
        <v>218</v>
      </c>
      <c r="BA2" s="81"/>
      <c r="BB2" s="93" t="s">
        <v>219</v>
      </c>
      <c r="BC2" s="94" t="s">
        <v>220</v>
      </c>
      <c r="BD2" s="93" t="s">
        <v>221</v>
      </c>
      <c r="BE2" s="81"/>
      <c r="BF2" s="95" t="s">
        <v>222</v>
      </c>
      <c r="BG2" s="96" t="s">
        <v>223</v>
      </c>
      <c r="BH2" s="81"/>
      <c r="BI2" s="97"/>
      <c r="BJ2" s="81"/>
      <c r="BK2" s="81"/>
      <c r="BL2" s="81"/>
      <c r="BM2" s="81"/>
    </row>
    <row r="3" spans="1:65">
      <c r="A3" s="98">
        <v>37987</v>
      </c>
      <c r="B3" s="99">
        <v>2.2764322021710203E-2</v>
      </c>
      <c r="C3" s="62">
        <v>359600000000</v>
      </c>
      <c r="D3" s="62">
        <v>8186050199.0069895</v>
      </c>
      <c r="E3" s="100">
        <v>0</v>
      </c>
      <c r="F3" s="101">
        <v>0</v>
      </c>
      <c r="G3" s="102">
        <f>E3*F3</f>
        <v>0</v>
      </c>
      <c r="H3" s="103">
        <v>0</v>
      </c>
      <c r="I3" s="104">
        <v>0</v>
      </c>
      <c r="J3" s="102">
        <f>H3*I3</f>
        <v>0</v>
      </c>
      <c r="K3" s="103">
        <v>0</v>
      </c>
      <c r="L3" s="104">
        <v>0</v>
      </c>
      <c r="M3" s="102">
        <f>K3*L3</f>
        <v>0</v>
      </c>
      <c r="N3" s="103">
        <v>-1.1371787272286108E-2</v>
      </c>
      <c r="O3" s="104">
        <v>3560971000</v>
      </c>
      <c r="P3" s="104">
        <f>N3*O3</f>
        <v>-40494604.694779932</v>
      </c>
      <c r="Q3" s="100">
        <v>6.3545197208185369E-2</v>
      </c>
      <c r="R3" s="105">
        <v>2406789000</v>
      </c>
      <c r="S3" s="105">
        <f>Q3*R3</f>
        <v>152939881.64349127</v>
      </c>
      <c r="T3" s="103">
        <v>3.0125886763361653E-2</v>
      </c>
      <c r="U3" s="104">
        <v>55372000</v>
      </c>
      <c r="V3" s="105">
        <f>T3*U3</f>
        <v>1668130.6018608615</v>
      </c>
      <c r="W3" s="103">
        <v>5.1525564721317134E-2</v>
      </c>
      <c r="X3" s="105">
        <v>6199567000</v>
      </c>
      <c r="Y3" s="105">
        <f>W3*X3</f>
        <v>319436190.7026419</v>
      </c>
      <c r="Z3" s="103">
        <v>6.7108724537251196E-2</v>
      </c>
      <c r="AA3" s="105">
        <v>879432000</v>
      </c>
      <c r="AB3" s="105">
        <f>Z3*AA3</f>
        <v>59017559.837243892</v>
      </c>
      <c r="AC3" s="106">
        <v>0</v>
      </c>
      <c r="AD3" s="104">
        <v>0</v>
      </c>
      <c r="AE3" s="104">
        <f>AC3*AD3</f>
        <v>0</v>
      </c>
      <c r="AF3" s="103">
        <v>5.2262049636011283E-2</v>
      </c>
      <c r="AG3" s="104">
        <v>2999162000</v>
      </c>
      <c r="AH3" s="104">
        <f>AF3*AG3</f>
        <v>156742353.31043887</v>
      </c>
      <c r="AI3" s="103">
        <v>7.2495186641435783E-2</v>
      </c>
      <c r="AJ3" s="104">
        <v>487635000</v>
      </c>
      <c r="AK3" s="104">
        <f>AI3*AJ3</f>
        <v>35351190.337896541</v>
      </c>
      <c r="AL3" s="103">
        <v>5.5108123000434266E-2</v>
      </c>
      <c r="AM3" s="104">
        <v>0</v>
      </c>
      <c r="AN3" s="104">
        <f>AL3*AM3</f>
        <v>0</v>
      </c>
      <c r="AO3" s="103">
        <v>3.3763225466578901E-2</v>
      </c>
      <c r="AP3" s="104">
        <v>141619000</v>
      </c>
      <c r="AQ3" s="104">
        <f>AO3*AP3</f>
        <v>4781514.2273514373</v>
      </c>
      <c r="AR3" s="103">
        <v>-6.9425238029683811E-2</v>
      </c>
      <c r="AS3" s="104">
        <v>37384000</v>
      </c>
      <c r="AT3" s="104">
        <f>AR3*AS3</f>
        <v>-2595393.0985016995</v>
      </c>
      <c r="AU3" s="103">
        <v>8.6907243654382446E-2</v>
      </c>
      <c r="AV3" s="105">
        <v>168081000</v>
      </c>
      <c r="AW3" s="105">
        <f>AU3*AV3</f>
        <v>14607456.420672256</v>
      </c>
      <c r="AX3" s="103">
        <v>3.6870068203756198E-2</v>
      </c>
      <c r="AY3" s="105">
        <v>590891000</v>
      </c>
      <c r="AZ3" s="105">
        <f>AX3*AY3</f>
        <v>21786191.470985703</v>
      </c>
      <c r="BB3" s="104">
        <f t="shared" ref="BB3:BB34" si="0">D3-G3-J3-M3-P3-S3-V3-Y3-AB3-AE3-AH3-AK3-AN3-AQ3-AT3-AW3-AZ3</f>
        <v>7462809728.2476902</v>
      </c>
      <c r="BD3" s="104">
        <f t="shared" ref="BD3:BD34" si="1">C3-F3-I3-L3-O3-R3-U3-X3-AA3-AD3-AG3-AJ3-AM3-AP3-AS3-AV3-AY3</f>
        <v>342073097000</v>
      </c>
      <c r="BF3" s="107">
        <f>BB3/BD3</f>
        <v>2.1816418168213007E-2</v>
      </c>
      <c r="BG3" s="99">
        <v>2.2764322021710203E-2</v>
      </c>
      <c r="BI3" s="108">
        <f t="shared" ref="BI3:BI66" si="2">BF3-BG3</f>
        <v>-9.4790385349719647E-4</v>
      </c>
    </row>
    <row r="4" spans="1:65">
      <c r="A4" s="98">
        <v>38018</v>
      </c>
      <c r="B4" s="99">
        <v>2.27042439439353E-2</v>
      </c>
      <c r="C4" s="62">
        <v>367786050199.00696</v>
      </c>
      <c r="D4" s="62">
        <v>8350304202.8946877</v>
      </c>
      <c r="E4" s="100">
        <v>0</v>
      </c>
      <c r="F4" s="101">
        <v>0</v>
      </c>
      <c r="G4" s="102">
        <f t="shared" ref="G4:G67" si="3">E4*F4</f>
        <v>0</v>
      </c>
      <c r="H4" s="103">
        <v>0</v>
      </c>
      <c r="I4" s="104">
        <v>0</v>
      </c>
      <c r="J4" s="102">
        <f t="shared" ref="J4:J67" si="4">H4*I4</f>
        <v>0</v>
      </c>
      <c r="K4" s="103">
        <v>0</v>
      </c>
      <c r="L4" s="104">
        <v>0</v>
      </c>
      <c r="M4" s="102">
        <f t="shared" ref="M4:M67" si="5">K4*L4</f>
        <v>0</v>
      </c>
      <c r="N4" s="103">
        <v>1.6991440310251532E-3</v>
      </c>
      <c r="O4" s="104">
        <f>O3*(1+N3)</f>
        <v>3520476395.3052197</v>
      </c>
      <c r="P4" s="104">
        <f t="shared" ref="P4:P67" si="6">N4*O4</f>
        <v>5981796.4534478122</v>
      </c>
      <c r="Q4" s="100">
        <v>4.5788196862036251E-2</v>
      </c>
      <c r="R4" s="105">
        <f>R3*(1+Q3)</f>
        <v>2559728881.6434913</v>
      </c>
      <c r="S4" s="105">
        <f t="shared" ref="S4:S67" si="7">Q4*R4</f>
        <v>117205369.94613206</v>
      </c>
      <c r="T4" s="103">
        <v>0.10408266140752549</v>
      </c>
      <c r="U4" s="104">
        <f>U3*(1+T3)</f>
        <v>57040130.601860859</v>
      </c>
      <c r="V4" s="105">
        <f t="shared" ref="V4:V67" si="8">T4*U4</f>
        <v>5936888.6000745166</v>
      </c>
      <c r="W4" s="103">
        <v>-1.374969157304836E-2</v>
      </c>
      <c r="X4" s="105">
        <f>X3*(1+W3)</f>
        <v>6519003190.7026415</v>
      </c>
      <c r="Y4" s="105">
        <f t="shared" ref="Y4:Y67" si="9">W4*X4</f>
        <v>-89634283.235879481</v>
      </c>
      <c r="Z4" s="103">
        <v>3.2853130486288497E-2</v>
      </c>
      <c r="AA4" s="105">
        <f>AA3*(1+Z3)</f>
        <v>938449559.83724391</v>
      </c>
      <c r="AB4" s="105">
        <f t="shared" ref="AB4:AB67" si="10">Z4*AA4</f>
        <v>30831005.844132978</v>
      </c>
      <c r="AC4" s="106">
        <v>0</v>
      </c>
      <c r="AD4" s="104">
        <v>0</v>
      </c>
      <c r="AE4" s="104">
        <f t="shared" ref="AE4:AE67" si="11">AC4*AD4</f>
        <v>0</v>
      </c>
      <c r="AF4" s="103">
        <v>-1.6096596406862222E-2</v>
      </c>
      <c r="AG4" s="104">
        <f>AG3*(1+AF3)</f>
        <v>3155904353.3104391</v>
      </c>
      <c r="AH4" s="104">
        <f t="shared" ref="AH4:AH67" si="12">AF4*AG4</f>
        <v>-50799318.673897661</v>
      </c>
      <c r="AI4" s="103">
        <v>5.7732404241131942E-2</v>
      </c>
      <c r="AJ4" s="104">
        <f>AJ3*(1+AI3)</f>
        <v>522986190.33789659</v>
      </c>
      <c r="AK4" s="104">
        <f t="shared" ref="AK4:AK67" si="13">AI4*AJ4</f>
        <v>30193250.15311702</v>
      </c>
      <c r="AL4" s="103">
        <v>0.14469019959411072</v>
      </c>
      <c r="AM4" s="104">
        <v>0</v>
      </c>
      <c r="AN4" s="104">
        <f t="shared" ref="AN4:AN67" si="14">AL4*AM4</f>
        <v>0</v>
      </c>
      <c r="AO4" s="103">
        <v>1.6756320585256682E-2</v>
      </c>
      <c r="AP4" s="104">
        <f>AP3*(1+AO3)</f>
        <v>146400514.22735146</v>
      </c>
      <c r="AQ4" s="104">
        <f t="shared" ref="AQ4:AQ67" si="15">AO4*AP4</f>
        <v>2453133.9502399331</v>
      </c>
      <c r="AR4" s="103">
        <v>4.3720159101520953E-2</v>
      </c>
      <c r="AS4" s="104">
        <f>AS3*(1+AR3)</f>
        <v>34788606.901498303</v>
      </c>
      <c r="AT4" s="104">
        <f t="shared" ref="AT4:AT67" si="16">AR4*AS4</f>
        <v>1520963.4286537757</v>
      </c>
      <c r="AU4" s="103">
        <v>2.7442557945206583E-2</v>
      </c>
      <c r="AV4" s="105">
        <f>AV3*(1+AU3)</f>
        <v>182688456.42067227</v>
      </c>
      <c r="AW4" s="105">
        <f t="shared" ref="AW4:AW67" si="17">AU4*AV4</f>
        <v>5013438.5512446463</v>
      </c>
      <c r="AX4" s="103">
        <v>4.1006213647875038E-2</v>
      </c>
      <c r="AY4" s="105">
        <f>AY3*(1+AX3)</f>
        <v>612677191.47098565</v>
      </c>
      <c r="AZ4" s="105">
        <f t="shared" ref="AZ4:AZ67" si="18">AX4*AY4</f>
        <v>25123571.810639281</v>
      </c>
      <c r="BB4" s="104">
        <f t="shared" si="0"/>
        <v>8266478386.066783</v>
      </c>
      <c r="BD4" s="104">
        <f t="shared" si="1"/>
        <v>349535906728.24768</v>
      </c>
      <c r="BF4" s="107">
        <f t="shared" ref="BF4:BF67" si="19">BB4/BD4</f>
        <v>2.3649868946064214E-2</v>
      </c>
      <c r="BG4" s="99">
        <v>2.27042439439353E-2</v>
      </c>
      <c r="BI4" s="108">
        <f t="shared" si="2"/>
        <v>9.4562500212891365E-4</v>
      </c>
    </row>
    <row r="5" spans="1:65">
      <c r="A5" s="98">
        <v>38047</v>
      </c>
      <c r="B5" s="99">
        <v>-7.2963754350739993E-3</v>
      </c>
      <c r="C5" s="62">
        <v>376136354401.90167</v>
      </c>
      <c r="D5" s="62">
        <v>-2744432056.4963231</v>
      </c>
      <c r="E5" s="100">
        <v>0</v>
      </c>
      <c r="F5" s="101">
        <v>0</v>
      </c>
      <c r="G5" s="102">
        <f t="shared" si="3"/>
        <v>0</v>
      </c>
      <c r="H5" s="103">
        <v>0</v>
      </c>
      <c r="I5" s="104">
        <v>0</v>
      </c>
      <c r="J5" s="102">
        <f t="shared" si="4"/>
        <v>0</v>
      </c>
      <c r="K5" s="103">
        <v>0</v>
      </c>
      <c r="L5" s="104">
        <v>0</v>
      </c>
      <c r="M5" s="102">
        <f t="shared" si="5"/>
        <v>0</v>
      </c>
      <c r="N5" s="103">
        <v>4.6589811022283824E-3</v>
      </c>
      <c r="O5" s="104">
        <f t="shared" ref="O5:O14" si="20">O4*(1+N4)</f>
        <v>3526458191.7586679</v>
      </c>
      <c r="P5" s="104">
        <f t="shared" si="6"/>
        <v>16429702.073202107</v>
      </c>
      <c r="Q5" s="100">
        <v>-3.1060971620111293E-3</v>
      </c>
      <c r="R5" s="105">
        <f t="shared" ref="R5:R14" si="21">R4*(1+Q4)</f>
        <v>2676934251.589623</v>
      </c>
      <c r="S5" s="105">
        <f t="shared" si="7"/>
        <v>-8314817.8817529138</v>
      </c>
      <c r="T5" s="103">
        <v>6.3923481008197808E-2</v>
      </c>
      <c r="U5" s="104">
        <f t="shared" ref="U5:U14" si="22">U4*(1+T4)</f>
        <v>62977019.201935373</v>
      </c>
      <c r="V5" s="105">
        <f t="shared" si="8"/>
        <v>4025710.2909078244</v>
      </c>
      <c r="W5" s="103">
        <v>3.454670124131308E-2</v>
      </c>
      <c r="X5" s="105">
        <f t="shared" ref="X5:X14" si="23">X4*(1+W4)</f>
        <v>6429368907.4667616</v>
      </c>
      <c r="Y5" s="105">
        <f t="shared" si="9"/>
        <v>222113486.81644168</v>
      </c>
      <c r="Z5" s="103">
        <v>1.3090097212806268E-2</v>
      </c>
      <c r="AA5" s="105">
        <f t="shared" ref="AA5:AA14" si="24">AA4*(1+Z4)</f>
        <v>969280565.68137681</v>
      </c>
      <c r="AB5" s="105">
        <f t="shared" si="10"/>
        <v>12687976.831253072</v>
      </c>
      <c r="AC5" s="106">
        <v>0</v>
      </c>
      <c r="AD5" s="104">
        <v>0</v>
      </c>
      <c r="AE5" s="104">
        <f t="shared" si="11"/>
        <v>0</v>
      </c>
      <c r="AF5" s="103">
        <v>-1.6342114744438262E-5</v>
      </c>
      <c r="AG5" s="104">
        <f t="shared" ref="AG5:AG13" si="25">AG4*(1+AF4)</f>
        <v>3105105034.6365414</v>
      </c>
      <c r="AH5" s="104">
        <f t="shared" si="12"/>
        <v>-50743.982769563307</v>
      </c>
      <c r="AI5" s="103">
        <v>4.9751812670604332E-3</v>
      </c>
      <c r="AJ5" s="104">
        <f t="shared" ref="AJ5:AJ14" si="26">AJ4*(1+AI4)</f>
        <v>553179440.49101365</v>
      </c>
      <c r="AK5" s="104">
        <f t="shared" si="13"/>
        <v>2752167.9896538625</v>
      </c>
      <c r="AL5" s="103">
        <v>-5.7072244820733392E-2</v>
      </c>
      <c r="AM5" s="104">
        <v>0</v>
      </c>
      <c r="AN5" s="104">
        <f t="shared" si="14"/>
        <v>0</v>
      </c>
      <c r="AO5" s="103">
        <v>3.1131363684363939E-2</v>
      </c>
      <c r="AP5" s="104">
        <f t="shared" ref="AP5:AP14" si="27">AP4*(1+AO4)</f>
        <v>148853648.17759141</v>
      </c>
      <c r="AQ5" s="104">
        <f t="shared" si="15"/>
        <v>4634017.0571609559</v>
      </c>
      <c r="AR5" s="103">
        <v>3.6821416455144432E-2</v>
      </c>
      <c r="AS5" s="104">
        <f t="shared" ref="AS5:AS14" si="28">AS4*(1+AR4)</f>
        <v>36309570.330152079</v>
      </c>
      <c r="AT5" s="104">
        <f t="shared" si="16"/>
        <v>1336969.8104338858</v>
      </c>
      <c r="AU5" s="103">
        <v>1.1484743929101251E-2</v>
      </c>
      <c r="AV5" s="105">
        <f t="shared" ref="AV5:AV14" si="29">AV4*(1+AU4)</f>
        <v>187701894.97191694</v>
      </c>
      <c r="AW5" s="105">
        <f t="shared" si="17"/>
        <v>2155708.1987595237</v>
      </c>
      <c r="AX5" s="103">
        <v>0.10593582114716688</v>
      </c>
      <c r="AY5" s="105">
        <f t="shared" ref="AY5:AY14" si="30">AY4*(1+AX4)</f>
        <v>637800763.28162491</v>
      </c>
      <c r="AZ5" s="105">
        <f t="shared" si="18"/>
        <v>67565947.586528733</v>
      </c>
      <c r="BB5" s="104">
        <f t="shared" si="0"/>
        <v>-3069768181.2861423</v>
      </c>
      <c r="BD5" s="104">
        <f t="shared" si="1"/>
        <v>357802385114.31445</v>
      </c>
      <c r="BF5" s="107">
        <f t="shared" si="19"/>
        <v>-8.5795073174411082E-3</v>
      </c>
      <c r="BG5" s="99">
        <v>-7.2963754350739993E-3</v>
      </c>
      <c r="BI5" s="108">
        <f t="shared" si="2"/>
        <v>-1.2831318823671089E-3</v>
      </c>
    </row>
    <row r="6" spans="1:65">
      <c r="A6" s="98">
        <v>38078</v>
      </c>
      <c r="B6" s="99">
        <v>7.4910033163977407E-4</v>
      </c>
      <c r="C6" s="62">
        <v>373391922345.40533</v>
      </c>
      <c r="D6" s="62">
        <v>279708012.86055589</v>
      </c>
      <c r="E6" s="100">
        <v>0</v>
      </c>
      <c r="F6" s="101">
        <v>0</v>
      </c>
      <c r="G6" s="102">
        <f t="shared" si="3"/>
        <v>0</v>
      </c>
      <c r="H6" s="103">
        <v>0</v>
      </c>
      <c r="I6" s="104">
        <v>0</v>
      </c>
      <c r="J6" s="102">
        <f t="shared" si="4"/>
        <v>0</v>
      </c>
      <c r="K6" s="103">
        <v>0</v>
      </c>
      <c r="L6" s="104">
        <v>0</v>
      </c>
      <c r="M6" s="102">
        <f t="shared" si="5"/>
        <v>0</v>
      </c>
      <c r="N6" s="103">
        <v>2.8281054764892337E-2</v>
      </c>
      <c r="O6" s="104">
        <f t="shared" si="20"/>
        <v>3542887893.8318701</v>
      </c>
      <c r="P6" s="104">
        <f t="shared" si="6"/>
        <v>100196606.55133319</v>
      </c>
      <c r="Q6" s="100">
        <v>4.4472883317317802E-2</v>
      </c>
      <c r="R6" s="105">
        <f t="shared" si="21"/>
        <v>2668619433.70787</v>
      </c>
      <c r="S6" s="105">
        <f t="shared" si="7"/>
        <v>118681200.69361681</v>
      </c>
      <c r="T6" s="103">
        <v>0.11165984763406729</v>
      </c>
      <c r="U6" s="104">
        <f t="shared" si="22"/>
        <v>67002729.492843203</v>
      </c>
      <c r="V6" s="105">
        <f t="shared" si="8"/>
        <v>7481514.566237499</v>
      </c>
      <c r="W6" s="103">
        <v>0.10015156684696712</v>
      </c>
      <c r="X6" s="105">
        <f t="shared" si="23"/>
        <v>6651482394.2832031</v>
      </c>
      <c r="Y6" s="105">
        <f t="shared" si="9"/>
        <v>666156383.64247906</v>
      </c>
      <c r="Z6" s="103">
        <v>4.2875249146886056E-2</v>
      </c>
      <c r="AA6" s="105">
        <f t="shared" si="24"/>
        <v>981968542.51262987</v>
      </c>
      <c r="AB6" s="105">
        <f t="shared" si="10"/>
        <v>42102145.91463358</v>
      </c>
      <c r="AC6" s="106">
        <v>0</v>
      </c>
      <c r="AD6" s="104">
        <v>0</v>
      </c>
      <c r="AE6" s="104">
        <f t="shared" si="11"/>
        <v>0</v>
      </c>
      <c r="AF6" s="103">
        <v>6.314409414929785E-2</v>
      </c>
      <c r="AG6" s="104">
        <f t="shared" si="25"/>
        <v>3105054290.6537719</v>
      </c>
      <c r="AH6" s="104">
        <f t="shared" si="12"/>
        <v>196065840.46772301</v>
      </c>
      <c r="AI6" s="103">
        <v>5.9060437451822059E-2</v>
      </c>
      <c r="AJ6" s="104">
        <f t="shared" si="26"/>
        <v>555931608.48066747</v>
      </c>
      <c r="AK6" s="104">
        <f t="shared" si="13"/>
        <v>32833563.990163293</v>
      </c>
      <c r="AL6" s="103">
        <v>0.1257128486857354</v>
      </c>
      <c r="AM6" s="104">
        <v>0</v>
      </c>
      <c r="AN6" s="104">
        <f t="shared" si="14"/>
        <v>0</v>
      </c>
      <c r="AO6" s="103">
        <v>4.6855734485793457E-2</v>
      </c>
      <c r="AP6" s="104">
        <f t="shared" si="27"/>
        <v>153487665.23475239</v>
      </c>
      <c r="AQ6" s="104">
        <f t="shared" si="15"/>
        <v>7191777.2890839092</v>
      </c>
      <c r="AR6" s="103">
        <v>-2.5417272647954167E-2</v>
      </c>
      <c r="AS6" s="104">
        <f t="shared" si="28"/>
        <v>37646540.140585966</v>
      </c>
      <c r="AT6" s="104">
        <f t="shared" si="16"/>
        <v>-956872.37500542426</v>
      </c>
      <c r="AU6" s="103">
        <v>6.8564899976188518E-2</v>
      </c>
      <c r="AV6" s="105">
        <f t="shared" si="29"/>
        <v>189857603.17067647</v>
      </c>
      <c r="AW6" s="105">
        <f t="shared" si="17"/>
        <v>13017567.571116325</v>
      </c>
      <c r="AX6" s="103">
        <v>5.5666375840753977E-2</v>
      </c>
      <c r="AY6" s="105">
        <f t="shared" si="30"/>
        <v>705366710.86815357</v>
      </c>
      <c r="AZ6" s="105">
        <f t="shared" si="18"/>
        <v>39265208.43274308</v>
      </c>
      <c r="BB6" s="104">
        <f t="shared" si="0"/>
        <v>-942326923.88356853</v>
      </c>
      <c r="BD6" s="104">
        <f t="shared" si="1"/>
        <v>354732616933.02838</v>
      </c>
      <c r="BF6" s="107">
        <f t="shared" si="19"/>
        <v>-2.6564428499155318E-3</v>
      </c>
      <c r="BG6" s="99">
        <v>7.4910033163977407E-4</v>
      </c>
      <c r="BI6" s="108">
        <f t="shared" si="2"/>
        <v>-3.405543181555306E-3</v>
      </c>
    </row>
    <row r="7" spans="1:65">
      <c r="A7" s="98">
        <v>38108</v>
      </c>
      <c r="B7" s="99">
        <v>-2.4959234978242399E-3</v>
      </c>
      <c r="C7" s="62">
        <v>373671630358.26587</v>
      </c>
      <c r="D7" s="62">
        <v>-932655802.68148935</v>
      </c>
      <c r="E7" s="100">
        <v>0</v>
      </c>
      <c r="F7" s="101">
        <v>0</v>
      </c>
      <c r="G7" s="102">
        <f t="shared" si="3"/>
        <v>0</v>
      </c>
      <c r="H7" s="103">
        <v>0</v>
      </c>
      <c r="I7" s="104">
        <v>0</v>
      </c>
      <c r="J7" s="102">
        <f t="shared" si="4"/>
        <v>0</v>
      </c>
      <c r="K7" s="103">
        <v>0</v>
      </c>
      <c r="L7" s="104">
        <v>0</v>
      </c>
      <c r="M7" s="102">
        <f t="shared" si="5"/>
        <v>0</v>
      </c>
      <c r="N7" s="103">
        <v>1.5034778775330822E-2</v>
      </c>
      <c r="O7" s="104">
        <f t="shared" si="20"/>
        <v>3643084500.3832035</v>
      </c>
      <c r="P7" s="104">
        <f t="shared" si="6"/>
        <v>54772969.523098081</v>
      </c>
      <c r="Q7" s="100">
        <v>-3.1135925126658903E-3</v>
      </c>
      <c r="R7" s="105">
        <f t="shared" si="21"/>
        <v>2787300634.4014869</v>
      </c>
      <c r="S7" s="105">
        <f t="shared" si="7"/>
        <v>-8678518.3858213555</v>
      </c>
      <c r="T7" s="103">
        <v>-0.12476522156665136</v>
      </c>
      <c r="U7" s="104">
        <f t="shared" si="22"/>
        <v>74484244.059080705</v>
      </c>
      <c r="V7" s="105">
        <f t="shared" si="8"/>
        <v>-9293043.2132557388</v>
      </c>
      <c r="W7" s="103">
        <v>-1.0867714558526326E-2</v>
      </c>
      <c r="X7" s="105">
        <f t="shared" si="23"/>
        <v>7317638777.9256821</v>
      </c>
      <c r="Y7" s="105">
        <f t="shared" si="9"/>
        <v>-79526009.480899736</v>
      </c>
      <c r="Z7" s="103">
        <v>1.2919551996768235E-2</v>
      </c>
      <c r="AA7" s="105">
        <f t="shared" si="24"/>
        <v>1024070688.4272634</v>
      </c>
      <c r="AB7" s="105">
        <f t="shared" si="10"/>
        <v>13230534.507502273</v>
      </c>
      <c r="AC7" s="106">
        <v>0</v>
      </c>
      <c r="AD7" s="104">
        <v>0</v>
      </c>
      <c r="AE7" s="104">
        <f t="shared" si="11"/>
        <v>0</v>
      </c>
      <c r="AF7" s="103">
        <v>-1.5957746176246793E-2</v>
      </c>
      <c r="AG7" s="104">
        <f t="shared" si="25"/>
        <v>3301120131.1214948</v>
      </c>
      <c r="AH7" s="104">
        <f t="shared" si="12"/>
        <v>-52678437.149735346</v>
      </c>
      <c r="AI7" s="103">
        <v>1.4450279548135568E-2</v>
      </c>
      <c r="AJ7" s="104">
        <f t="shared" si="26"/>
        <v>588765172.47083068</v>
      </c>
      <c r="AK7" s="104">
        <f t="shared" si="13"/>
        <v>8507821.3304097541</v>
      </c>
      <c r="AL7" s="103">
        <v>-0.17085691204622488</v>
      </c>
      <c r="AM7" s="104">
        <v>0</v>
      </c>
      <c r="AN7" s="104">
        <f t="shared" si="14"/>
        <v>0</v>
      </c>
      <c r="AO7" s="103">
        <v>-4.0811249284424006E-2</v>
      </c>
      <c r="AP7" s="104">
        <f t="shared" si="27"/>
        <v>160679442.52383628</v>
      </c>
      <c r="AQ7" s="104">
        <f t="shared" si="15"/>
        <v>-6557528.7837225618</v>
      </c>
      <c r="AR7" s="103">
        <v>-0.14272557206863742</v>
      </c>
      <c r="AS7" s="104">
        <f t="shared" si="28"/>
        <v>36689667.765580542</v>
      </c>
      <c r="AT7" s="104">
        <f t="shared" si="16"/>
        <v>-5236553.820850729</v>
      </c>
      <c r="AU7" s="103">
        <v>-3.9620152012770436E-2</v>
      </c>
      <c r="AV7" s="105">
        <f t="shared" si="29"/>
        <v>202875170.7417928</v>
      </c>
      <c r="AW7" s="105">
        <f t="shared" si="17"/>
        <v>-8037945.1044065878</v>
      </c>
      <c r="AX7" s="103">
        <v>-2.6871747384998184E-2</v>
      </c>
      <c r="AY7" s="105">
        <f t="shared" si="30"/>
        <v>744631919.30089676</v>
      </c>
      <c r="AZ7" s="105">
        <f t="shared" si="18"/>
        <v>-20009560.83026005</v>
      </c>
      <c r="BB7" s="104">
        <f t="shared" si="0"/>
        <v>-819149531.27354753</v>
      </c>
      <c r="BD7" s="104">
        <f t="shared" si="1"/>
        <v>353790290009.14471</v>
      </c>
      <c r="BF7" s="107">
        <f t="shared" si="19"/>
        <v>-2.3153533446392052E-3</v>
      </c>
      <c r="BG7" s="99">
        <v>-2.4959234978242399E-3</v>
      </c>
      <c r="BI7" s="108">
        <f t="shared" si="2"/>
        <v>1.8057015318503466E-4</v>
      </c>
    </row>
    <row r="8" spans="1:65">
      <c r="A8" s="98">
        <v>38139</v>
      </c>
      <c r="B8" s="99">
        <v>2.04202911945899E-2</v>
      </c>
      <c r="C8" s="62">
        <v>372738974555.58435</v>
      </c>
      <c r="D8" s="62">
        <v>7611438399.9978676</v>
      </c>
      <c r="E8" s="100">
        <v>0</v>
      </c>
      <c r="F8" s="101">
        <v>0</v>
      </c>
      <c r="G8" s="102">
        <f t="shared" si="3"/>
        <v>0</v>
      </c>
      <c r="H8" s="103">
        <v>0</v>
      </c>
      <c r="I8" s="104">
        <v>0</v>
      </c>
      <c r="J8" s="102">
        <f t="shared" si="4"/>
        <v>0</v>
      </c>
      <c r="K8" s="103">
        <v>0</v>
      </c>
      <c r="L8" s="104">
        <v>0</v>
      </c>
      <c r="M8" s="102">
        <f t="shared" si="5"/>
        <v>0</v>
      </c>
      <c r="N8" s="103">
        <v>2.8902154264117852E-2</v>
      </c>
      <c r="O8" s="104">
        <f t="shared" si="20"/>
        <v>3697857469.906302</v>
      </c>
      <c r="P8" s="104">
        <f t="shared" si="6"/>
        <v>106876047.04195248</v>
      </c>
      <c r="Q8" s="100">
        <v>1.8547246637304515E-2</v>
      </c>
      <c r="R8" s="105">
        <f t="shared" si="21"/>
        <v>2778622116.0156655</v>
      </c>
      <c r="S8" s="105">
        <f t="shared" si="7"/>
        <v>51535789.697611511</v>
      </c>
      <c r="T8" s="103">
        <v>-6.823349176364954E-2</v>
      </c>
      <c r="U8" s="104">
        <f t="shared" si="22"/>
        <v>65191200.845824964</v>
      </c>
      <c r="V8" s="105">
        <f t="shared" si="8"/>
        <v>-4448223.2659760211</v>
      </c>
      <c r="W8" s="103">
        <v>7.7149622615704516E-3</v>
      </c>
      <c r="X8" s="105">
        <f t="shared" si="23"/>
        <v>7238112768.4447823</v>
      </c>
      <c r="Y8" s="105">
        <f t="shared" si="9"/>
        <v>55841766.853542723</v>
      </c>
      <c r="Z8" s="103">
        <v>-1.4864422846436942E-2</v>
      </c>
      <c r="AA8" s="105">
        <f t="shared" si="24"/>
        <v>1037301222.9347656</v>
      </c>
      <c r="AB8" s="105">
        <f t="shared" si="10"/>
        <v>-15418883.996828509</v>
      </c>
      <c r="AC8" s="106">
        <v>0</v>
      </c>
      <c r="AD8" s="104">
        <v>0</v>
      </c>
      <c r="AE8" s="104">
        <f t="shared" si="11"/>
        <v>0</v>
      </c>
      <c r="AF8" s="103">
        <v>5.5620255684687231E-2</v>
      </c>
      <c r="AG8" s="104">
        <f t="shared" si="25"/>
        <v>3248441693.9717593</v>
      </c>
      <c r="AH8" s="104">
        <f t="shared" si="12"/>
        <v>180679157.59550777</v>
      </c>
      <c r="AI8" s="103">
        <v>1.7170018713645079E-2</v>
      </c>
      <c r="AJ8" s="104">
        <f t="shared" si="26"/>
        <v>597272993.80124044</v>
      </c>
      <c r="AK8" s="104">
        <f t="shared" si="13"/>
        <v>10255188.48072212</v>
      </c>
      <c r="AL8" s="103">
        <v>1.441956802664688E-2</v>
      </c>
      <c r="AM8" s="104">
        <v>0</v>
      </c>
      <c r="AN8" s="104">
        <f t="shared" si="14"/>
        <v>0</v>
      </c>
      <c r="AO8" s="103">
        <v>7.0036996292065293E-2</v>
      </c>
      <c r="AP8" s="104">
        <f t="shared" si="27"/>
        <v>154121913.74011371</v>
      </c>
      <c r="AQ8" s="104">
        <f t="shared" si="15"/>
        <v>10794235.901142351</v>
      </c>
      <c r="AR8" s="103">
        <v>0.18120448408499959</v>
      </c>
      <c r="AS8" s="104">
        <f t="shared" si="28"/>
        <v>31453113.944729812</v>
      </c>
      <c r="AT8" s="104">
        <f t="shared" si="16"/>
        <v>5699445.2852214724</v>
      </c>
      <c r="AU8" s="103">
        <v>-3.4742965455354853E-3</v>
      </c>
      <c r="AV8" s="105">
        <f t="shared" si="29"/>
        <v>194837225.6373862</v>
      </c>
      <c r="AW8" s="105">
        <f t="shared" si="17"/>
        <v>-676922.29997368879</v>
      </c>
      <c r="AX8" s="103">
        <v>7.0385555055930096E-2</v>
      </c>
      <c r="AY8" s="105">
        <f t="shared" si="30"/>
        <v>724622358.47063673</v>
      </c>
      <c r="AZ8" s="105">
        <f t="shared" si="18"/>
        <v>51002946.906892918</v>
      </c>
      <c r="BB8" s="104">
        <f t="shared" si="0"/>
        <v>7159297851.7980528</v>
      </c>
      <c r="BD8" s="104">
        <f t="shared" si="1"/>
        <v>352971140477.87115</v>
      </c>
      <c r="BF8" s="107">
        <f t="shared" si="19"/>
        <v>2.028295526400661E-2</v>
      </c>
      <c r="BG8" s="99">
        <v>2.04202911945899E-2</v>
      </c>
      <c r="BI8" s="108">
        <f t="shared" si="2"/>
        <v>-1.3733593058328983E-4</v>
      </c>
    </row>
    <row r="9" spans="1:65">
      <c r="A9" s="98">
        <v>38169</v>
      </c>
      <c r="B9" s="99">
        <v>-2.7241576683212698E-2</v>
      </c>
      <c r="C9" s="62">
        <v>380350412955.58221</v>
      </c>
      <c r="D9" s="62">
        <v>-10361344941.021109</v>
      </c>
      <c r="E9" s="100">
        <v>0</v>
      </c>
      <c r="F9" s="101">
        <v>0</v>
      </c>
      <c r="G9" s="102">
        <f t="shared" si="3"/>
        <v>0</v>
      </c>
      <c r="H9" s="103">
        <v>0</v>
      </c>
      <c r="I9" s="104">
        <v>0</v>
      </c>
      <c r="J9" s="102">
        <f t="shared" si="4"/>
        <v>0</v>
      </c>
      <c r="K9" s="103">
        <v>0</v>
      </c>
      <c r="L9" s="104">
        <v>0</v>
      </c>
      <c r="M9" s="102">
        <f t="shared" si="5"/>
        <v>0</v>
      </c>
      <c r="N9" s="103">
        <v>3.6681196304144986E-2</v>
      </c>
      <c r="O9" s="104">
        <f t="shared" si="20"/>
        <v>3804733516.9482546</v>
      </c>
      <c r="P9" s="104">
        <f t="shared" si="6"/>
        <v>139562177.02013886</v>
      </c>
      <c r="Q9" s="100">
        <v>2.77429011777479E-2</v>
      </c>
      <c r="R9" s="105">
        <f t="shared" si="21"/>
        <v>2830157905.7132769</v>
      </c>
      <c r="S9" s="105">
        <f t="shared" si="7"/>
        <v>78516791.095625401</v>
      </c>
      <c r="T9" s="103">
        <v>0.10332548125985633</v>
      </c>
      <c r="U9" s="104">
        <f t="shared" si="22"/>
        <v>60742977.579848945</v>
      </c>
      <c r="V9" s="105">
        <f t="shared" si="8"/>
        <v>6276297.3915945552</v>
      </c>
      <c r="W9" s="103">
        <v>3.6272407302634188E-2</v>
      </c>
      <c r="X9" s="105">
        <f t="shared" si="23"/>
        <v>7293954535.2983246</v>
      </c>
      <c r="Y9" s="105">
        <f t="shared" si="9"/>
        <v>264569289.75123671</v>
      </c>
      <c r="Z9" s="103">
        <v>4.5209974043448953E-2</v>
      </c>
      <c r="AA9" s="105">
        <f t="shared" si="24"/>
        <v>1021882338.937937</v>
      </c>
      <c r="AB9" s="105">
        <f t="shared" si="10"/>
        <v>46199274.01884304</v>
      </c>
      <c r="AC9" s="106">
        <v>0</v>
      </c>
      <c r="AD9" s="104">
        <v>0</v>
      </c>
      <c r="AE9" s="104">
        <f t="shared" si="11"/>
        <v>0</v>
      </c>
      <c r="AF9" s="103">
        <v>3.8514968058205028E-2</v>
      </c>
      <c r="AG9" s="104">
        <f t="shared" si="25"/>
        <v>3429120851.5672669</v>
      </c>
      <c r="AH9" s="104">
        <f t="shared" si="12"/>
        <v>132072480.06583811</v>
      </c>
      <c r="AI9" s="103">
        <v>5.6294219693086407E-2</v>
      </c>
      <c r="AJ9" s="104">
        <f t="shared" si="26"/>
        <v>607528182.28196251</v>
      </c>
      <c r="AK9" s="104">
        <f t="shared" si="13"/>
        <v>34200324.963122241</v>
      </c>
      <c r="AL9" s="103">
        <v>2.0586247468142201E-2</v>
      </c>
      <c r="AM9" s="104">
        <v>0</v>
      </c>
      <c r="AN9" s="104">
        <f t="shared" si="14"/>
        <v>0</v>
      </c>
      <c r="AO9" s="103">
        <v>1.3343538128598374E-2</v>
      </c>
      <c r="AP9" s="104">
        <f t="shared" si="27"/>
        <v>164916149.64125606</v>
      </c>
      <c r="AQ9" s="104">
        <f t="shared" si="15"/>
        <v>2200564.9307597354</v>
      </c>
      <c r="AR9" s="103">
        <v>-2.9557255774175292E-4</v>
      </c>
      <c r="AS9" s="104">
        <f t="shared" si="28"/>
        <v>37152559.229951285</v>
      </c>
      <c r="AT9" s="104">
        <f t="shared" si="16"/>
        <v>-10981.276958248671</v>
      </c>
      <c r="AU9" s="103">
        <v>6.9530926434240567E-2</v>
      </c>
      <c r="AV9" s="105">
        <f t="shared" si="29"/>
        <v>194160303.33741254</v>
      </c>
      <c r="AW9" s="105">
        <f t="shared" si="17"/>
        <v>13500145.767803464</v>
      </c>
      <c r="AX9" s="103">
        <v>1.7520670904427708E-3</v>
      </c>
      <c r="AY9" s="105">
        <f t="shared" si="30"/>
        <v>775625305.37752962</v>
      </c>
      <c r="AZ9" s="105">
        <f t="shared" si="18"/>
        <v>1358947.5720665939</v>
      </c>
      <c r="BB9" s="104">
        <f t="shared" si="0"/>
        <v>-11079790252.321177</v>
      </c>
      <c r="BD9" s="104">
        <f t="shared" si="1"/>
        <v>360130438329.66925</v>
      </c>
      <c r="BF9" s="107">
        <f t="shared" si="19"/>
        <v>-3.0766047723460012E-2</v>
      </c>
      <c r="BG9" s="99">
        <v>-2.7241576683212698E-2</v>
      </c>
      <c r="BI9" s="108">
        <f t="shared" si="2"/>
        <v>-3.5244710402473137E-3</v>
      </c>
    </row>
    <row r="10" spans="1:65">
      <c r="A10" s="98">
        <v>38200</v>
      </c>
      <c r="B10" s="99">
        <v>2.7599229498664901E-4</v>
      </c>
      <c r="C10" s="62">
        <v>369989068014.5611</v>
      </c>
      <c r="D10" s="62">
        <v>102114132.0013101</v>
      </c>
      <c r="E10" s="100">
        <v>0</v>
      </c>
      <c r="F10" s="101">
        <v>0</v>
      </c>
      <c r="G10" s="102">
        <f t="shared" si="3"/>
        <v>0</v>
      </c>
      <c r="H10" s="103">
        <v>0</v>
      </c>
      <c r="I10" s="104">
        <v>0</v>
      </c>
      <c r="J10" s="102">
        <f t="shared" si="4"/>
        <v>0</v>
      </c>
      <c r="K10" s="103">
        <v>0</v>
      </c>
      <c r="L10" s="104">
        <v>0</v>
      </c>
      <c r="M10" s="102">
        <f t="shared" si="5"/>
        <v>0</v>
      </c>
      <c r="N10" s="103">
        <v>-3.2438433918486519E-2</v>
      </c>
      <c r="O10" s="104">
        <f t="shared" si="20"/>
        <v>3944295693.9683933</v>
      </c>
      <c r="P10" s="104">
        <f t="shared" si="6"/>
        <v>-127946775.22376466</v>
      </c>
      <c r="Q10" s="100">
        <v>-2.9012067895751504E-3</v>
      </c>
      <c r="R10" s="105">
        <f t="shared" si="21"/>
        <v>2908674696.8089023</v>
      </c>
      <c r="S10" s="105">
        <f t="shared" si="7"/>
        <v>-8438666.7790474296</v>
      </c>
      <c r="T10" s="103">
        <v>6.2328218657537186E-4</v>
      </c>
      <c r="U10" s="104">
        <f>U9*(1+T9)</f>
        <v>67019274.971443497</v>
      </c>
      <c r="V10" s="105">
        <f t="shared" si="8"/>
        <v>41771.920246897396</v>
      </c>
      <c r="W10" s="103">
        <v>-7.6365275773021771E-3</v>
      </c>
      <c r="X10" s="105">
        <f t="shared" si="23"/>
        <v>7558523825.0495605</v>
      </c>
      <c r="Y10" s="105">
        <f t="shared" si="9"/>
        <v>-57720875.633686505</v>
      </c>
      <c r="Z10" s="103">
        <v>8.5105951573065091E-3</v>
      </c>
      <c r="AA10" s="105">
        <f t="shared" si="24"/>
        <v>1068081612.95678</v>
      </c>
      <c r="AB10" s="105">
        <f t="shared" si="10"/>
        <v>9090010.2028380968</v>
      </c>
      <c r="AC10" s="106">
        <v>0</v>
      </c>
      <c r="AD10" s="104">
        <v>0</v>
      </c>
      <c r="AE10" s="104">
        <f t="shared" si="11"/>
        <v>0</v>
      </c>
      <c r="AF10" s="103">
        <v>-1.9105595568514919E-2</v>
      </c>
      <c r="AG10" s="104">
        <f t="shared" si="25"/>
        <v>3561193331.6331053</v>
      </c>
      <c r="AH10" s="104">
        <f t="shared" si="12"/>
        <v>-68038719.53547433</v>
      </c>
      <c r="AI10" s="103">
        <v>-6.5964047175020968E-2</v>
      </c>
      <c r="AJ10" s="104">
        <f t="shared" si="26"/>
        <v>641728507.24508476</v>
      </c>
      <c r="AK10" s="104">
        <f t="shared" si="13"/>
        <v>-42331009.525470555</v>
      </c>
      <c r="AL10" s="103">
        <v>-3.9981177681825242E-2</v>
      </c>
      <c r="AM10" s="104">
        <v>0</v>
      </c>
      <c r="AN10" s="104">
        <f t="shared" si="14"/>
        <v>0</v>
      </c>
      <c r="AO10" s="103">
        <v>1.5722173556617853E-3</v>
      </c>
      <c r="AP10" s="104">
        <f t="shared" si="27"/>
        <v>167116714.57201582</v>
      </c>
      <c r="AQ10" s="104">
        <f t="shared" si="15"/>
        <v>262743.79907130008</v>
      </c>
      <c r="AR10" s="103">
        <v>8.6421631402065824E-2</v>
      </c>
      <c r="AS10" s="104">
        <f t="shared" si="28"/>
        <v>37141577.952993035</v>
      </c>
      <c r="AT10" s="104">
        <f t="shared" si="16"/>
        <v>3209835.7595446585</v>
      </c>
      <c r="AU10" s="103">
        <v>1.9749219726311489E-2</v>
      </c>
      <c r="AV10" s="105">
        <f t="shared" si="29"/>
        <v>207660449.105216</v>
      </c>
      <c r="AW10" s="105">
        <f t="shared" si="17"/>
        <v>4101131.8378434349</v>
      </c>
      <c r="AX10" s="103">
        <v>-1.5405848211147159E-2</v>
      </c>
      <c r="AY10" s="105">
        <f t="shared" si="30"/>
        <v>776984252.94959617</v>
      </c>
      <c r="AZ10" s="105">
        <f t="shared" si="18"/>
        <v>-11970101.463393047</v>
      </c>
      <c r="BB10" s="104">
        <f t="shared" si="0"/>
        <v>401854786.64260215</v>
      </c>
      <c r="BD10" s="104">
        <f t="shared" si="1"/>
        <v>349050648077.34802</v>
      </c>
      <c r="BF10" s="107">
        <f t="shared" si="19"/>
        <v>1.1512793024625841E-3</v>
      </c>
      <c r="BG10" s="99">
        <v>2.7599229498664901E-4</v>
      </c>
      <c r="BI10" s="108">
        <f t="shared" si="2"/>
        <v>8.7528700747593511E-4</v>
      </c>
    </row>
    <row r="11" spans="1:65">
      <c r="A11" s="98">
        <v>38231</v>
      </c>
      <c r="B11" s="99">
        <v>1.7567873020387901E-2</v>
      </c>
      <c r="C11" s="62">
        <v>370091182146.56238</v>
      </c>
      <c r="D11" s="62">
        <v>6501714893.9160576</v>
      </c>
      <c r="E11" s="100">
        <v>0</v>
      </c>
      <c r="F11" s="101">
        <v>0</v>
      </c>
      <c r="G11" s="102">
        <f t="shared" si="3"/>
        <v>0</v>
      </c>
      <c r="H11" s="103">
        <v>0</v>
      </c>
      <c r="I11" s="104">
        <v>0</v>
      </c>
      <c r="J11" s="102">
        <f t="shared" si="4"/>
        <v>0</v>
      </c>
      <c r="K11" s="103">
        <v>0</v>
      </c>
      <c r="L11" s="104">
        <v>0</v>
      </c>
      <c r="M11" s="102">
        <f t="shared" si="5"/>
        <v>0</v>
      </c>
      <c r="N11" s="103">
        <v>3.7120661998988648E-2</v>
      </c>
      <c r="O11" s="104">
        <f t="shared" si="20"/>
        <v>3816348918.7446284</v>
      </c>
      <c r="P11" s="104">
        <f t="shared" si="6"/>
        <v>141665398.28292516</v>
      </c>
      <c r="Q11" s="100">
        <v>5.4372743037233481E-2</v>
      </c>
      <c r="R11" s="105">
        <f t="shared" si="21"/>
        <v>2900236030.0298548</v>
      </c>
      <c r="S11" s="105">
        <f t="shared" si="7"/>
        <v>157693788.40813947</v>
      </c>
      <c r="T11" s="103">
        <v>6.7519800242655373E-2</v>
      </c>
      <c r="U11" s="104">
        <f t="shared" si="22"/>
        <v>67061046.891690403</v>
      </c>
      <c r="V11" s="105">
        <f t="shared" si="8"/>
        <v>4527948.4901902806</v>
      </c>
      <c r="W11" s="103">
        <v>1.1949072032664383E-2</v>
      </c>
      <c r="X11" s="105">
        <f t="shared" si="23"/>
        <v>7500802949.4158745</v>
      </c>
      <c r="Y11" s="105">
        <f t="shared" si="9"/>
        <v>89627634.745391741</v>
      </c>
      <c r="Z11" s="103">
        <v>7.4046059039067469E-2</v>
      </c>
      <c r="AA11" s="105">
        <f t="shared" si="24"/>
        <v>1077171623.1596181</v>
      </c>
      <c r="AB11" s="105">
        <f t="shared" si="10"/>
        <v>79760313.603685215</v>
      </c>
      <c r="AC11" s="106">
        <v>0</v>
      </c>
      <c r="AD11" s="104">
        <v>0</v>
      </c>
      <c r="AE11" s="104">
        <f t="shared" si="11"/>
        <v>0</v>
      </c>
      <c r="AF11" s="103">
        <v>2.726798862103693E-2</v>
      </c>
      <c r="AG11" s="104">
        <f t="shared" si="25"/>
        <v>3493154612.097631</v>
      </c>
      <c r="AH11" s="104">
        <f t="shared" si="12"/>
        <v>95251300.214200869</v>
      </c>
      <c r="AI11" s="103">
        <v>6.23926539964684E-2</v>
      </c>
      <c r="AJ11" s="104">
        <f t="shared" si="26"/>
        <v>599397497.71961427</v>
      </c>
      <c r="AK11" s="104">
        <f t="shared" si="13"/>
        <v>37398000.681568854</v>
      </c>
      <c r="AL11" s="103">
        <v>0.24671391811229454</v>
      </c>
      <c r="AM11" s="104">
        <v>0</v>
      </c>
      <c r="AN11" s="104">
        <f t="shared" si="14"/>
        <v>0</v>
      </c>
      <c r="AO11" s="103">
        <v>2.9387898519819617E-2</v>
      </c>
      <c r="AP11" s="104">
        <f t="shared" si="27"/>
        <v>167379458.37108713</v>
      </c>
      <c r="AQ11" s="104">
        <f t="shared" si="15"/>
        <v>4918930.5369118806</v>
      </c>
      <c r="AR11" s="103">
        <v>1.3517465159261991E-3</v>
      </c>
      <c r="AS11" s="104">
        <f t="shared" si="28"/>
        <v>40351413.712537691</v>
      </c>
      <c r="AT11" s="104">
        <f t="shared" si="16"/>
        <v>54544.882898619479</v>
      </c>
      <c r="AU11" s="103">
        <v>7.2197833307398013E-2</v>
      </c>
      <c r="AV11" s="105">
        <f t="shared" si="29"/>
        <v>211761580.94305941</v>
      </c>
      <c r="AW11" s="105">
        <f t="shared" si="17"/>
        <v>15288727.321838075</v>
      </c>
      <c r="AX11" s="103">
        <v>1.720983986266517E-2</v>
      </c>
      <c r="AY11" s="105">
        <f t="shared" si="30"/>
        <v>765014151.48620307</v>
      </c>
      <c r="AZ11" s="105">
        <f t="shared" si="18"/>
        <v>13165771.039750228</v>
      </c>
      <c r="BB11" s="104">
        <f t="shared" si="0"/>
        <v>5862362535.7085562</v>
      </c>
      <c r="BD11" s="104">
        <f t="shared" si="1"/>
        <v>349452502863.9906</v>
      </c>
      <c r="BF11" s="107">
        <f t="shared" si="19"/>
        <v>1.6775849329058116E-2</v>
      </c>
      <c r="BG11" s="99">
        <v>1.7567873020387901E-2</v>
      </c>
      <c r="BI11" s="108">
        <f t="shared" si="2"/>
        <v>-7.9202369132978442E-4</v>
      </c>
    </row>
    <row r="12" spans="1:65">
      <c r="A12" s="109">
        <v>38261</v>
      </c>
      <c r="B12" s="99">
        <v>1.17335674235544E-2</v>
      </c>
      <c r="C12" s="62">
        <v>376592897040.47839</v>
      </c>
      <c r="D12" s="62">
        <v>4418778148.6561337</v>
      </c>
      <c r="E12" s="100">
        <v>0</v>
      </c>
      <c r="F12" s="101">
        <v>0</v>
      </c>
      <c r="G12" s="102">
        <f t="shared" si="3"/>
        <v>0</v>
      </c>
      <c r="H12" s="103">
        <v>0</v>
      </c>
      <c r="I12" s="104">
        <v>0</v>
      </c>
      <c r="J12" s="102">
        <f t="shared" si="4"/>
        <v>0</v>
      </c>
      <c r="K12" s="103">
        <v>0</v>
      </c>
      <c r="L12" s="104">
        <v>0</v>
      </c>
      <c r="M12" s="102">
        <f t="shared" si="5"/>
        <v>0</v>
      </c>
      <c r="N12" s="103">
        <v>2.677090657142335E-2</v>
      </c>
      <c r="O12" s="104">
        <f t="shared" si="20"/>
        <v>3958014317.0275531</v>
      </c>
      <c r="P12" s="104">
        <f t="shared" si="6"/>
        <v>105959631.48950063</v>
      </c>
      <c r="Q12" s="100">
        <v>3.2972925221992515E-2</v>
      </c>
      <c r="R12" s="105">
        <f t="shared" si="21"/>
        <v>3057929818.437994</v>
      </c>
      <c r="S12" s="105">
        <f t="shared" si="7"/>
        <v>100828891.23745713</v>
      </c>
      <c r="T12" s="103">
        <v>5.4221396036320244E-2</v>
      </c>
      <c r="U12" s="104">
        <f t="shared" si="22"/>
        <v>71588995.381880686</v>
      </c>
      <c r="V12" s="105">
        <f t="shared" si="8"/>
        <v>3881655.2704432537</v>
      </c>
      <c r="W12" s="103">
        <v>7.7016467728710472E-2</v>
      </c>
      <c r="X12" s="105">
        <f t="shared" si="23"/>
        <v>7590430584.1612673</v>
      </c>
      <c r="Y12" s="105">
        <f t="shared" si="9"/>
        <v>584588152.13207316</v>
      </c>
      <c r="Z12" s="103">
        <v>4.5200535962051244E-2</v>
      </c>
      <c r="AA12" s="105">
        <f t="shared" si="24"/>
        <v>1156931936.7633033</v>
      </c>
      <c r="AB12" s="105">
        <f t="shared" si="10"/>
        <v>52293943.613315284</v>
      </c>
      <c r="AC12" s="106">
        <v>0</v>
      </c>
      <c r="AD12" s="104">
        <v>0</v>
      </c>
      <c r="AE12" s="104">
        <f t="shared" si="11"/>
        <v>0</v>
      </c>
      <c r="AF12" s="103">
        <v>3.6330952749222406E-2</v>
      </c>
      <c r="AG12" s="104">
        <f t="shared" si="25"/>
        <v>3588405912.311832</v>
      </c>
      <c r="AH12" s="104">
        <f t="shared" si="12"/>
        <v>130370205.64523149</v>
      </c>
      <c r="AI12" s="103">
        <v>7.1428739064163763E-2</v>
      </c>
      <c r="AJ12" s="104">
        <f t="shared" si="26"/>
        <v>636795498.40118301</v>
      </c>
      <c r="AK12" s="104">
        <f t="shared" si="13"/>
        <v>45485499.492532216</v>
      </c>
      <c r="AL12" s="103">
        <v>0.13510183440631782</v>
      </c>
      <c r="AM12" s="104">
        <v>0</v>
      </c>
      <c r="AN12" s="104">
        <f t="shared" si="14"/>
        <v>0</v>
      </c>
      <c r="AO12" s="103">
        <v>5.992247327894798E-2</v>
      </c>
      <c r="AP12" s="104">
        <f t="shared" si="27"/>
        <v>172298388.90799904</v>
      </c>
      <c r="AQ12" s="104">
        <f t="shared" si="15"/>
        <v>10324545.605345359</v>
      </c>
      <c r="AR12" s="103">
        <v>0.16958637953709099</v>
      </c>
      <c r="AS12" s="104">
        <f t="shared" si="28"/>
        <v>40405958.595436312</v>
      </c>
      <c r="AT12" s="104">
        <f t="shared" si="16"/>
        <v>6852300.2299256464</v>
      </c>
      <c r="AU12" s="103">
        <v>4.951822580225624E-2</v>
      </c>
      <c r="AV12" s="105">
        <f t="shared" si="29"/>
        <v>227050308.2648975</v>
      </c>
      <c r="AW12" s="105">
        <f t="shared" si="17"/>
        <v>11243128.433133081</v>
      </c>
      <c r="AX12" s="103">
        <v>4.3906840209050127E-2</v>
      </c>
      <c r="AY12" s="105">
        <f t="shared" si="30"/>
        <v>778179922.52595329</v>
      </c>
      <c r="AZ12" s="105">
        <f t="shared" si="18"/>
        <v>34167421.512238041</v>
      </c>
      <c r="BB12" s="104">
        <f t="shared" si="0"/>
        <v>3332782773.9949379</v>
      </c>
      <c r="BD12" s="104">
        <f t="shared" si="1"/>
        <v>355314865399.6991</v>
      </c>
      <c r="BF12" s="107">
        <f t="shared" si="19"/>
        <v>9.3798011244078956E-3</v>
      </c>
      <c r="BG12" s="99">
        <v>1.17335674235544E-2</v>
      </c>
      <c r="BI12" s="108">
        <f t="shared" si="2"/>
        <v>-2.3537662991465046E-3</v>
      </c>
    </row>
    <row r="13" spans="1:65">
      <c r="A13" s="98">
        <v>38292</v>
      </c>
      <c r="B13" s="99">
        <v>3.3239728082236998E-2</v>
      </c>
      <c r="C13" s="62">
        <v>381011675189.13452</v>
      </c>
      <c r="D13" s="62">
        <v>12664724479.444437</v>
      </c>
      <c r="E13" s="100">
        <v>0</v>
      </c>
      <c r="F13" s="101">
        <v>0</v>
      </c>
      <c r="G13" s="102">
        <f t="shared" si="3"/>
        <v>0</v>
      </c>
      <c r="H13" s="103">
        <v>0</v>
      </c>
      <c r="I13" s="104">
        <v>0</v>
      </c>
      <c r="J13" s="102">
        <f t="shared" si="4"/>
        <v>0</v>
      </c>
      <c r="K13" s="103">
        <v>0</v>
      </c>
      <c r="L13" s="104">
        <v>0</v>
      </c>
      <c r="M13" s="102">
        <f t="shared" si="5"/>
        <v>0</v>
      </c>
      <c r="N13" s="103">
        <v>4.8378993793901183E-2</v>
      </c>
      <c r="O13" s="104">
        <f t="shared" si="20"/>
        <v>4063973948.5170541</v>
      </c>
      <c r="P13" s="104">
        <f t="shared" si="6"/>
        <v>196610970.43388265</v>
      </c>
      <c r="Q13" s="100">
        <v>1.6818711791881005E-2</v>
      </c>
      <c r="R13" s="105">
        <f t="shared" si="21"/>
        <v>3158758709.6754513</v>
      </c>
      <c r="S13" s="105">
        <f t="shared" si="7"/>
        <v>53126252.358125344</v>
      </c>
      <c r="T13" s="103">
        <v>3.0321197986723121E-2</v>
      </c>
      <c r="U13" s="104">
        <f t="shared" si="22"/>
        <v>75470650.652323946</v>
      </c>
      <c r="V13" s="105">
        <f t="shared" si="8"/>
        <v>2288360.5406159288</v>
      </c>
      <c r="W13" s="103">
        <v>1.6600550874725954E-2</v>
      </c>
      <c r="X13" s="105">
        <f t="shared" si="23"/>
        <v>8175018736.2933397</v>
      </c>
      <c r="Y13" s="105">
        <f t="shared" si="9"/>
        <v>135709814.43367547</v>
      </c>
      <c r="Z13" s="103">
        <v>-8.0852042957939071E-3</v>
      </c>
      <c r="AA13" s="105">
        <f t="shared" si="24"/>
        <v>1209225880.3766186</v>
      </c>
      <c r="AB13" s="105">
        <f t="shared" si="10"/>
        <v>-9776838.2826062068</v>
      </c>
      <c r="AC13" s="106">
        <v>0</v>
      </c>
      <c r="AD13" s="104">
        <v>0</v>
      </c>
      <c r="AE13" s="104">
        <f t="shared" si="11"/>
        <v>0</v>
      </c>
      <c r="AF13" s="103">
        <v>3.4372561746884224E-2</v>
      </c>
      <c r="AG13" s="104">
        <f t="shared" si="25"/>
        <v>3718776117.9570632</v>
      </c>
      <c r="AH13" s="104">
        <f t="shared" si="12"/>
        <v>127823861.73731756</v>
      </c>
      <c r="AI13" s="103">
        <v>3.5317089946361659E-2</v>
      </c>
      <c r="AJ13" s="104">
        <f t="shared" si="26"/>
        <v>682280997.89371514</v>
      </c>
      <c r="AK13" s="104">
        <f t="shared" si="13"/>
        <v>24096179.371305726</v>
      </c>
      <c r="AL13" s="103">
        <v>-1.0701317673200459E-2</v>
      </c>
      <c r="AM13" s="104">
        <v>0</v>
      </c>
      <c r="AN13" s="104">
        <f t="shared" si="14"/>
        <v>0</v>
      </c>
      <c r="AO13" s="103">
        <v>5.430632275653597E-2</v>
      </c>
      <c r="AP13" s="104">
        <f t="shared" si="27"/>
        <v>182622934.51334441</v>
      </c>
      <c r="AQ13" s="104">
        <f t="shared" si="15"/>
        <v>9917580.0244274139</v>
      </c>
      <c r="AR13" s="103">
        <v>-4.3439392218805927E-3</v>
      </c>
      <c r="AS13" s="104">
        <f t="shared" si="28"/>
        <v>47258258.825361952</v>
      </c>
      <c r="AT13" s="104">
        <f t="shared" si="16"/>
        <v>-205287.00406927444</v>
      </c>
      <c r="AU13" s="103">
        <v>4.0801334715546431E-3</v>
      </c>
      <c r="AV13" s="105">
        <f t="shared" si="29"/>
        <v>238293436.69803056</v>
      </c>
      <c r="AW13" s="105">
        <f t="shared" si="17"/>
        <v>972269.02712342201</v>
      </c>
      <c r="AX13" s="103">
        <v>-9.0685788187307385E-3</v>
      </c>
      <c r="AY13" s="105">
        <f t="shared" si="30"/>
        <v>812347344.03819132</v>
      </c>
      <c r="AZ13" s="105">
        <f t="shared" si="18"/>
        <v>-7366835.9175969139</v>
      </c>
      <c r="BB13" s="104">
        <f t="shared" si="0"/>
        <v>12131528152.722237</v>
      </c>
      <c r="BD13" s="104">
        <f t="shared" si="1"/>
        <v>358647648173.69385</v>
      </c>
      <c r="BF13" s="107">
        <f t="shared" si="19"/>
        <v>3.3825756880042079E-2</v>
      </c>
      <c r="BG13" s="99">
        <v>3.3239728082236998E-2</v>
      </c>
      <c r="BI13" s="108">
        <f t="shared" si="2"/>
        <v>5.8602879780508127E-4</v>
      </c>
    </row>
    <row r="14" spans="1:65" s="81" customFormat="1">
      <c r="A14" s="110">
        <v>38322</v>
      </c>
      <c r="B14" s="111">
        <v>3.2174545062087195E-2</v>
      </c>
      <c r="C14" s="112">
        <v>393676399668.57892</v>
      </c>
      <c r="D14" s="112">
        <v>12666359061.016941</v>
      </c>
      <c r="E14" s="114">
        <v>0</v>
      </c>
      <c r="F14" s="131">
        <v>0</v>
      </c>
      <c r="G14" s="132">
        <f t="shared" si="3"/>
        <v>0</v>
      </c>
      <c r="H14" s="113">
        <v>0</v>
      </c>
      <c r="I14" s="131">
        <v>0</v>
      </c>
      <c r="J14" s="132">
        <f t="shared" si="4"/>
        <v>0</v>
      </c>
      <c r="K14" s="113">
        <v>0</v>
      </c>
      <c r="L14" s="131">
        <v>0</v>
      </c>
      <c r="M14" s="132">
        <f t="shared" si="5"/>
        <v>0</v>
      </c>
      <c r="N14" s="113">
        <v>2.284853197489406E-2</v>
      </c>
      <c r="O14" s="131">
        <f t="shared" si="20"/>
        <v>4260584918.9509368</v>
      </c>
      <c r="P14" s="131">
        <f t="shared" si="6"/>
        <v>97348110.752401888</v>
      </c>
      <c r="Q14" s="114">
        <v>1.8585075398631429E-2</v>
      </c>
      <c r="R14" s="133">
        <f t="shared" si="21"/>
        <v>3211884962.0335765</v>
      </c>
      <c r="S14" s="133">
        <f t="shared" si="7"/>
        <v>59693124.191124462</v>
      </c>
      <c r="T14" s="113">
        <v>-0.14710871959247099</v>
      </c>
      <c r="U14" s="131">
        <f t="shared" si="22"/>
        <v>77759011.192939878</v>
      </c>
      <c r="V14" s="133">
        <f t="shared" si="8"/>
        <v>-11439028.573370006</v>
      </c>
      <c r="W14" s="113">
        <v>-8.4046562316697807E-4</v>
      </c>
      <c r="X14" s="133">
        <f t="shared" si="23"/>
        <v>8310728550.7270155</v>
      </c>
      <c r="Y14" s="133">
        <f t="shared" si="9"/>
        <v>-6984881.650358378</v>
      </c>
      <c r="Z14" s="113">
        <v>2.0946571870984663E-3</v>
      </c>
      <c r="AA14" s="133">
        <f t="shared" si="24"/>
        <v>1199449042.0940123</v>
      </c>
      <c r="AB14" s="133">
        <f t="shared" si="10"/>
        <v>2512434.5565805933</v>
      </c>
      <c r="AC14" s="134">
        <v>0</v>
      </c>
      <c r="AD14" s="131">
        <v>0</v>
      </c>
      <c r="AE14" s="131">
        <f t="shared" si="11"/>
        <v>0</v>
      </c>
      <c r="AF14" s="113">
        <v>3.118893208754751E-2</v>
      </c>
      <c r="AG14" s="131">
        <f>AG13*(1+AF13)</f>
        <v>3846599979.6943808</v>
      </c>
      <c r="AH14" s="131">
        <f t="shared" si="12"/>
        <v>119971345.53464967</v>
      </c>
      <c r="AI14" s="113">
        <v>1.1951739410407468E-2</v>
      </c>
      <c r="AJ14" s="131">
        <f t="shared" si="26"/>
        <v>706377177.26502097</v>
      </c>
      <c r="AK14" s="131">
        <f t="shared" si="13"/>
        <v>8442435.9481307324</v>
      </c>
      <c r="AL14" s="113">
        <v>-0.1813575550068641</v>
      </c>
      <c r="AM14" s="131">
        <v>0</v>
      </c>
      <c r="AN14" s="131">
        <f t="shared" si="14"/>
        <v>0</v>
      </c>
      <c r="AO14" s="113">
        <v>2.1661420445220844E-2</v>
      </c>
      <c r="AP14" s="131">
        <f t="shared" si="27"/>
        <v>192540514.53777182</v>
      </c>
      <c r="AQ14" s="131">
        <f t="shared" si="15"/>
        <v>4170701.0381418318</v>
      </c>
      <c r="AR14" s="113">
        <v>1.7932657254694253E-2</v>
      </c>
      <c r="AS14" s="131">
        <f t="shared" si="28"/>
        <v>47052971.821292676</v>
      </c>
      <c r="AT14" s="131">
        <f t="shared" si="16"/>
        <v>843784.81648602837</v>
      </c>
      <c r="AU14" s="113">
        <v>2.2021107969538427E-2</v>
      </c>
      <c r="AV14" s="133">
        <f t="shared" si="29"/>
        <v>239265705.72515395</v>
      </c>
      <c r="AW14" s="133">
        <f t="shared" si="17"/>
        <v>5268895.9391814237</v>
      </c>
      <c r="AX14" s="113">
        <v>3.4329169736174128E-2</v>
      </c>
      <c r="AY14" s="133">
        <f t="shared" si="30"/>
        <v>804980508.1205945</v>
      </c>
      <c r="AZ14" s="133">
        <f t="shared" si="18"/>
        <v>27634312.497583583</v>
      </c>
      <c r="BB14" s="131">
        <f t="shared" si="0"/>
        <v>12358897825.966389</v>
      </c>
      <c r="BD14" s="131">
        <f t="shared" si="1"/>
        <v>370779176326.41626</v>
      </c>
      <c r="BF14" s="135">
        <f t="shared" si="19"/>
        <v>3.3332232808797782E-2</v>
      </c>
      <c r="BG14" s="111">
        <v>3.2174545062087195E-2</v>
      </c>
      <c r="BI14" s="136">
        <f t="shared" si="2"/>
        <v>1.1576877467105867E-3</v>
      </c>
    </row>
    <row r="15" spans="1:65">
      <c r="A15" s="109">
        <v>38353</v>
      </c>
      <c r="B15" s="99">
        <v>3.09417864765682E-3</v>
      </c>
      <c r="C15" s="62">
        <v>416300000000</v>
      </c>
      <c r="D15" s="62">
        <v>1288106571.0195341</v>
      </c>
      <c r="E15" s="100">
        <v>0</v>
      </c>
      <c r="F15" s="101">
        <v>0</v>
      </c>
      <c r="G15" s="102">
        <f t="shared" si="3"/>
        <v>0</v>
      </c>
      <c r="H15" s="103">
        <v>0</v>
      </c>
      <c r="I15" s="104">
        <v>0</v>
      </c>
      <c r="J15" s="102">
        <f t="shared" si="4"/>
        <v>0</v>
      </c>
      <c r="K15" s="103">
        <v>0</v>
      </c>
      <c r="L15" s="104">
        <v>0</v>
      </c>
      <c r="M15" s="102">
        <f t="shared" si="5"/>
        <v>0</v>
      </c>
      <c r="N15" s="103">
        <v>-1.7396962083526347E-2</v>
      </c>
      <c r="O15" s="104">
        <v>3218846000</v>
      </c>
      <c r="P15" s="104">
        <f t="shared" si="6"/>
        <v>-55998141.814710453</v>
      </c>
      <c r="Q15" s="100">
        <v>1.1025530276017066E-2</v>
      </c>
      <c r="R15" s="105">
        <v>3633508000</v>
      </c>
      <c r="S15" s="105">
        <f t="shared" si="7"/>
        <v>40061352.462150216</v>
      </c>
      <c r="T15" s="103">
        <v>6.2855097357284201E-2</v>
      </c>
      <c r="U15" s="104">
        <v>193438000</v>
      </c>
      <c r="V15" s="105">
        <f t="shared" si="8"/>
        <v>12158564.322598342</v>
      </c>
      <c r="W15" s="103">
        <v>-2.5091033861010911E-2</v>
      </c>
      <c r="X15" s="105">
        <v>4976738000</v>
      </c>
      <c r="Y15" s="105">
        <f t="shared" si="9"/>
        <v>-124871501.67537972</v>
      </c>
      <c r="Z15" s="103">
        <v>-7.2400230880560069E-3</v>
      </c>
      <c r="AA15" s="105">
        <v>1528068000</v>
      </c>
      <c r="AB15" s="105">
        <f t="shared" si="10"/>
        <v>-11063247.600119567</v>
      </c>
      <c r="AC15" s="106">
        <v>0</v>
      </c>
      <c r="AD15" s="104">
        <v>0</v>
      </c>
      <c r="AE15" s="104">
        <f t="shared" si="11"/>
        <v>0</v>
      </c>
      <c r="AF15" s="103">
        <v>-2.4074541661298812E-2</v>
      </c>
      <c r="AG15" s="104">
        <v>5685087000</v>
      </c>
      <c r="AH15" s="104">
        <f t="shared" si="12"/>
        <v>-136865863.82960829</v>
      </c>
      <c r="AI15" s="103">
        <v>1.6763247383869705E-2</v>
      </c>
      <c r="AJ15" s="104">
        <v>419118000</v>
      </c>
      <c r="AK15" s="104">
        <f t="shared" si="13"/>
        <v>7025778.7170327036</v>
      </c>
      <c r="AL15" s="103">
        <v>2.2663869738582141E-3</v>
      </c>
      <c r="AM15" s="104">
        <v>0</v>
      </c>
      <c r="AN15" s="104">
        <f t="shared" si="14"/>
        <v>0</v>
      </c>
      <c r="AO15" s="103">
        <v>-7.7268832807541616E-3</v>
      </c>
      <c r="AP15" s="104">
        <v>1240670000</v>
      </c>
      <c r="AQ15" s="104">
        <f t="shared" si="15"/>
        <v>-9586512.2799332663</v>
      </c>
      <c r="AR15" s="103">
        <v>-8.2256626845433528E-2</v>
      </c>
      <c r="AS15" s="104">
        <v>238361000</v>
      </c>
      <c r="AT15" s="104">
        <f t="shared" si="16"/>
        <v>-19606771.831504382</v>
      </c>
      <c r="AU15" s="103">
        <v>1.0895760440157033E-2</v>
      </c>
      <c r="AV15" s="105">
        <v>188339000</v>
      </c>
      <c r="AW15" s="105">
        <f t="shared" si="17"/>
        <v>2052096.6255387354</v>
      </c>
      <c r="AX15" s="103">
        <v>9.7179914169560049E-3</v>
      </c>
      <c r="AY15" s="105">
        <v>832744000</v>
      </c>
      <c r="AZ15" s="105">
        <f t="shared" si="18"/>
        <v>8092599.0445216112</v>
      </c>
      <c r="BB15" s="104">
        <f t="shared" si="0"/>
        <v>1576708218.8789477</v>
      </c>
      <c r="BD15" s="104">
        <f t="shared" si="1"/>
        <v>394145083000</v>
      </c>
      <c r="BF15" s="107">
        <f t="shared" si="19"/>
        <v>4.0003244665085614E-3</v>
      </c>
      <c r="BG15" s="99">
        <v>3.09417864765682E-3</v>
      </c>
      <c r="BI15" s="108">
        <f t="shared" si="2"/>
        <v>9.0614581885174132E-4</v>
      </c>
    </row>
    <row r="16" spans="1:65">
      <c r="A16" s="109">
        <v>38384</v>
      </c>
      <c r="B16" s="99">
        <v>2.7858797160778201E-2</v>
      </c>
      <c r="C16" s="62">
        <v>417588106571.01953</v>
      </c>
      <c r="D16" s="62">
        <v>11633502357.715464</v>
      </c>
      <c r="E16" s="100">
        <v>0</v>
      </c>
      <c r="F16" s="101">
        <v>0</v>
      </c>
      <c r="G16" s="102">
        <f t="shared" si="3"/>
        <v>0</v>
      </c>
      <c r="H16" s="103">
        <v>0</v>
      </c>
      <c r="I16" s="104">
        <v>0</v>
      </c>
      <c r="J16" s="102">
        <f t="shared" si="4"/>
        <v>0</v>
      </c>
      <c r="K16" s="103">
        <v>0</v>
      </c>
      <c r="L16" s="104">
        <v>0</v>
      </c>
      <c r="M16" s="102">
        <f t="shared" si="5"/>
        <v>0</v>
      </c>
      <c r="N16" s="103">
        <v>9.0986995785847791E-2</v>
      </c>
      <c r="O16" s="104">
        <f>O15*(1+N15)</f>
        <v>3162847858.1852894</v>
      </c>
      <c r="P16" s="104">
        <f t="shared" si="6"/>
        <v>287778024.74398261</v>
      </c>
      <c r="Q16" s="100">
        <v>0.11327805095431241</v>
      </c>
      <c r="R16" s="105">
        <f>R15*(1+Q15)</f>
        <v>3673569352.4621506</v>
      </c>
      <c r="S16" s="105">
        <f t="shared" si="7"/>
        <v>416134776.29240793</v>
      </c>
      <c r="T16" s="103">
        <v>5.6128387874134641E-2</v>
      </c>
      <c r="U16" s="104">
        <f>U15*(1+T15)</f>
        <v>205596564.32259834</v>
      </c>
      <c r="V16" s="105">
        <f t="shared" si="8"/>
        <v>11539803.707888272</v>
      </c>
      <c r="W16" s="103">
        <v>7.4539780648101045E-2</v>
      </c>
      <c r="X16" s="105">
        <f>X15*(1+W15)</f>
        <v>4851866498.3246202</v>
      </c>
      <c r="Y16" s="105">
        <f t="shared" si="9"/>
        <v>361657064.5189873</v>
      </c>
      <c r="Z16" s="103">
        <v>0.11323255959657783</v>
      </c>
      <c r="AA16" s="105">
        <f>AA15*(1+Z15)</f>
        <v>1517004752.3998804</v>
      </c>
      <c r="AB16" s="105">
        <f t="shared" si="10"/>
        <v>171774331.03441125</v>
      </c>
      <c r="AC16" s="106">
        <v>0</v>
      </c>
      <c r="AD16" s="104">
        <v>0</v>
      </c>
      <c r="AE16" s="104">
        <f t="shared" si="11"/>
        <v>0</v>
      </c>
      <c r="AF16" s="103">
        <v>5.8035500491149937E-2</v>
      </c>
      <c r="AG16" s="104">
        <f>AG15*(1+AF15)</f>
        <v>5548221136.1703911</v>
      </c>
      <c r="AH16" s="104">
        <f t="shared" si="12"/>
        <v>321993790.47322518</v>
      </c>
      <c r="AI16" s="103">
        <v>0.13504955341248565</v>
      </c>
      <c r="AJ16" s="104">
        <f>AJ15*(1+AI15)</f>
        <v>426143778.71703267</v>
      </c>
      <c r="AK16" s="104">
        <f t="shared" si="13"/>
        <v>57550527.005244367</v>
      </c>
      <c r="AL16" s="103">
        <v>0.11740602675856694</v>
      </c>
      <c r="AM16" s="104">
        <v>0</v>
      </c>
      <c r="AN16" s="104">
        <f t="shared" si="14"/>
        <v>0</v>
      </c>
      <c r="AO16" s="103">
        <v>3.4914319150599067E-2</v>
      </c>
      <c r="AP16" s="104">
        <f>AP15*(1+AO15)</f>
        <v>1231083487.7200668</v>
      </c>
      <c r="AQ16" s="104">
        <f t="shared" si="15"/>
        <v>42982441.791291021</v>
      </c>
      <c r="AR16" s="103">
        <v>6.1343341452601348E-2</v>
      </c>
      <c r="AS16" s="104">
        <f>AS15*(1+AR15)</f>
        <v>218754228.16849563</v>
      </c>
      <c r="AT16" s="104">
        <f t="shared" si="16"/>
        <v>13419115.312740291</v>
      </c>
      <c r="AU16" s="103">
        <v>0.11170735268888574</v>
      </c>
      <c r="AV16" s="105">
        <f>AV15*(1+AU15)</f>
        <v>190391096.62553871</v>
      </c>
      <c r="AW16" s="105">
        <f t="shared" si="17"/>
        <v>21268085.379572775</v>
      </c>
      <c r="AX16" s="103">
        <v>8.0685046395512744E-2</v>
      </c>
      <c r="AY16" s="105">
        <f>AY15*(1+AX15)</f>
        <v>840836599.04452169</v>
      </c>
      <c r="AZ16" s="105">
        <f t="shared" si="18"/>
        <v>67842940.004952386</v>
      </c>
      <c r="BB16" s="104">
        <f t="shared" si="0"/>
        <v>9859561457.4507637</v>
      </c>
      <c r="BD16" s="104">
        <f t="shared" si="1"/>
        <v>395721791218.87885</v>
      </c>
      <c r="BF16" s="107">
        <f t="shared" si="19"/>
        <v>2.4915386709137059E-2</v>
      </c>
      <c r="BG16" s="99">
        <v>2.7858797160778201E-2</v>
      </c>
      <c r="BI16" s="108">
        <f t="shared" si="2"/>
        <v>-2.9434104516411416E-3</v>
      </c>
    </row>
    <row r="17" spans="1:61">
      <c r="A17" s="109">
        <v>38412</v>
      </c>
      <c r="B17" s="99">
        <v>-1.0642824526905702E-2</v>
      </c>
      <c r="C17" s="62">
        <v>429221608928.73499</v>
      </c>
      <c r="D17" s="62">
        <v>-4568130266.9846678</v>
      </c>
      <c r="E17" s="100">
        <v>0</v>
      </c>
      <c r="F17" s="101">
        <v>0</v>
      </c>
      <c r="G17" s="102">
        <f t="shared" si="3"/>
        <v>0</v>
      </c>
      <c r="H17" s="103">
        <v>0</v>
      </c>
      <c r="I17" s="104">
        <v>0</v>
      </c>
      <c r="J17" s="102">
        <f t="shared" si="4"/>
        <v>0</v>
      </c>
      <c r="K17" s="103">
        <v>0</v>
      </c>
      <c r="L17" s="104">
        <v>0</v>
      </c>
      <c r="M17" s="102">
        <f t="shared" si="5"/>
        <v>0</v>
      </c>
      <c r="N17" s="103">
        <v>5.278717478092293E-2</v>
      </c>
      <c r="O17" s="104">
        <f t="shared" ref="O17:O26" si="31">O16*(1+N16)</f>
        <v>3450625882.9292722</v>
      </c>
      <c r="P17" s="104">
        <f t="shared" si="6"/>
        <v>182148791.58576399</v>
      </c>
      <c r="Q17" s="100">
        <v>5.851448232950969E-2</v>
      </c>
      <c r="R17" s="105">
        <f t="shared" ref="R17:R26" si="32">R16*(1+Q16)</f>
        <v>4089704128.7545581</v>
      </c>
      <c r="S17" s="105">
        <f t="shared" si="7"/>
        <v>239306919.97493142</v>
      </c>
      <c r="T17" s="103">
        <v>6.19479125433373E-2</v>
      </c>
      <c r="U17" s="104">
        <f t="shared" ref="U17:U25" si="33">U16*(1+T16)</f>
        <v>217136368.03048658</v>
      </c>
      <c r="V17" s="105">
        <f t="shared" si="8"/>
        <v>13451144.736730484</v>
      </c>
      <c r="W17" s="103">
        <v>5.1912659093318672E-2</v>
      </c>
      <c r="X17" s="105">
        <f t="shared" ref="X17:X26" si="34">X16*(1+W16)</f>
        <v>5213523562.8436069</v>
      </c>
      <c r="Y17" s="105">
        <f t="shared" si="9"/>
        <v>270647871.39288431</v>
      </c>
      <c r="Z17" s="103">
        <v>0</v>
      </c>
      <c r="AA17" s="105">
        <f t="shared" ref="AA17:AA26" si="35">AA16*(1+Z16)</f>
        <v>1688779083.4342916</v>
      </c>
      <c r="AB17" s="105">
        <f t="shared" si="10"/>
        <v>0</v>
      </c>
      <c r="AC17" s="106">
        <v>0</v>
      </c>
      <c r="AD17" s="104">
        <v>0</v>
      </c>
      <c r="AE17" s="104">
        <f t="shared" si="11"/>
        <v>0</v>
      </c>
      <c r="AF17" s="103">
        <v>8.3144181028347683E-2</v>
      </c>
      <c r="AG17" s="104">
        <f t="shared" ref="AG17:AG26" si="36">AG16*(1+AF16)</f>
        <v>5870214926.6436157</v>
      </c>
      <c r="AH17" s="104">
        <f t="shared" si="12"/>
        <v>488074212.53616548</v>
      </c>
      <c r="AI17" s="103">
        <v>3.2323221153047456E-2</v>
      </c>
      <c r="AJ17" s="104">
        <f t="shared" ref="AJ17:AJ26" si="37">AJ16*(1+AI16)</f>
        <v>483694305.72227699</v>
      </c>
      <c r="AK17" s="104">
        <f t="shared" si="13"/>
        <v>15634558.014330907</v>
      </c>
      <c r="AL17" s="103">
        <v>9.2953089716596757E-2</v>
      </c>
      <c r="AM17" s="104">
        <v>0</v>
      </c>
      <c r="AN17" s="104">
        <f t="shared" si="14"/>
        <v>0</v>
      </c>
      <c r="AO17" s="103">
        <v>6.3959082209957469E-2</v>
      </c>
      <c r="AP17" s="104">
        <f t="shared" ref="AP17:AP26" si="38">AP16*(1+AO16)</f>
        <v>1274065929.511358</v>
      </c>
      <c r="AQ17" s="104">
        <f t="shared" si="15"/>
        <v>81488087.52652283</v>
      </c>
      <c r="AR17" s="103">
        <v>4.0958770907939181E-2</v>
      </c>
      <c r="AS17" s="104">
        <f t="shared" ref="AS17:AS26" si="39">AS16*(1+AR16)</f>
        <v>232173343.48123595</v>
      </c>
      <c r="AT17" s="104">
        <f t="shared" si="16"/>
        <v>9509534.7865782175</v>
      </c>
      <c r="AU17" s="103">
        <v>8.7997148545503279E-2</v>
      </c>
      <c r="AV17" s="105">
        <f t="shared" ref="AV17:AV26" si="40">AV16*(1+AU16)</f>
        <v>211659182.00511146</v>
      </c>
      <c r="AW17" s="105">
        <f t="shared" si="17"/>
        <v>18625404.479923509</v>
      </c>
      <c r="AX17" s="103">
        <v>8.1883851307531674E-2</v>
      </c>
      <c r="AY17" s="105">
        <f t="shared" ref="AY17:AY26" si="41">AY16*(1+AX16)</f>
        <v>908679539.049474</v>
      </c>
      <c r="AZ17" s="105">
        <f t="shared" si="18"/>
        <v>74406180.261723548</v>
      </c>
      <c r="BB17" s="104">
        <f t="shared" si="0"/>
        <v>-5961422972.2802219</v>
      </c>
      <c r="BD17" s="104">
        <f t="shared" si="1"/>
        <v>405581352676.32965</v>
      </c>
      <c r="BF17" s="107">
        <f t="shared" si="19"/>
        <v>-1.4698464150144691E-2</v>
      </c>
      <c r="BG17" s="99">
        <v>-1.0642824526905702E-2</v>
      </c>
      <c r="BI17" s="108">
        <f t="shared" si="2"/>
        <v>-4.0556396232389897E-3</v>
      </c>
    </row>
    <row r="18" spans="1:61">
      <c r="A18" s="109">
        <v>38443</v>
      </c>
      <c r="B18" s="99">
        <v>-2.3600415996365299E-2</v>
      </c>
      <c r="C18" s="62">
        <v>424653478661.75031</v>
      </c>
      <c r="D18" s="62">
        <v>-10021998750.720942</v>
      </c>
      <c r="E18" s="100">
        <v>0</v>
      </c>
      <c r="F18" s="101">
        <v>0</v>
      </c>
      <c r="G18" s="102">
        <f t="shared" si="3"/>
        <v>0</v>
      </c>
      <c r="H18" s="103">
        <v>0</v>
      </c>
      <c r="I18" s="104">
        <v>0</v>
      </c>
      <c r="J18" s="102">
        <f t="shared" si="4"/>
        <v>0</v>
      </c>
      <c r="K18" s="103">
        <v>0</v>
      </c>
      <c r="L18" s="104">
        <v>0</v>
      </c>
      <c r="M18" s="102">
        <f t="shared" si="5"/>
        <v>0</v>
      </c>
      <c r="N18" s="103">
        <v>-5.1591050641295468E-2</v>
      </c>
      <c r="O18" s="104">
        <f t="shared" si="31"/>
        <v>3632774674.5150366</v>
      </c>
      <c r="P18" s="104">
        <f t="shared" si="6"/>
        <v>-187418662.20132092</v>
      </c>
      <c r="Q18" s="100">
        <v>-7.142228257031788E-2</v>
      </c>
      <c r="R18" s="105">
        <f t="shared" si="32"/>
        <v>4329011048.7294893</v>
      </c>
      <c r="S18" s="105">
        <f t="shared" si="7"/>
        <v>-309187850.37238574</v>
      </c>
      <c r="T18" s="103">
        <v>2.645795090266442E-2</v>
      </c>
      <c r="U18" s="104">
        <f t="shared" si="33"/>
        <v>230587512.76721707</v>
      </c>
      <c r="V18" s="105">
        <f t="shared" si="8"/>
        <v>6100873.0915625347</v>
      </c>
      <c r="W18" s="103">
        <v>-7.9296486591222237E-2</v>
      </c>
      <c r="X18" s="105">
        <f t="shared" si="34"/>
        <v>5484171434.2364922</v>
      </c>
      <c r="Y18" s="105">
        <f t="shared" si="9"/>
        <v>-434875526.59889805</v>
      </c>
      <c r="Z18" s="103">
        <v>-0.10809480480449059</v>
      </c>
      <c r="AA18" s="105">
        <f t="shared" si="35"/>
        <v>1688779083.4342916</v>
      </c>
      <c r="AB18" s="105">
        <f t="shared" si="10"/>
        <v>-182548245.38173628</v>
      </c>
      <c r="AC18" s="106">
        <v>0</v>
      </c>
      <c r="AD18" s="104">
        <v>0</v>
      </c>
      <c r="AE18" s="104">
        <f t="shared" si="11"/>
        <v>0</v>
      </c>
      <c r="AF18" s="103">
        <v>-6.3137747581821183E-2</v>
      </c>
      <c r="AG18" s="104">
        <f t="shared" si="36"/>
        <v>6358289139.1797819</v>
      </c>
      <c r="AH18" s="104">
        <f t="shared" si="12"/>
        <v>-401448054.72176814</v>
      </c>
      <c r="AI18" s="103">
        <v>-4.5328102925656699E-2</v>
      </c>
      <c r="AJ18" s="104">
        <f t="shared" si="37"/>
        <v>499328863.73660791</v>
      </c>
      <c r="AK18" s="104">
        <f t="shared" si="13"/>
        <v>-22633630.129204173</v>
      </c>
      <c r="AL18" s="103">
        <v>-3.558240551102055E-2</v>
      </c>
      <c r="AM18" s="104">
        <v>0</v>
      </c>
      <c r="AN18" s="104">
        <f t="shared" si="14"/>
        <v>0</v>
      </c>
      <c r="AO18" s="103">
        <v>-4.2260244283572765E-2</v>
      </c>
      <c r="AP18" s="104">
        <f t="shared" si="38"/>
        <v>1355554017.0378807</v>
      </c>
      <c r="AQ18" s="104">
        <f t="shared" si="15"/>
        <v>-57286043.899599195</v>
      </c>
      <c r="AR18" s="103">
        <v>-5.2976163328118726E-2</v>
      </c>
      <c r="AS18" s="104">
        <f t="shared" si="39"/>
        <v>241682878.26781416</v>
      </c>
      <c r="AT18" s="104">
        <f t="shared" si="16"/>
        <v>-12803431.632725559</v>
      </c>
      <c r="AU18" s="103">
        <v>-7.6114674590926135E-2</v>
      </c>
      <c r="AV18" s="105">
        <f t="shared" si="40"/>
        <v>230284586.48503497</v>
      </c>
      <c r="AW18" s="105">
        <f t="shared" si="17"/>
        <v>-17528036.363614425</v>
      </c>
      <c r="AX18" s="103">
        <v>-3.796203342656837E-2</v>
      </c>
      <c r="AY18" s="105">
        <f t="shared" si="41"/>
        <v>983085719.31119764</v>
      </c>
      <c r="AZ18" s="105">
        <f t="shared" si="18"/>
        <v>-37319932.937673695</v>
      </c>
      <c r="BB18" s="104">
        <f t="shared" si="0"/>
        <v>-8365050209.5735788</v>
      </c>
      <c r="BD18" s="104">
        <f t="shared" si="1"/>
        <v>399619929704.04938</v>
      </c>
      <c r="BF18" s="107">
        <f t="shared" si="19"/>
        <v>-2.0932515091948916E-2</v>
      </c>
      <c r="BG18" s="99">
        <v>-2.3600415996365299E-2</v>
      </c>
      <c r="BI18" s="108">
        <f t="shared" si="2"/>
        <v>2.6679009044163829E-3</v>
      </c>
    </row>
    <row r="19" spans="1:61">
      <c r="A19" s="109">
        <v>38473</v>
      </c>
      <c r="B19" s="99">
        <v>4.5831598714716204E-2</v>
      </c>
      <c r="C19" s="62">
        <v>414631479911.02936</v>
      </c>
      <c r="D19" s="62">
        <v>19003223601.77121</v>
      </c>
      <c r="E19" s="100">
        <v>0</v>
      </c>
      <c r="F19" s="101">
        <v>0</v>
      </c>
      <c r="G19" s="102">
        <f t="shared" si="3"/>
        <v>0</v>
      </c>
      <c r="H19" s="103">
        <v>0</v>
      </c>
      <c r="I19" s="104">
        <v>0</v>
      </c>
      <c r="J19" s="102">
        <f t="shared" si="4"/>
        <v>0</v>
      </c>
      <c r="K19" s="103">
        <v>0</v>
      </c>
      <c r="L19" s="104">
        <v>0</v>
      </c>
      <c r="M19" s="102">
        <f t="shared" si="5"/>
        <v>0</v>
      </c>
      <c r="N19" s="103">
        <v>-3.6970633059566632E-2</v>
      </c>
      <c r="O19" s="104">
        <f t="shared" si="31"/>
        <v>3445356012.3137159</v>
      </c>
      <c r="P19" s="104">
        <f t="shared" si="6"/>
        <v>-127376992.89082213</v>
      </c>
      <c r="Q19" s="100">
        <v>-4.0277039224791679E-2</v>
      </c>
      <c r="R19" s="105">
        <f t="shared" si="32"/>
        <v>4019823198.3571033</v>
      </c>
      <c r="S19" s="105">
        <f t="shared" si="7"/>
        <v>-161906576.6369566</v>
      </c>
      <c r="T19" s="103">
        <v>-3.9693945018893076E-2</v>
      </c>
      <c r="U19" s="104">
        <f t="shared" si="33"/>
        <v>236688385.85877958</v>
      </c>
      <c r="V19" s="105">
        <f t="shared" si="8"/>
        <v>-9395095.7748889457</v>
      </c>
      <c r="W19" s="103">
        <v>-6.3509755411059639E-3</v>
      </c>
      <c r="X19" s="105">
        <f t="shared" si="34"/>
        <v>5049295907.6375942</v>
      </c>
      <c r="Y19" s="105">
        <f t="shared" si="9"/>
        <v>-32067954.8092128</v>
      </c>
      <c r="Z19" s="103">
        <v>-1.7974444904514369E-2</v>
      </c>
      <c r="AA19" s="105">
        <f t="shared" si="35"/>
        <v>1506230838.0525553</v>
      </c>
      <c r="AB19" s="105">
        <f t="shared" si="10"/>
        <v>-27073663.21205616</v>
      </c>
      <c r="AC19" s="106">
        <v>0</v>
      </c>
      <c r="AD19" s="104">
        <v>0</v>
      </c>
      <c r="AE19" s="104">
        <f t="shared" si="11"/>
        <v>0</v>
      </c>
      <c r="AF19" s="103">
        <v>-3.3549749836920134E-2</v>
      </c>
      <c r="AG19" s="104">
        <f t="shared" si="36"/>
        <v>5956841084.4580135</v>
      </c>
      <c r="AH19" s="104">
        <f t="shared" si="12"/>
        <v>-199850528.20185441</v>
      </c>
      <c r="AI19" s="103">
        <v>-9.5486388049892887E-3</v>
      </c>
      <c r="AJ19" s="104">
        <f t="shared" si="37"/>
        <v>476695233.60740376</v>
      </c>
      <c r="AK19" s="104">
        <f t="shared" si="13"/>
        <v>-4551790.6057770895</v>
      </c>
      <c r="AL19" s="103">
        <v>-4.6082010861924934E-2</v>
      </c>
      <c r="AM19" s="104">
        <v>0</v>
      </c>
      <c r="AN19" s="104">
        <f t="shared" si="14"/>
        <v>0</v>
      </c>
      <c r="AO19" s="103">
        <v>-3.1308347459291459E-2</v>
      </c>
      <c r="AP19" s="104">
        <f t="shared" si="38"/>
        <v>1298267973.1382813</v>
      </c>
      <c r="AQ19" s="104">
        <f t="shared" si="15"/>
        <v>-40646624.798283383</v>
      </c>
      <c r="AR19" s="103">
        <v>3.6973058737795106E-2</v>
      </c>
      <c r="AS19" s="104">
        <f t="shared" si="39"/>
        <v>228879446.63508859</v>
      </c>
      <c r="AT19" s="104">
        <f t="shared" si="16"/>
        <v>8462373.2243131716</v>
      </c>
      <c r="AU19" s="103">
        <v>1.13845306996494E-2</v>
      </c>
      <c r="AV19" s="105">
        <f t="shared" si="40"/>
        <v>212756550.12142056</v>
      </c>
      <c r="AW19" s="105">
        <f t="shared" si="17"/>
        <v>2422133.4764088085</v>
      </c>
      <c r="AX19" s="103">
        <v>-2.9451814828932166E-2</v>
      </c>
      <c r="AY19" s="105">
        <f t="shared" si="41"/>
        <v>945765786.37352395</v>
      </c>
      <c r="AZ19" s="105">
        <f t="shared" si="18"/>
        <v>-27854518.811812442</v>
      </c>
      <c r="BB19" s="104">
        <f t="shared" si="0"/>
        <v>19623062840.812149</v>
      </c>
      <c r="BD19" s="104">
        <f t="shared" si="1"/>
        <v>391254879494.47589</v>
      </c>
      <c r="BF19" s="107">
        <f t="shared" si="19"/>
        <v>5.0154167703074501E-2</v>
      </c>
      <c r="BG19" s="99">
        <v>4.5831598714716204E-2</v>
      </c>
      <c r="BI19" s="108">
        <f t="shared" si="2"/>
        <v>4.3225689883582968E-3</v>
      </c>
    </row>
    <row r="20" spans="1:61">
      <c r="A20" s="109">
        <v>38504</v>
      </c>
      <c r="B20" s="99">
        <v>2.6964800361233499E-2</v>
      </c>
      <c r="C20" s="62">
        <v>433634703512.8006</v>
      </c>
      <c r="D20" s="62">
        <v>11692873209.925346</v>
      </c>
      <c r="E20" s="100">
        <v>0</v>
      </c>
      <c r="F20" s="101">
        <v>0</v>
      </c>
      <c r="G20" s="102">
        <f t="shared" si="3"/>
        <v>0</v>
      </c>
      <c r="H20" s="103">
        <v>0</v>
      </c>
      <c r="I20" s="104">
        <v>0</v>
      </c>
      <c r="J20" s="102">
        <f t="shared" si="4"/>
        <v>0</v>
      </c>
      <c r="K20" s="103">
        <v>0</v>
      </c>
      <c r="L20" s="104">
        <v>0</v>
      </c>
      <c r="M20" s="102">
        <f t="shared" si="5"/>
        <v>0</v>
      </c>
      <c r="N20" s="103">
        <v>6.3646813833042895E-2</v>
      </c>
      <c r="O20" s="104">
        <f t="shared" si="31"/>
        <v>3317979019.422894</v>
      </c>
      <c r="P20" s="104">
        <f t="shared" si="6"/>
        <v>211178792.95115116</v>
      </c>
      <c r="Q20" s="100">
        <v>9.8353559542501662E-2</v>
      </c>
      <c r="R20" s="105">
        <f t="shared" si="32"/>
        <v>3857916621.7201467</v>
      </c>
      <c r="S20" s="105">
        <f t="shared" si="7"/>
        <v>379439832.16435933</v>
      </c>
      <c r="T20" s="103">
        <v>9.0119084680904585E-2</v>
      </c>
      <c r="U20" s="104">
        <f t="shared" si="33"/>
        <v>227293290.08389062</v>
      </c>
      <c r="V20" s="105">
        <f t="shared" si="8"/>
        <v>20483463.256471548</v>
      </c>
      <c r="W20" s="103">
        <v>5.4485533271833246E-2</v>
      </c>
      <c r="X20" s="105">
        <f t="shared" si="34"/>
        <v>5017227952.8283815</v>
      </c>
      <c r="Y20" s="105">
        <f t="shared" si="9"/>
        <v>273366340.55620259</v>
      </c>
      <c r="Z20" s="103">
        <v>0.11164661249592106</v>
      </c>
      <c r="AA20" s="105">
        <f t="shared" si="35"/>
        <v>1479157174.8404992</v>
      </c>
      <c r="AB20" s="105">
        <f t="shared" si="10"/>
        <v>165142887.91997856</v>
      </c>
      <c r="AC20" s="106">
        <v>0</v>
      </c>
      <c r="AD20" s="104">
        <v>0</v>
      </c>
      <c r="AE20" s="104">
        <f t="shared" si="11"/>
        <v>0</v>
      </c>
      <c r="AF20" s="103">
        <v>6.0681957136475971E-2</v>
      </c>
      <c r="AG20" s="104">
        <f t="shared" si="36"/>
        <v>5756990556.2561588</v>
      </c>
      <c r="AH20" s="104">
        <f t="shared" si="12"/>
        <v>349345454.16983318</v>
      </c>
      <c r="AI20" s="103">
        <v>0.15181046426538997</v>
      </c>
      <c r="AJ20" s="104">
        <f t="shared" si="37"/>
        <v>472143443.00162667</v>
      </c>
      <c r="AK20" s="104">
        <f t="shared" si="13"/>
        <v>71676315.281936631</v>
      </c>
      <c r="AL20" s="103">
        <v>0.12548779723323322</v>
      </c>
      <c r="AM20" s="104">
        <v>0</v>
      </c>
      <c r="AN20" s="104">
        <f t="shared" si="14"/>
        <v>0</v>
      </c>
      <c r="AO20" s="103">
        <v>6.6475559358916511E-2</v>
      </c>
      <c r="AP20" s="104">
        <f t="shared" si="38"/>
        <v>1257621348.339998</v>
      </c>
      <c r="AQ20" s="104">
        <f t="shared" si="15"/>
        <v>83601082.592616156</v>
      </c>
      <c r="AR20" s="103">
        <v>1.4900083841570894E-2</v>
      </c>
      <c r="AS20" s="104">
        <f t="shared" si="39"/>
        <v>237341819.85940179</v>
      </c>
      <c r="AT20" s="104">
        <f t="shared" si="16"/>
        <v>3536413.0150161027</v>
      </c>
      <c r="AU20" s="103">
        <v>0.17182109859590763</v>
      </c>
      <c r="AV20" s="105">
        <f t="shared" si="40"/>
        <v>215178683.59782937</v>
      </c>
      <c r="AW20" s="105">
        <f t="shared" si="17"/>
        <v>36972237.810200252</v>
      </c>
      <c r="AX20" s="103">
        <v>5.0606160555842369E-2</v>
      </c>
      <c r="AY20" s="105">
        <f t="shared" si="41"/>
        <v>917911267.56171143</v>
      </c>
      <c r="AZ20" s="105">
        <f t="shared" si="18"/>
        <v>46451964.982244752</v>
      </c>
      <c r="BB20" s="104">
        <f t="shared" si="0"/>
        <v>10051678425.225334</v>
      </c>
      <c r="BD20" s="104">
        <f t="shared" si="1"/>
        <v>410877942335.28802</v>
      </c>
      <c r="BF20" s="107">
        <f t="shared" si="19"/>
        <v>2.4463903727941862E-2</v>
      </c>
      <c r="BG20" s="99">
        <v>2.6964800361233499E-2</v>
      </c>
      <c r="BI20" s="108">
        <f t="shared" si="2"/>
        <v>-2.5008966332916369E-3</v>
      </c>
    </row>
    <row r="21" spans="1:61">
      <c r="A21" s="109">
        <v>38534</v>
      </c>
      <c r="B21" s="99">
        <v>4.08534461912404E-2</v>
      </c>
      <c r="C21" s="62">
        <v>445327576722.72595</v>
      </c>
      <c r="D21" s="62">
        <v>18193166193.117367</v>
      </c>
      <c r="E21" s="100">
        <v>0</v>
      </c>
      <c r="F21" s="101">
        <v>0</v>
      </c>
      <c r="G21" s="102">
        <f t="shared" si="3"/>
        <v>0</v>
      </c>
      <c r="H21" s="103">
        <v>0</v>
      </c>
      <c r="I21" s="104">
        <v>0</v>
      </c>
      <c r="J21" s="102">
        <f t="shared" si="4"/>
        <v>0</v>
      </c>
      <c r="K21" s="103">
        <v>0</v>
      </c>
      <c r="L21" s="104">
        <v>0</v>
      </c>
      <c r="M21" s="102">
        <f t="shared" si="5"/>
        <v>0</v>
      </c>
      <c r="N21" s="103">
        <v>5.6141533921845017E-2</v>
      </c>
      <c r="O21" s="104">
        <f t="shared" si="31"/>
        <v>3529157812.3740449</v>
      </c>
      <c r="P21" s="104">
        <f t="shared" si="6"/>
        <v>198132333.0389418</v>
      </c>
      <c r="Q21" s="100">
        <v>-1.8568102230169959E-2</v>
      </c>
      <c r="R21" s="105">
        <f t="shared" si="32"/>
        <v>4237356453.8845057</v>
      </c>
      <c r="S21" s="105">
        <f t="shared" si="7"/>
        <v>-78679667.82139796</v>
      </c>
      <c r="T21" s="103">
        <v>9.9662416321976893E-2</v>
      </c>
      <c r="U21" s="104">
        <f t="shared" si="33"/>
        <v>247776753.34036216</v>
      </c>
      <c r="V21" s="105">
        <f t="shared" si="8"/>
        <v>24694029.946314953</v>
      </c>
      <c r="W21" s="103">
        <v>3.8085085163372071E-2</v>
      </c>
      <c r="X21" s="105">
        <f t="shared" si="34"/>
        <v>5290594293.3845844</v>
      </c>
      <c r="Y21" s="105">
        <f t="shared" si="9"/>
        <v>201492734.22840217</v>
      </c>
      <c r="Z21" s="103">
        <v>-2.9957120452054611E-3</v>
      </c>
      <c r="AA21" s="105">
        <f t="shared" si="35"/>
        <v>1644300062.7604775</v>
      </c>
      <c r="AB21" s="105">
        <f t="shared" si="10"/>
        <v>-4925849.5039436584</v>
      </c>
      <c r="AC21" s="106">
        <v>0</v>
      </c>
      <c r="AD21" s="104">
        <v>0</v>
      </c>
      <c r="AE21" s="104">
        <f t="shared" si="11"/>
        <v>0</v>
      </c>
      <c r="AF21" s="103">
        <v>7.2183545668202606E-2</v>
      </c>
      <c r="AG21" s="104">
        <f t="shared" si="36"/>
        <v>6106336010.425993</v>
      </c>
      <c r="AH21" s="104">
        <f t="shared" si="12"/>
        <v>440776984.27397478</v>
      </c>
      <c r="AI21" s="103">
        <v>3.4630808758961039E-2</v>
      </c>
      <c r="AJ21" s="104">
        <f t="shared" si="37"/>
        <v>543819758.28356326</v>
      </c>
      <c r="AK21" s="104">
        <f t="shared" si="13"/>
        <v>18832918.048462499</v>
      </c>
      <c r="AL21" s="103">
        <v>7.8665107722351371E-2</v>
      </c>
      <c r="AM21" s="104">
        <v>0</v>
      </c>
      <c r="AN21" s="104">
        <f t="shared" si="14"/>
        <v>0</v>
      </c>
      <c r="AO21" s="103">
        <v>8.0154382458928045E-2</v>
      </c>
      <c r="AP21" s="104">
        <f t="shared" si="38"/>
        <v>1341222430.9326143</v>
      </c>
      <c r="AQ21" s="104">
        <f t="shared" si="15"/>
        <v>107504855.69146597</v>
      </c>
      <c r="AR21" s="103">
        <v>9.4908101331226929E-2</v>
      </c>
      <c r="AS21" s="104">
        <f t="shared" si="39"/>
        <v>240878232.8744179</v>
      </c>
      <c r="AT21" s="104">
        <f t="shared" si="16"/>
        <v>22861295.734132133</v>
      </c>
      <c r="AU21" s="103">
        <v>5.8532578222961276E-3</v>
      </c>
      <c r="AV21" s="105">
        <f t="shared" si="40"/>
        <v>252150921.40802965</v>
      </c>
      <c r="AW21" s="105">
        <f t="shared" si="17"/>
        <v>1475904.3531307257</v>
      </c>
      <c r="AX21" s="103">
        <v>1.4390829062545591E-2</v>
      </c>
      <c r="AY21" s="105">
        <f t="shared" si="41"/>
        <v>964363232.54395616</v>
      </c>
      <c r="AZ21" s="105">
        <f t="shared" si="18"/>
        <v>13877986.433743976</v>
      </c>
      <c r="BB21" s="104">
        <f t="shared" si="0"/>
        <v>17247122668.694145</v>
      </c>
      <c r="BD21" s="104">
        <f t="shared" si="1"/>
        <v>420929620760.51349</v>
      </c>
      <c r="BF21" s="107">
        <f t="shared" si="19"/>
        <v>4.09738868876297E-2</v>
      </c>
      <c r="BG21" s="99">
        <v>4.08534461912404E-2</v>
      </c>
      <c r="BI21" s="108">
        <f t="shared" si="2"/>
        <v>1.2044069638929983E-4</v>
      </c>
    </row>
    <row r="22" spans="1:61">
      <c r="A22" s="109">
        <v>38565</v>
      </c>
      <c r="B22" s="99">
        <v>1.5195379274013402E-3</v>
      </c>
      <c r="C22" s="62">
        <v>463520742915.84332</v>
      </c>
      <c r="D22" s="62">
        <v>704337348.99786997</v>
      </c>
      <c r="E22" s="100">
        <v>0</v>
      </c>
      <c r="F22" s="101">
        <v>0</v>
      </c>
      <c r="G22" s="102">
        <f t="shared" si="3"/>
        <v>0</v>
      </c>
      <c r="H22" s="103">
        <v>0</v>
      </c>
      <c r="I22" s="104">
        <v>0</v>
      </c>
      <c r="J22" s="102">
        <f t="shared" si="4"/>
        <v>0</v>
      </c>
      <c r="K22" s="103">
        <v>0</v>
      </c>
      <c r="L22" s="104">
        <v>0</v>
      </c>
      <c r="M22" s="102">
        <f t="shared" si="5"/>
        <v>0</v>
      </c>
      <c r="N22" s="103">
        <v>4.9680526571396093E-2</v>
      </c>
      <c r="O22" s="104">
        <f t="shared" si="31"/>
        <v>3727290145.4129863</v>
      </c>
      <c r="P22" s="104">
        <f t="shared" si="6"/>
        <v>185173737.10849267</v>
      </c>
      <c r="Q22" s="100">
        <v>4.295206232145226E-2</v>
      </c>
      <c r="R22" s="105">
        <f t="shared" si="32"/>
        <v>4158676786.063108</v>
      </c>
      <c r="S22" s="105">
        <f t="shared" si="7"/>
        <v>178623744.48975939</v>
      </c>
      <c r="T22" s="103">
        <v>0.10803615938621734</v>
      </c>
      <c r="U22" s="104">
        <f t="shared" si="33"/>
        <v>272470783.28667712</v>
      </c>
      <c r="V22" s="105">
        <f t="shared" si="8"/>
        <v>29436696.971246935</v>
      </c>
      <c r="W22" s="103">
        <v>8.2099395292917793E-2</v>
      </c>
      <c r="X22" s="105">
        <f t="shared" si="34"/>
        <v>5492087027.6129866</v>
      </c>
      <c r="Y22" s="105">
        <f t="shared" si="9"/>
        <v>450897023.86310452</v>
      </c>
      <c r="Z22" s="103">
        <v>9.198450039277288E-2</v>
      </c>
      <c r="AA22" s="105">
        <f t="shared" si="35"/>
        <v>1639374213.2565339</v>
      </c>
      <c r="AB22" s="105">
        <f t="shared" si="10"/>
        <v>150797017.96319738</v>
      </c>
      <c r="AC22" s="106">
        <v>0</v>
      </c>
      <c r="AD22" s="104">
        <v>0</v>
      </c>
      <c r="AE22" s="104">
        <f t="shared" si="11"/>
        <v>0</v>
      </c>
      <c r="AF22" s="103">
        <v>5.7187875186045171E-2</v>
      </c>
      <c r="AG22" s="104">
        <f t="shared" si="36"/>
        <v>6547112994.6999674</v>
      </c>
      <c r="AH22" s="104">
        <f t="shared" si="12"/>
        <v>374415480.76983613</v>
      </c>
      <c r="AI22" s="103">
        <v>0.10874023998712987</v>
      </c>
      <c r="AJ22" s="104">
        <f t="shared" si="37"/>
        <v>562652676.33202577</v>
      </c>
      <c r="AK22" s="104">
        <f t="shared" si="13"/>
        <v>61182987.053745389</v>
      </c>
      <c r="AL22" s="103">
        <v>9.0205064321872294E-2</v>
      </c>
      <c r="AM22" s="104">
        <v>0</v>
      </c>
      <c r="AN22" s="104">
        <f t="shared" si="14"/>
        <v>0</v>
      </c>
      <c r="AO22" s="103">
        <v>8.4899031027245067E-2</v>
      </c>
      <c r="AP22" s="104">
        <f t="shared" si="38"/>
        <v>1448727286.6240804</v>
      </c>
      <c r="AQ22" s="104">
        <f t="shared" si="15"/>
        <v>122995542.85711436</v>
      </c>
      <c r="AR22" s="103">
        <v>0.25891596596738597</v>
      </c>
      <c r="AS22" s="104">
        <f t="shared" si="39"/>
        <v>263739528.60855004</v>
      </c>
      <c r="AT22" s="104">
        <f t="shared" si="16"/>
        <v>68286374.813465759</v>
      </c>
      <c r="AU22" s="103">
        <v>4.6733411953077487E-2</v>
      </c>
      <c r="AV22" s="105">
        <f t="shared" si="40"/>
        <v>253626825.76116034</v>
      </c>
      <c r="AW22" s="105">
        <f t="shared" si="17"/>
        <v>11852846.930647712</v>
      </c>
      <c r="AX22" s="103">
        <v>0.15429086751406118</v>
      </c>
      <c r="AY22" s="105">
        <f t="shared" si="41"/>
        <v>978241218.97770011</v>
      </c>
      <c r="AZ22" s="105">
        <f t="shared" si="18"/>
        <v>150933686.31408203</v>
      </c>
      <c r="BB22" s="104">
        <f t="shared" si="0"/>
        <v>-1080257790.1368222</v>
      </c>
      <c r="BD22" s="104">
        <f t="shared" si="1"/>
        <v>438176743429.20758</v>
      </c>
      <c r="BF22" s="107">
        <f t="shared" si="19"/>
        <v>-2.4653471603322328E-3</v>
      </c>
      <c r="BG22" s="99">
        <v>1.5195379274013402E-3</v>
      </c>
      <c r="BI22" s="108">
        <f t="shared" si="2"/>
        <v>-3.9848850877335727E-3</v>
      </c>
    </row>
    <row r="23" spans="1:61">
      <c r="A23" s="109">
        <v>38596</v>
      </c>
      <c r="B23" s="99">
        <v>3.8300811792245398E-2</v>
      </c>
      <c r="C23" s="62">
        <v>464225080264.84119</v>
      </c>
      <c r="D23" s="62">
        <v>17780197428.463696</v>
      </c>
      <c r="E23" s="100">
        <v>0</v>
      </c>
      <c r="F23" s="101">
        <v>0</v>
      </c>
      <c r="G23" s="102">
        <f t="shared" si="3"/>
        <v>0</v>
      </c>
      <c r="H23" s="103">
        <v>0</v>
      </c>
      <c r="I23" s="104">
        <v>0</v>
      </c>
      <c r="J23" s="102">
        <f t="shared" si="4"/>
        <v>0</v>
      </c>
      <c r="K23" s="103">
        <v>0</v>
      </c>
      <c r="L23" s="104">
        <v>0</v>
      </c>
      <c r="M23" s="102">
        <f t="shared" si="5"/>
        <v>0</v>
      </c>
      <c r="N23" s="103">
        <v>-3.3348208200800006E-2</v>
      </c>
      <c r="O23" s="104">
        <f t="shared" si="31"/>
        <v>3912463882.5214787</v>
      </c>
      <c r="P23" s="104">
        <f t="shared" si="6"/>
        <v>-130473660.1324366</v>
      </c>
      <c r="Q23" s="100">
        <v>3.3205900836180739E-2</v>
      </c>
      <c r="R23" s="105">
        <f t="shared" si="32"/>
        <v>4337300530.5528679</v>
      </c>
      <c r="S23" s="105">
        <f t="shared" si="7"/>
        <v>144023971.31425264</v>
      </c>
      <c r="T23" s="103">
        <v>0.13496225122646327</v>
      </c>
      <c r="U23" s="104">
        <f t="shared" si="33"/>
        <v>301907480.25792408</v>
      </c>
      <c r="V23" s="105">
        <f t="shared" si="8"/>
        <v>40746113.197718449</v>
      </c>
      <c r="W23" s="103">
        <v>-1.7725255408018719E-3</v>
      </c>
      <c r="X23" s="105">
        <f t="shared" si="34"/>
        <v>5942984051.4760914</v>
      </c>
      <c r="Y23" s="105">
        <f t="shared" si="9"/>
        <v>-10534091.019819558</v>
      </c>
      <c r="Z23" s="103">
        <v>1.2652534917668318E-2</v>
      </c>
      <c r="AA23" s="105">
        <f t="shared" si="35"/>
        <v>1790171231.2197311</v>
      </c>
      <c r="AB23" s="105">
        <f t="shared" si="10"/>
        <v>22650204.011612933</v>
      </c>
      <c r="AC23" s="106">
        <v>0</v>
      </c>
      <c r="AD23" s="104">
        <v>0</v>
      </c>
      <c r="AE23" s="104">
        <f t="shared" si="11"/>
        <v>0</v>
      </c>
      <c r="AF23" s="103">
        <v>1.3487362362664334E-2</v>
      </c>
      <c r="AG23" s="104">
        <f t="shared" si="36"/>
        <v>6921528475.4698029</v>
      </c>
      <c r="AH23" s="104">
        <f t="shared" si="12"/>
        <v>93353162.652160868</v>
      </c>
      <c r="AI23" s="103">
        <v>2.5494410266077298E-2</v>
      </c>
      <c r="AJ23" s="104">
        <f t="shared" si="37"/>
        <v>623835663.38577116</v>
      </c>
      <c r="AK23" s="104">
        <f t="shared" si="13"/>
        <v>15904322.340967346</v>
      </c>
      <c r="AL23" s="103">
        <v>0.18923256050970488</v>
      </c>
      <c r="AM23" s="104">
        <v>0</v>
      </c>
      <c r="AN23" s="104">
        <f t="shared" si="14"/>
        <v>0</v>
      </c>
      <c r="AO23" s="103">
        <v>-6.3378391791219244E-3</v>
      </c>
      <c r="AP23" s="104">
        <f t="shared" si="38"/>
        <v>1571722829.4811947</v>
      </c>
      <c r="AQ23" s="104">
        <f t="shared" si="15"/>
        <v>-9961326.5274062827</v>
      </c>
      <c r="AR23" s="103">
        <v>-8.4690626951517231E-2</v>
      </c>
      <c r="AS23" s="104">
        <f t="shared" si="39"/>
        <v>332025903.42201585</v>
      </c>
      <c r="AT23" s="104">
        <f t="shared" si="16"/>
        <v>-28119481.924954433</v>
      </c>
      <c r="AU23" s="103">
        <v>4.5436283475142954E-2</v>
      </c>
      <c r="AV23" s="105">
        <f t="shared" si="40"/>
        <v>265479672.69180807</v>
      </c>
      <c r="AW23" s="105">
        <f t="shared" si="17"/>
        <v>12062409.66531316</v>
      </c>
      <c r="AX23" s="103">
        <v>-4.9721632933606152E-3</v>
      </c>
      <c r="AY23" s="105">
        <f t="shared" si="41"/>
        <v>1129174905.2917821</v>
      </c>
      <c r="AZ23" s="105">
        <f t="shared" si="18"/>
        <v>-5614442.0158757484</v>
      </c>
      <c r="BB23" s="104">
        <f t="shared" si="0"/>
        <v>17636160246.902161</v>
      </c>
      <c r="BD23" s="104">
        <f t="shared" si="1"/>
        <v>437096485639.07074</v>
      </c>
      <c r="BF23" s="107">
        <f t="shared" si="19"/>
        <v>4.0348437533458216E-2</v>
      </c>
      <c r="BG23" s="99">
        <v>3.8300811792245398E-2</v>
      </c>
      <c r="BI23" s="108">
        <f t="shared" si="2"/>
        <v>2.0476257412128177E-3</v>
      </c>
    </row>
    <row r="24" spans="1:61">
      <c r="A24" s="109">
        <v>38626</v>
      </c>
      <c r="B24" s="99">
        <v>-2.1673618428769102E-2</v>
      </c>
      <c r="C24" s="62">
        <v>482005277693.30487</v>
      </c>
      <c r="D24" s="62">
        <v>-10446798469.377581</v>
      </c>
      <c r="E24" s="100">
        <v>0</v>
      </c>
      <c r="F24" s="101">
        <v>0</v>
      </c>
      <c r="G24" s="102">
        <f t="shared" si="3"/>
        <v>0</v>
      </c>
      <c r="H24" s="103">
        <v>0</v>
      </c>
      <c r="I24" s="104">
        <v>0</v>
      </c>
      <c r="J24" s="102">
        <f t="shared" si="4"/>
        <v>0</v>
      </c>
      <c r="K24" s="103">
        <v>0</v>
      </c>
      <c r="L24" s="104">
        <v>0</v>
      </c>
      <c r="M24" s="102">
        <f t="shared" si="5"/>
        <v>0</v>
      </c>
      <c r="N24" s="103">
        <v>-6.2255561127558791E-2</v>
      </c>
      <c r="O24" s="104">
        <f t="shared" si="31"/>
        <v>3781990222.3890424</v>
      </c>
      <c r="P24" s="104">
        <f t="shared" si="6"/>
        <v>-235449923.47377071</v>
      </c>
      <c r="Q24" s="100">
        <v>-6.3108293865240112E-2</v>
      </c>
      <c r="R24" s="105">
        <f t="shared" si="32"/>
        <v>4481324501.8671207</v>
      </c>
      <c r="S24" s="105">
        <f t="shared" si="7"/>
        <v>-282808743.56933099</v>
      </c>
      <c r="T24" s="103">
        <v>5.1038693556734099E-2</v>
      </c>
      <c r="U24" s="104">
        <f t="shared" si="33"/>
        <v>342653593.45564252</v>
      </c>
      <c r="V24" s="105">
        <f t="shared" si="8"/>
        <v>17488591.752496287</v>
      </c>
      <c r="W24" s="103">
        <v>-7.3539353481906766E-2</v>
      </c>
      <c r="X24" s="105">
        <f t="shared" si="34"/>
        <v>5932449960.4562721</v>
      </c>
      <c r="Y24" s="105">
        <f t="shared" si="9"/>
        <v>-436268534.65571761</v>
      </c>
      <c r="Z24" s="103">
        <v>-4.8724616317551636E-2</v>
      </c>
      <c r="AA24" s="105">
        <f t="shared" si="35"/>
        <v>1812821435.231344</v>
      </c>
      <c r="AB24" s="105">
        <f t="shared" si="10"/>
        <v>-88329028.883880526</v>
      </c>
      <c r="AC24" s="106">
        <v>0</v>
      </c>
      <c r="AD24" s="104">
        <v>0</v>
      </c>
      <c r="AE24" s="104">
        <f t="shared" si="11"/>
        <v>0</v>
      </c>
      <c r="AF24" s="103">
        <v>-7.4583383821916038E-2</v>
      </c>
      <c r="AG24" s="104">
        <f t="shared" si="36"/>
        <v>7014881638.1219635</v>
      </c>
      <c r="AH24" s="104">
        <f t="shared" si="12"/>
        <v>-523193609.68136156</v>
      </c>
      <c r="AI24" s="103">
        <v>-8.0275901537607872E-2</v>
      </c>
      <c r="AJ24" s="104">
        <f t="shared" si="37"/>
        <v>639739985.72673845</v>
      </c>
      <c r="AK24" s="104">
        <f t="shared" si="13"/>
        <v>-51355704.103870325</v>
      </c>
      <c r="AL24" s="103">
        <v>4.1704148693830441E-2</v>
      </c>
      <c r="AM24" s="104">
        <v>0</v>
      </c>
      <c r="AN24" s="104">
        <f t="shared" si="14"/>
        <v>0</v>
      </c>
      <c r="AO24" s="103">
        <v>-9.560829661088463E-2</v>
      </c>
      <c r="AP24" s="104">
        <f t="shared" si="38"/>
        <v>1561761502.9537885</v>
      </c>
      <c r="AQ24" s="104">
        <f t="shared" si="15"/>
        <v>-149317357.00986677</v>
      </c>
      <c r="AR24" s="103">
        <v>-0.11120496820713498</v>
      </c>
      <c r="AS24" s="104">
        <f t="shared" si="39"/>
        <v>303906421.49706143</v>
      </c>
      <c r="AT24" s="104">
        <f t="shared" si="16"/>
        <v>-33795903.940524876</v>
      </c>
      <c r="AU24" s="103">
        <v>-0.16864094641743071</v>
      </c>
      <c r="AV24" s="105">
        <f t="shared" si="40"/>
        <v>277542082.35712123</v>
      </c>
      <c r="AW24" s="105">
        <f t="shared" si="17"/>
        <v>-46804959.439369425</v>
      </c>
      <c r="AX24" s="103">
        <v>-8.2739223529490272E-2</v>
      </c>
      <c r="AY24" s="105">
        <f t="shared" si="41"/>
        <v>1123560463.2759063</v>
      </c>
      <c r="AZ24" s="105">
        <f t="shared" si="18"/>
        <v>-92962520.319882855</v>
      </c>
      <c r="BB24" s="104">
        <f t="shared" si="0"/>
        <v>-8524000776.0525026</v>
      </c>
      <c r="BD24" s="104">
        <f t="shared" si="1"/>
        <v>454732645885.9729</v>
      </c>
      <c r="BF24" s="107">
        <f t="shared" si="19"/>
        <v>-1.8745082089817563E-2</v>
      </c>
      <c r="BG24" s="99">
        <v>-2.1673618428769102E-2</v>
      </c>
      <c r="BI24" s="108">
        <f t="shared" si="2"/>
        <v>2.9285363389515394E-3</v>
      </c>
    </row>
    <row r="25" spans="1:61">
      <c r="A25" s="109">
        <v>38657</v>
      </c>
      <c r="B25" s="99">
        <v>4.7219729532735705E-2</v>
      </c>
      <c r="C25" s="62">
        <v>471558479223.92725</v>
      </c>
      <c r="D25" s="62">
        <v>22266863847.822014</v>
      </c>
      <c r="E25" s="100">
        <v>0</v>
      </c>
      <c r="F25" s="101">
        <v>0</v>
      </c>
      <c r="G25" s="102">
        <f t="shared" si="3"/>
        <v>0</v>
      </c>
      <c r="H25" s="103">
        <v>0</v>
      </c>
      <c r="I25" s="104">
        <v>0</v>
      </c>
      <c r="J25" s="102">
        <f t="shared" si="4"/>
        <v>0</v>
      </c>
      <c r="K25" s="103">
        <v>0</v>
      </c>
      <c r="L25" s="104">
        <v>0</v>
      </c>
      <c r="M25" s="102">
        <f t="shared" si="5"/>
        <v>0</v>
      </c>
      <c r="N25" s="103">
        <v>6.2654055694193207E-3</v>
      </c>
      <c r="O25" s="104">
        <f t="shared" si="31"/>
        <v>3546540298.9152718</v>
      </c>
      <c r="P25" s="104">
        <f t="shared" si="6"/>
        <v>22220513.340993807</v>
      </c>
      <c r="Q25" s="100">
        <v>-3.3374672640210427E-2</v>
      </c>
      <c r="R25" s="105">
        <f t="shared" si="32"/>
        <v>4198515758.2977901</v>
      </c>
      <c r="S25" s="105">
        <f t="shared" si="7"/>
        <v>-140124089.00795358</v>
      </c>
      <c r="T25" s="103">
        <v>5.3457373534840022E-2</v>
      </c>
      <c r="U25" s="104">
        <f t="shared" si="33"/>
        <v>360142185.20813882</v>
      </c>
      <c r="V25" s="105">
        <f t="shared" si="8"/>
        <v>19252255.320325013</v>
      </c>
      <c r="W25" s="103">
        <v>2.1761025893456482E-2</v>
      </c>
      <c r="X25" s="105">
        <f t="shared" si="34"/>
        <v>5496181425.8005543</v>
      </c>
      <c r="Y25" s="105">
        <f t="shared" si="9"/>
        <v>119602546.32198043</v>
      </c>
      <c r="Z25" s="103">
        <v>-4.8041870956559728E-2</v>
      </c>
      <c r="AA25" s="105">
        <f t="shared" si="35"/>
        <v>1724492406.3474634</v>
      </c>
      <c r="AB25" s="105">
        <f t="shared" si="10"/>
        <v>-82847841.651311994</v>
      </c>
      <c r="AC25" s="106">
        <v>0</v>
      </c>
      <c r="AD25" s="104">
        <v>0</v>
      </c>
      <c r="AE25" s="104">
        <f t="shared" si="11"/>
        <v>0</v>
      </c>
      <c r="AF25" s="103">
        <v>1.5159586371524866E-2</v>
      </c>
      <c r="AG25" s="104">
        <f t="shared" si="36"/>
        <v>6491688028.4406013</v>
      </c>
      <c r="AH25" s="104">
        <f t="shared" si="12"/>
        <v>98411305.364139259</v>
      </c>
      <c r="AI25" s="103">
        <v>1.3862864795012303E-2</v>
      </c>
      <c r="AJ25" s="104">
        <f t="shared" si="37"/>
        <v>588384281.62286818</v>
      </c>
      <c r="AK25" s="104">
        <f t="shared" si="13"/>
        <v>8156691.7436482636</v>
      </c>
      <c r="AL25" s="103">
        <v>0.16254262545351367</v>
      </c>
      <c r="AM25" s="104">
        <v>0</v>
      </c>
      <c r="AN25" s="104">
        <f t="shared" si="14"/>
        <v>0</v>
      </c>
      <c r="AO25" s="103">
        <v>7.8585512821872996E-3</v>
      </c>
      <c r="AP25" s="104">
        <f t="shared" si="38"/>
        <v>1412444145.9439218</v>
      </c>
      <c r="AQ25" s="104">
        <f t="shared" si="15"/>
        <v>11099764.754125552</v>
      </c>
      <c r="AR25" s="103">
        <v>5.2627243696617637E-3</v>
      </c>
      <c r="AS25" s="104">
        <f t="shared" si="39"/>
        <v>270110517.55653656</v>
      </c>
      <c r="AT25" s="104">
        <f t="shared" si="16"/>
        <v>1421517.2032467367</v>
      </c>
      <c r="AU25" s="103">
        <v>3.2466407387347122E-2</v>
      </c>
      <c r="AV25" s="105">
        <f t="shared" si="40"/>
        <v>230737122.91775179</v>
      </c>
      <c r="AW25" s="105">
        <f t="shared" si="17"/>
        <v>7491205.4320321176</v>
      </c>
      <c r="AX25" s="103">
        <v>8.4763310432534114E-2</v>
      </c>
      <c r="AY25" s="105">
        <f t="shared" si="41"/>
        <v>1030597942.9560235</v>
      </c>
      <c r="AZ25" s="105">
        <f t="shared" si="18"/>
        <v>87356893.369912505</v>
      </c>
      <c r="BB25" s="104">
        <f t="shared" si="0"/>
        <v>22114823085.630882</v>
      </c>
      <c r="BD25" s="104">
        <f t="shared" si="1"/>
        <v>446208645109.92041</v>
      </c>
      <c r="BF25" s="107">
        <f t="shared" si="19"/>
        <v>4.9561619497943722E-2</v>
      </c>
      <c r="BG25" s="99">
        <v>4.7219729532735705E-2</v>
      </c>
      <c r="BI25" s="108">
        <f t="shared" si="2"/>
        <v>2.3418899652080175E-3</v>
      </c>
    </row>
    <row r="26" spans="1:61" s="81" customFormat="1">
      <c r="A26" s="110">
        <v>38687</v>
      </c>
      <c r="B26" s="111">
        <v>3.2593780646937201E-2</v>
      </c>
      <c r="C26" s="112">
        <v>493825343071.74927</v>
      </c>
      <c r="D26" s="112">
        <v>16095634909.979105</v>
      </c>
      <c r="E26" s="114">
        <v>0</v>
      </c>
      <c r="F26" s="131">
        <v>0</v>
      </c>
      <c r="G26" s="132">
        <f t="shared" si="3"/>
        <v>0</v>
      </c>
      <c r="H26" s="113">
        <v>0</v>
      </c>
      <c r="I26" s="131">
        <v>0</v>
      </c>
      <c r="J26" s="132">
        <f t="shared" si="4"/>
        <v>0</v>
      </c>
      <c r="K26" s="113">
        <v>0</v>
      </c>
      <c r="L26" s="131">
        <v>0</v>
      </c>
      <c r="M26" s="132">
        <f t="shared" si="5"/>
        <v>0</v>
      </c>
      <c r="N26" s="113">
        <v>2.7105534163301508E-2</v>
      </c>
      <c r="O26" s="131">
        <f t="shared" si="31"/>
        <v>3568760812.2562656</v>
      </c>
      <c r="P26" s="131">
        <f t="shared" si="6"/>
        <v>96733168.117263854</v>
      </c>
      <c r="Q26" s="114">
        <v>5.2807221318463583E-2</v>
      </c>
      <c r="R26" s="133">
        <f t="shared" si="32"/>
        <v>4058391669.2898364</v>
      </c>
      <c r="S26" s="133">
        <f t="shared" si="7"/>
        <v>214312387.07719725</v>
      </c>
      <c r="T26" s="113">
        <v>9.4600251918386266E-2</v>
      </c>
      <c r="U26" s="131">
        <f>U25*(1+T25)</f>
        <v>379394440.52846384</v>
      </c>
      <c r="V26" s="133">
        <f t="shared" si="8"/>
        <v>35890809.650427893</v>
      </c>
      <c r="W26" s="113">
        <v>1.3787947443015163E-3</v>
      </c>
      <c r="X26" s="133">
        <f t="shared" si="34"/>
        <v>5615783972.1225348</v>
      </c>
      <c r="Y26" s="133">
        <f t="shared" si="9"/>
        <v>7743013.4258952439</v>
      </c>
      <c r="Z26" s="113">
        <v>4.8120748062126316E-2</v>
      </c>
      <c r="AA26" s="133">
        <f t="shared" si="35"/>
        <v>1641644564.6961513</v>
      </c>
      <c r="AB26" s="133">
        <f t="shared" si="10"/>
        <v>78997164.505302519</v>
      </c>
      <c r="AC26" s="134">
        <v>0</v>
      </c>
      <c r="AD26" s="131">
        <v>0</v>
      </c>
      <c r="AE26" s="131">
        <f t="shared" si="11"/>
        <v>0</v>
      </c>
      <c r="AF26" s="113">
        <v>4.484523552645571E-2</v>
      </c>
      <c r="AG26" s="131">
        <f t="shared" si="36"/>
        <v>6590099333.80474</v>
      </c>
      <c r="AH26" s="131">
        <f t="shared" si="12"/>
        <v>295534556.76721245</v>
      </c>
      <c r="AI26" s="113">
        <v>-6.7596816950551072E-2</v>
      </c>
      <c r="AJ26" s="131">
        <f t="shared" si="37"/>
        <v>596540973.36651647</v>
      </c>
      <c r="AK26" s="131">
        <f t="shared" si="13"/>
        <v>-40324270.980159976</v>
      </c>
      <c r="AL26" s="113">
        <v>0.10113778577879394</v>
      </c>
      <c r="AM26" s="131">
        <v>0</v>
      </c>
      <c r="AN26" s="131">
        <f t="shared" si="14"/>
        <v>0</v>
      </c>
      <c r="AO26" s="113">
        <v>6.4877681199184675E-2</v>
      </c>
      <c r="AP26" s="131">
        <f t="shared" si="38"/>
        <v>1423543910.6980474</v>
      </c>
      <c r="AQ26" s="131">
        <f t="shared" si="15"/>
        <v>92356228.011308536</v>
      </c>
      <c r="AR26" s="113">
        <v>0.10678510688796441</v>
      </c>
      <c r="AS26" s="131">
        <f t="shared" si="39"/>
        <v>271532034.75978327</v>
      </c>
      <c r="AT26" s="131">
        <f t="shared" si="16"/>
        <v>28995577.355329927</v>
      </c>
      <c r="AU26" s="113">
        <v>0.1114123700932472</v>
      </c>
      <c r="AV26" s="133">
        <f t="shared" si="40"/>
        <v>238228328.3497839</v>
      </c>
      <c r="AW26" s="133">
        <f t="shared" si="17"/>
        <v>26541582.684801739</v>
      </c>
      <c r="AX26" s="113">
        <v>3.9378150768951362E-2</v>
      </c>
      <c r="AY26" s="133">
        <f t="shared" si="41"/>
        <v>1117954836.3259358</v>
      </c>
      <c r="AZ26" s="133">
        <f t="shared" si="18"/>
        <v>44022994.097721048</v>
      </c>
      <c r="BB26" s="131">
        <f t="shared" si="0"/>
        <v>15214831699.266804</v>
      </c>
      <c r="BD26" s="131">
        <f t="shared" si="1"/>
        <v>468323468195.55115</v>
      </c>
      <c r="BF26" s="135">
        <f t="shared" si="19"/>
        <v>3.2487869458879569E-2</v>
      </c>
      <c r="BG26" s="111">
        <v>3.2593780646937201E-2</v>
      </c>
      <c r="BI26" s="136">
        <f t="shared" si="2"/>
        <v>-1.0591118805763217E-4</v>
      </c>
    </row>
    <row r="27" spans="1:61">
      <c r="A27" s="109">
        <v>38718</v>
      </c>
      <c r="B27" s="99">
        <v>3.8100075553994202E-2</v>
      </c>
      <c r="C27" s="62">
        <v>582000000000</v>
      </c>
      <c r="D27" s="62">
        <v>22174243972.424625</v>
      </c>
      <c r="E27" s="100">
        <v>0</v>
      </c>
      <c r="F27" s="101">
        <v>0</v>
      </c>
      <c r="G27" s="102">
        <f t="shared" si="3"/>
        <v>0</v>
      </c>
      <c r="H27" s="103">
        <v>0</v>
      </c>
      <c r="I27" s="104">
        <v>0</v>
      </c>
      <c r="J27" s="102">
        <f t="shared" si="4"/>
        <v>0</v>
      </c>
      <c r="K27" s="103">
        <v>0</v>
      </c>
      <c r="L27" s="104">
        <v>39284000</v>
      </c>
      <c r="M27" s="102">
        <f t="shared" si="5"/>
        <v>0</v>
      </c>
      <c r="N27" s="103">
        <v>3.6683718003860541E-2</v>
      </c>
      <c r="O27" s="104">
        <v>8218932000</v>
      </c>
      <c r="P27" s="104">
        <f t="shared" si="6"/>
        <v>301500983.78090554</v>
      </c>
      <c r="Q27" s="100">
        <v>2.4573610761763676E-2</v>
      </c>
      <c r="R27" s="105">
        <v>5881108000</v>
      </c>
      <c r="S27" s="105">
        <f t="shared" si="7"/>
        <v>144520058.83989444</v>
      </c>
      <c r="T27" s="103">
        <v>0.10672211113347008</v>
      </c>
      <c r="U27" s="104">
        <v>0</v>
      </c>
      <c r="V27" s="105">
        <f t="shared" si="8"/>
        <v>0</v>
      </c>
      <c r="W27" s="103">
        <v>5.1796370176912694E-2</v>
      </c>
      <c r="X27" s="105">
        <v>6690290000</v>
      </c>
      <c r="Y27" s="105">
        <f t="shared" si="9"/>
        <v>346532737.43089724</v>
      </c>
      <c r="Z27" s="103">
        <v>2.2449982131950586E-2</v>
      </c>
      <c r="AA27" s="105">
        <v>5511700000</v>
      </c>
      <c r="AB27" s="105">
        <f t="shared" si="10"/>
        <v>123737566.51667204</v>
      </c>
      <c r="AC27" s="106">
        <v>0</v>
      </c>
      <c r="AD27" s="104">
        <v>0</v>
      </c>
      <c r="AE27" s="104">
        <f t="shared" si="11"/>
        <v>0</v>
      </c>
      <c r="AF27" s="103">
        <v>3.5716438454750574E-2</v>
      </c>
      <c r="AG27" s="104">
        <v>1828439000</v>
      </c>
      <c r="AH27" s="104">
        <f t="shared" si="12"/>
        <v>65305329.011765681</v>
      </c>
      <c r="AI27" s="103">
        <v>3.3297483716907203E-2</v>
      </c>
      <c r="AJ27" s="104">
        <v>1270102000</v>
      </c>
      <c r="AK27" s="104">
        <f t="shared" si="13"/>
        <v>42291200.663811274</v>
      </c>
      <c r="AL27" s="103">
        <v>4.8563192085585606E-2</v>
      </c>
      <c r="AM27" s="104">
        <v>0</v>
      </c>
      <c r="AN27" s="104">
        <f t="shared" si="14"/>
        <v>0</v>
      </c>
      <c r="AO27" s="103">
        <v>3.7159029884741186E-2</v>
      </c>
      <c r="AP27" s="104">
        <v>3281028000</v>
      </c>
      <c r="AQ27" s="104">
        <f t="shared" si="15"/>
        <v>121919817.5046726</v>
      </c>
      <c r="AR27" s="103">
        <v>9.632088540315667E-2</v>
      </c>
      <c r="AS27" s="104">
        <v>116858000</v>
      </c>
      <c r="AT27" s="104">
        <f t="shared" si="16"/>
        <v>11255866.026442083</v>
      </c>
      <c r="AU27" s="103">
        <v>7.1747311448993364E-2</v>
      </c>
      <c r="AV27" s="105">
        <v>399458000</v>
      </c>
      <c r="AW27" s="105">
        <f t="shared" si="17"/>
        <v>28660037.536791991</v>
      </c>
      <c r="AX27" s="103">
        <v>0.11189453131632769</v>
      </c>
      <c r="AY27" s="105">
        <v>1265877000</v>
      </c>
      <c r="AZ27" s="105">
        <f t="shared" si="18"/>
        <v>141644713.61911896</v>
      </c>
      <c r="BB27" s="104">
        <f t="shared" si="0"/>
        <v>20846875661.493656</v>
      </c>
      <c r="BD27" s="104">
        <f t="shared" si="1"/>
        <v>547496924000</v>
      </c>
      <c r="BF27" s="107">
        <f t="shared" si="19"/>
        <v>3.8076699151452502E-2</v>
      </c>
      <c r="BG27" s="99">
        <v>3.8100075553994202E-2</v>
      </c>
      <c r="BI27" s="108">
        <f t="shared" si="2"/>
        <v>-2.3376402541699925E-5</v>
      </c>
    </row>
    <row r="28" spans="1:61">
      <c r="A28" s="109">
        <v>38749</v>
      </c>
      <c r="B28" s="99">
        <v>5.9460248232721105E-3</v>
      </c>
      <c r="C28" s="62">
        <v>604174243972.42456</v>
      </c>
      <c r="D28" s="62">
        <v>3592435052.2416968</v>
      </c>
      <c r="E28" s="100">
        <v>0</v>
      </c>
      <c r="F28" s="101">
        <v>0</v>
      </c>
      <c r="G28" s="102">
        <f t="shared" si="3"/>
        <v>0</v>
      </c>
      <c r="H28" s="103">
        <v>0</v>
      </c>
      <c r="I28" s="104">
        <v>0</v>
      </c>
      <c r="J28" s="102">
        <f t="shared" si="4"/>
        <v>0</v>
      </c>
      <c r="K28" s="103">
        <v>0</v>
      </c>
      <c r="L28" s="104">
        <v>0</v>
      </c>
      <c r="M28" s="102">
        <f t="shared" si="5"/>
        <v>0</v>
      </c>
      <c r="N28" s="103">
        <v>-2.5684793283579924E-2</v>
      </c>
      <c r="O28" s="104">
        <f>O27*(1+N27)</f>
        <v>8520432983.7809057</v>
      </c>
      <c r="P28" s="104">
        <f t="shared" si="6"/>
        <v>-218845559.87500867</v>
      </c>
      <c r="Q28" s="100">
        <v>-1.4760478376403713E-2</v>
      </c>
      <c r="R28" s="105">
        <f>R27*(1+Q27)</f>
        <v>6025628058.8398933</v>
      </c>
      <c r="S28" s="105">
        <f t="shared" si="7"/>
        <v>-88941152.666757718</v>
      </c>
      <c r="T28" s="103">
        <v>0.12127174019057797</v>
      </c>
      <c r="U28" s="104">
        <v>0</v>
      </c>
      <c r="V28" s="105">
        <f t="shared" si="8"/>
        <v>0</v>
      </c>
      <c r="W28" s="103">
        <v>-2.7352123429056758E-2</v>
      </c>
      <c r="X28" s="105">
        <f>X27*(1+W27)</f>
        <v>7036822737.4308968</v>
      </c>
      <c r="Y28" s="105">
        <f t="shared" si="9"/>
        <v>-192472044.06260294</v>
      </c>
      <c r="Z28" s="103">
        <v>-6.7645916832371644E-2</v>
      </c>
      <c r="AA28" s="105">
        <f>AA27*(1+Z27)</f>
        <v>5635437566.5166721</v>
      </c>
      <c r="AB28" s="105">
        <f t="shared" si="10"/>
        <v>-381214340.93860966</v>
      </c>
      <c r="AC28" s="106">
        <v>0</v>
      </c>
      <c r="AD28" s="104">
        <v>0</v>
      </c>
      <c r="AE28" s="104">
        <f t="shared" si="11"/>
        <v>0</v>
      </c>
      <c r="AF28" s="103">
        <v>-4.9217980949178654E-2</v>
      </c>
      <c r="AG28" s="104">
        <f>AG27*(1+AF27)</f>
        <v>1893744329.0117657</v>
      </c>
      <c r="AH28" s="104">
        <f t="shared" si="12"/>
        <v>-93206272.307916194</v>
      </c>
      <c r="AI28" s="103">
        <v>-3.5003453711902159E-2</v>
      </c>
      <c r="AJ28" s="104">
        <f>AJ27*(1+AI27)</f>
        <v>1312393200.6638112</v>
      </c>
      <c r="AK28" s="104">
        <f t="shared" si="13"/>
        <v>-45938294.651250839</v>
      </c>
      <c r="AL28" s="103">
        <v>0.24363270816189092</v>
      </c>
      <c r="AM28" s="104">
        <v>0</v>
      </c>
      <c r="AN28" s="104">
        <f t="shared" si="14"/>
        <v>0</v>
      </c>
      <c r="AO28" s="103">
        <v>-3.5512437385323357E-2</v>
      </c>
      <c r="AP28" s="104">
        <f>AP27*(1+AO27)</f>
        <v>3402947817.504673</v>
      </c>
      <c r="AQ28" s="104">
        <f t="shared" si="15"/>
        <v>-120846971.29465747</v>
      </c>
      <c r="AR28" s="103">
        <v>7.1032090184269342E-2</v>
      </c>
      <c r="AS28" s="104">
        <f>AS27*(1+AR27)</f>
        <v>128113866.0264421</v>
      </c>
      <c r="AT28" s="104">
        <f t="shared" si="16"/>
        <v>9100195.6854456346</v>
      </c>
      <c r="AU28" s="103">
        <v>-4.3217112090907631E-2</v>
      </c>
      <c r="AV28" s="105">
        <f>AV27*(1+AU27)</f>
        <v>428118037.53679198</v>
      </c>
      <c r="AW28" s="105">
        <f t="shared" si="17"/>
        <v>-18502025.216366939</v>
      </c>
      <c r="AX28" s="103">
        <v>6.8817024559589213E-2</v>
      </c>
      <c r="AY28" s="105">
        <f>AY27*(1+AX27)</f>
        <v>1407521713.6191189</v>
      </c>
      <c r="AZ28" s="105">
        <f t="shared" si="18"/>
        <v>96861456.334281996</v>
      </c>
      <c r="BB28" s="104">
        <f t="shared" si="0"/>
        <v>4646440061.2351398</v>
      </c>
      <c r="BD28" s="104">
        <f t="shared" si="1"/>
        <v>568383083661.49365</v>
      </c>
      <c r="BF28" s="107">
        <f t="shared" si="19"/>
        <v>8.1748387571688799E-3</v>
      </c>
      <c r="BG28" s="99">
        <v>5.9460248232721105E-3</v>
      </c>
      <c r="BI28" s="108">
        <f t="shared" si="2"/>
        <v>2.2288139338967694E-3</v>
      </c>
    </row>
    <row r="29" spans="1:61">
      <c r="A29" s="109">
        <v>38777</v>
      </c>
      <c r="B29" s="99">
        <v>2.6219559592431101E-2</v>
      </c>
      <c r="C29" s="62">
        <v>607766679024.66626</v>
      </c>
      <c r="D29" s="62">
        <v>15935374658.981182</v>
      </c>
      <c r="E29" s="100">
        <v>0</v>
      </c>
      <c r="F29" s="101">
        <v>0</v>
      </c>
      <c r="G29" s="102">
        <f t="shared" si="3"/>
        <v>0</v>
      </c>
      <c r="H29" s="103">
        <v>0</v>
      </c>
      <c r="I29" s="104">
        <v>0</v>
      </c>
      <c r="J29" s="102">
        <f t="shared" si="4"/>
        <v>0</v>
      </c>
      <c r="K29" s="103">
        <v>0</v>
      </c>
      <c r="L29" s="104">
        <v>0</v>
      </c>
      <c r="M29" s="102">
        <f t="shared" si="5"/>
        <v>0</v>
      </c>
      <c r="N29" s="103">
        <v>-7.8350529929793328E-3</v>
      </c>
      <c r="O29" s="104">
        <f t="shared" ref="O29:O38" si="42">O28*(1+N28)</f>
        <v>8301587423.9058962</v>
      </c>
      <c r="P29" s="104">
        <f t="shared" si="6"/>
        <v>-65043377.392153479</v>
      </c>
      <c r="Q29" s="100">
        <v>2.0864937997768975E-2</v>
      </c>
      <c r="R29" s="105">
        <f t="shared" ref="R29:R38" si="43">R28*(1+Q28)</f>
        <v>5936686906.1731358</v>
      </c>
      <c r="S29" s="105">
        <f t="shared" si="7"/>
        <v>123868604.20946939</v>
      </c>
      <c r="T29" s="103">
        <v>2.7587071285364164E-2</v>
      </c>
      <c r="U29" s="104">
        <v>0</v>
      </c>
      <c r="V29" s="105">
        <f t="shared" si="8"/>
        <v>0</v>
      </c>
      <c r="W29" s="103">
        <v>3.6877030088426646E-2</v>
      </c>
      <c r="X29" s="105">
        <f t="shared" ref="X29:X38" si="44">X28*(1+W28)</f>
        <v>6844350693.3682938</v>
      </c>
      <c r="Y29" s="105">
        <f t="shared" si="9"/>
        <v>252399326.45508635</v>
      </c>
      <c r="Z29" s="103">
        <v>9.6038274439788473E-3</v>
      </c>
      <c r="AA29" s="105">
        <f t="shared" ref="AA29:AA38" si="45">AA28*(1+Z28)</f>
        <v>5254223225.5780621</v>
      </c>
      <c r="AB29" s="105">
        <f t="shared" si="10"/>
        <v>50460653.210597657</v>
      </c>
      <c r="AC29" s="106">
        <v>0</v>
      </c>
      <c r="AD29" s="104">
        <v>0</v>
      </c>
      <c r="AE29" s="104">
        <f t="shared" si="11"/>
        <v>0</v>
      </c>
      <c r="AF29" s="103">
        <v>1.4157341656024227E-2</v>
      </c>
      <c r="AG29" s="104">
        <f t="shared" ref="AG29:AG38" si="46">AG28*(1+AF28)</f>
        <v>1800538056.7038496</v>
      </c>
      <c r="AH29" s="104">
        <f t="shared" si="12"/>
        <v>25490832.433430322</v>
      </c>
      <c r="AI29" s="103">
        <v>5.5862307141204888E-2</v>
      </c>
      <c r="AJ29" s="104">
        <f t="shared" ref="AJ29:AJ38" si="47">AJ28*(1+AI28)</f>
        <v>1266454906.0125604</v>
      </c>
      <c r="AK29" s="104">
        <f t="shared" si="13"/>
        <v>70747092.94015941</v>
      </c>
      <c r="AL29" s="103">
        <v>0.12718391196381643</v>
      </c>
      <c r="AM29" s="104">
        <v>0</v>
      </c>
      <c r="AN29" s="104">
        <f t="shared" si="14"/>
        <v>0</v>
      </c>
      <c r="AO29" s="103">
        <v>4.4682378851274354E-4</v>
      </c>
      <c r="AP29" s="104">
        <f t="shared" ref="AP29:AP38" si="48">AP28*(1+AO28)</f>
        <v>3282100846.2100153</v>
      </c>
      <c r="AQ29" s="104">
        <f t="shared" si="15"/>
        <v>1466520.7343844406</v>
      </c>
      <c r="AR29" s="103">
        <v>-3.9101170120825104E-2</v>
      </c>
      <c r="AS29" s="104">
        <f t="shared" ref="AS29:AS38" si="49">AS28*(1+AR28)</f>
        <v>137214061.71188775</v>
      </c>
      <c r="AT29" s="104">
        <f t="shared" si="16"/>
        <v>-5365230.3699659174</v>
      </c>
      <c r="AU29" s="103">
        <v>9.8300281240498888E-2</v>
      </c>
      <c r="AV29" s="105">
        <f t="shared" ref="AV29:AV38" si="50">AV28*(1+AU28)</f>
        <v>409616012.32042503</v>
      </c>
      <c r="AW29" s="105">
        <f t="shared" si="17"/>
        <v>40265369.21170944</v>
      </c>
      <c r="AX29" s="103">
        <v>4.9720080044949155E-2</v>
      </c>
      <c r="AY29" s="105">
        <f t="shared" ref="AY29:AY38" si="51">AY28*(1+AX28)</f>
        <v>1504383169.9534009</v>
      </c>
      <c r="AZ29" s="105">
        <f t="shared" si="18"/>
        <v>74798051.62835744</v>
      </c>
      <c r="BB29" s="104">
        <f t="shared" si="0"/>
        <v>15366286815.920109</v>
      </c>
      <c r="BD29" s="104">
        <f t="shared" si="1"/>
        <v>573029523722.72888</v>
      </c>
      <c r="BF29" s="107">
        <f t="shared" si="19"/>
        <v>2.6815872794985998E-2</v>
      </c>
      <c r="BG29" s="99">
        <v>2.6219559592431101E-2</v>
      </c>
      <c r="BI29" s="108">
        <f t="shared" si="2"/>
        <v>5.9631320255489756E-4</v>
      </c>
    </row>
    <row r="30" spans="1:61">
      <c r="A30" s="109">
        <v>38808</v>
      </c>
      <c r="B30" s="99">
        <v>1.0415161559511402E-2</v>
      </c>
      <c r="C30" s="62">
        <v>623702053683.64746</v>
      </c>
      <c r="D30" s="62">
        <v>6495957654.1142416</v>
      </c>
      <c r="E30" s="100">
        <v>0.19572649244879065</v>
      </c>
      <c r="F30" s="101">
        <v>0</v>
      </c>
      <c r="G30" s="102">
        <f t="shared" si="3"/>
        <v>0</v>
      </c>
      <c r="H30" s="103">
        <v>0</v>
      </c>
      <c r="I30" s="104">
        <v>0</v>
      </c>
      <c r="J30" s="102">
        <f t="shared" si="4"/>
        <v>0</v>
      </c>
      <c r="K30" s="103">
        <v>0</v>
      </c>
      <c r="L30" s="104">
        <v>0</v>
      </c>
      <c r="M30" s="102">
        <f t="shared" si="5"/>
        <v>0</v>
      </c>
      <c r="N30" s="103">
        <v>5.6279296326190595E-2</v>
      </c>
      <c r="O30" s="104">
        <f t="shared" si="42"/>
        <v>8236544046.5137424</v>
      </c>
      <c r="P30" s="104">
        <f t="shared" si="6"/>
        <v>463546903.0974679</v>
      </c>
      <c r="Q30" s="100">
        <v>8.811055708411222E-3</v>
      </c>
      <c r="R30" s="105">
        <f t="shared" si="43"/>
        <v>6060555510.3826056</v>
      </c>
      <c r="S30" s="105">
        <f t="shared" si="7"/>
        <v>53399892.225899741</v>
      </c>
      <c r="T30" s="103">
        <v>0.11947773968974312</v>
      </c>
      <c r="U30" s="104">
        <v>0</v>
      </c>
      <c r="V30" s="105">
        <f t="shared" si="8"/>
        <v>0</v>
      </c>
      <c r="W30" s="103">
        <v>3.8034781529150991E-2</v>
      </c>
      <c r="X30" s="105">
        <f t="shared" si="44"/>
        <v>7096750019.8233805</v>
      </c>
      <c r="Y30" s="105">
        <f t="shared" si="9"/>
        <v>269923336.57098025</v>
      </c>
      <c r="Z30" s="103">
        <v>3.9561440211119125E-2</v>
      </c>
      <c r="AA30" s="105">
        <f t="shared" si="45"/>
        <v>5304683878.78866</v>
      </c>
      <c r="AB30" s="105">
        <f t="shared" si="10"/>
        <v>209860934.10958508</v>
      </c>
      <c r="AC30" s="106">
        <v>0</v>
      </c>
      <c r="AD30" s="104">
        <v>0</v>
      </c>
      <c r="AE30" s="104">
        <f t="shared" si="11"/>
        <v>0</v>
      </c>
      <c r="AF30" s="103">
        <v>3.0251880913262599E-2</v>
      </c>
      <c r="AG30" s="104">
        <f t="shared" si="46"/>
        <v>1826028889.13728</v>
      </c>
      <c r="AH30" s="104">
        <f t="shared" si="12"/>
        <v>55240808.49835819</v>
      </c>
      <c r="AI30" s="103">
        <v>8.4984196455431163E-2</v>
      </c>
      <c r="AJ30" s="104">
        <f t="shared" si="47"/>
        <v>1337201998.9527199</v>
      </c>
      <c r="AK30" s="104">
        <f t="shared" si="13"/>
        <v>113641037.37959321</v>
      </c>
      <c r="AL30" s="103">
        <v>3.9595211203173858E-2</v>
      </c>
      <c r="AM30" s="104">
        <v>0</v>
      </c>
      <c r="AN30" s="104">
        <f t="shared" si="14"/>
        <v>0</v>
      </c>
      <c r="AO30" s="103">
        <v>1.6717722991464502E-2</v>
      </c>
      <c r="AP30" s="104">
        <f t="shared" si="48"/>
        <v>3283567366.9443994</v>
      </c>
      <c r="AQ30" s="104">
        <f t="shared" si="15"/>
        <v>54893769.66438894</v>
      </c>
      <c r="AR30" s="103">
        <v>2.4020172163484389E-2</v>
      </c>
      <c r="AS30" s="104">
        <f t="shared" si="49"/>
        <v>131848831.34192182</v>
      </c>
      <c r="AT30" s="104">
        <f t="shared" si="16"/>
        <v>3167031.6283871788</v>
      </c>
      <c r="AU30" s="103">
        <v>1.8443643368483278E-2</v>
      </c>
      <c r="AV30" s="105">
        <f t="shared" si="50"/>
        <v>449881381.53213447</v>
      </c>
      <c r="AW30" s="105">
        <f t="shared" si="17"/>
        <v>8297451.7590992469</v>
      </c>
      <c r="AX30" s="103">
        <v>7.0003300576081576E-2</v>
      </c>
      <c r="AY30" s="105">
        <f t="shared" si="51"/>
        <v>1579181221.5817583</v>
      </c>
      <c r="AZ30" s="105">
        <f t="shared" si="18"/>
        <v>110547897.71849151</v>
      </c>
      <c r="BB30" s="104">
        <f t="shared" si="0"/>
        <v>5153438591.4619913</v>
      </c>
      <c r="BD30" s="104">
        <f t="shared" si="1"/>
        <v>588395810538.64868</v>
      </c>
      <c r="BF30" s="107">
        <f t="shared" si="19"/>
        <v>8.7584556163720143E-3</v>
      </c>
      <c r="BG30" s="99">
        <v>1.0415161559511402E-2</v>
      </c>
      <c r="BI30" s="108">
        <f t="shared" si="2"/>
        <v>-1.6567059431393874E-3</v>
      </c>
    </row>
    <row r="31" spans="1:61">
      <c r="A31" s="109">
        <v>38838</v>
      </c>
      <c r="B31" s="99">
        <v>-4.8886307573956803E-2</v>
      </c>
      <c r="C31" s="62">
        <v>630198011337.76172</v>
      </c>
      <c r="D31" s="62">
        <v>-30808053814.753735</v>
      </c>
      <c r="E31" s="100">
        <v>0.15065021195914191</v>
      </c>
      <c r="F31" s="101">
        <v>0</v>
      </c>
      <c r="G31" s="102">
        <f t="shared" si="3"/>
        <v>0</v>
      </c>
      <c r="H31" s="103">
        <v>0</v>
      </c>
      <c r="I31" s="104">
        <v>0</v>
      </c>
      <c r="J31" s="102">
        <f t="shared" si="4"/>
        <v>0</v>
      </c>
      <c r="K31" s="103">
        <v>0</v>
      </c>
      <c r="L31" s="104">
        <v>0</v>
      </c>
      <c r="M31" s="102">
        <f t="shared" si="5"/>
        <v>0</v>
      </c>
      <c r="N31" s="103">
        <v>2.7940320629343245E-2</v>
      </c>
      <c r="O31" s="104">
        <f t="shared" si="42"/>
        <v>8700090949.6112118</v>
      </c>
      <c r="P31" s="104">
        <f t="shared" si="6"/>
        <v>243083330.63658461</v>
      </c>
      <c r="Q31" s="100">
        <v>1.2119004680282144E-2</v>
      </c>
      <c r="R31" s="105">
        <f t="shared" si="43"/>
        <v>6113955402.6085043</v>
      </c>
      <c r="S31" s="105">
        <f t="shared" si="7"/>
        <v>74095054.139248759</v>
      </c>
      <c r="T31" s="103">
        <v>-2.7577089911474603E-2</v>
      </c>
      <c r="U31" s="104">
        <v>0</v>
      </c>
      <c r="V31" s="105">
        <f t="shared" si="8"/>
        <v>0</v>
      </c>
      <c r="W31" s="103">
        <v>1.6451937524374263E-2</v>
      </c>
      <c r="X31" s="105">
        <f t="shared" si="44"/>
        <v>7366673356.3943615</v>
      </c>
      <c r="Y31" s="105">
        <f t="shared" si="9"/>
        <v>121196049.82187249</v>
      </c>
      <c r="Z31" s="103">
        <v>2.9832109465110012E-2</v>
      </c>
      <c r="AA31" s="105">
        <f t="shared" si="45"/>
        <v>5514544812.8982449</v>
      </c>
      <c r="AB31" s="105">
        <f t="shared" si="10"/>
        <v>164510504.50863504</v>
      </c>
      <c r="AC31" s="106">
        <v>0</v>
      </c>
      <c r="AD31" s="104">
        <v>0</v>
      </c>
      <c r="AE31" s="104">
        <f t="shared" si="11"/>
        <v>0</v>
      </c>
      <c r="AF31" s="103">
        <v>3.2943840219054644E-2</v>
      </c>
      <c r="AG31" s="104">
        <f t="shared" si="46"/>
        <v>1881269697.6356382</v>
      </c>
      <c r="AH31" s="104">
        <f t="shared" si="12"/>
        <v>61976248.32785771</v>
      </c>
      <c r="AI31" s="103">
        <v>-5.5428116039251733E-2</v>
      </c>
      <c r="AJ31" s="104">
        <f t="shared" si="47"/>
        <v>1450843036.3323133</v>
      </c>
      <c r="AK31" s="104">
        <f t="shared" si="13"/>
        <v>-80417496.172567785</v>
      </c>
      <c r="AL31" s="103">
        <v>-2.6673859161961168E-2</v>
      </c>
      <c r="AM31" s="104">
        <v>0</v>
      </c>
      <c r="AN31" s="104">
        <f t="shared" si="14"/>
        <v>0</v>
      </c>
      <c r="AO31" s="103">
        <v>4.360153607621186E-2</v>
      </c>
      <c r="AP31" s="104">
        <f t="shared" si="48"/>
        <v>3338461136.6087885</v>
      </c>
      <c r="AQ31" s="104">
        <f t="shared" si="15"/>
        <v>145562033.68687934</v>
      </c>
      <c r="AR31" s="103">
        <v>-7.4091132048896375E-3</v>
      </c>
      <c r="AS31" s="104">
        <f t="shared" si="49"/>
        <v>135015862.97030899</v>
      </c>
      <c r="AT31" s="104">
        <f t="shared" si="16"/>
        <v>-1000347.8132028861</v>
      </c>
      <c r="AU31" s="103">
        <v>2.9060806748261465E-2</v>
      </c>
      <c r="AV31" s="105">
        <f t="shared" si="50"/>
        <v>458178833.29123378</v>
      </c>
      <c r="AW31" s="105">
        <f t="shared" si="17"/>
        <v>13315046.53042045</v>
      </c>
      <c r="AX31" s="103">
        <v>4.7971724090754283E-4</v>
      </c>
      <c r="AY31" s="105">
        <f t="shared" si="51"/>
        <v>1689729119.3002498</v>
      </c>
      <c r="AZ31" s="105">
        <f t="shared" si="18"/>
        <v>810592.19099184813</v>
      </c>
      <c r="BB31" s="104">
        <f t="shared" si="0"/>
        <v>-31551184830.610455</v>
      </c>
      <c r="BD31" s="104">
        <f t="shared" si="1"/>
        <v>593549249130.11084</v>
      </c>
      <c r="BF31" s="107">
        <f t="shared" si="19"/>
        <v>-5.3156810284657907E-2</v>
      </c>
      <c r="BG31" s="99">
        <v>-4.8886307573956803E-2</v>
      </c>
      <c r="BI31" s="108">
        <f t="shared" si="2"/>
        <v>-4.2705027107011045E-3</v>
      </c>
    </row>
    <row r="32" spans="1:61">
      <c r="A32" s="109">
        <v>38869</v>
      </c>
      <c r="B32" s="99">
        <v>6.1673609149781603E-3</v>
      </c>
      <c r="C32" s="62">
        <v>599389957523.00793</v>
      </c>
      <c r="D32" s="62">
        <v>3696654196.8578186</v>
      </c>
      <c r="E32" s="100">
        <v>-0.15906404939776073</v>
      </c>
      <c r="F32" s="101">
        <v>0</v>
      </c>
      <c r="G32" s="102">
        <f t="shared" si="3"/>
        <v>0</v>
      </c>
      <c r="H32" s="103">
        <v>0</v>
      </c>
      <c r="I32" s="104">
        <v>0</v>
      </c>
      <c r="J32" s="102">
        <f t="shared" si="4"/>
        <v>0</v>
      </c>
      <c r="K32" s="103">
        <v>0</v>
      </c>
      <c r="L32" s="104">
        <v>0</v>
      </c>
      <c r="M32" s="102">
        <f t="shared" si="5"/>
        <v>0</v>
      </c>
      <c r="N32" s="103">
        <v>-5.7858577826732524E-2</v>
      </c>
      <c r="O32" s="104">
        <f t="shared" si="42"/>
        <v>8943174280.2477951</v>
      </c>
      <c r="P32" s="104">
        <f t="shared" si="6"/>
        <v>-517439345.11174965</v>
      </c>
      <c r="Q32" s="100">
        <v>-4.7564779460885248E-2</v>
      </c>
      <c r="R32" s="105">
        <f t="shared" si="43"/>
        <v>6188050456.7477531</v>
      </c>
      <c r="S32" s="105">
        <f t="shared" si="7"/>
        <v>-294333255.26803708</v>
      </c>
      <c r="T32" s="103">
        <v>-0.1824583577656326</v>
      </c>
      <c r="U32" s="104">
        <v>0</v>
      </c>
      <c r="V32" s="105">
        <f t="shared" si="8"/>
        <v>0</v>
      </c>
      <c r="W32" s="103">
        <v>-9.126099737568974E-2</v>
      </c>
      <c r="X32" s="105">
        <f t="shared" si="44"/>
        <v>7487869406.2162342</v>
      </c>
      <c r="Y32" s="105">
        <f t="shared" si="9"/>
        <v>-683350430.2302072</v>
      </c>
      <c r="Z32" s="103">
        <v>-1.0051497613567899E-2</v>
      </c>
      <c r="AA32" s="105">
        <f t="shared" si="45"/>
        <v>5679055317.4068794</v>
      </c>
      <c r="AB32" s="105">
        <f t="shared" si="10"/>
        <v>-57083010.970235333</v>
      </c>
      <c r="AC32" s="106">
        <v>0</v>
      </c>
      <c r="AD32" s="104">
        <v>0</v>
      </c>
      <c r="AE32" s="104">
        <f t="shared" si="11"/>
        <v>0</v>
      </c>
      <c r="AF32" s="103">
        <v>-8.9644029991176433E-2</v>
      </c>
      <c r="AG32" s="104">
        <f t="shared" si="46"/>
        <v>1943245945.9634962</v>
      </c>
      <c r="AH32" s="104">
        <f t="shared" si="12"/>
        <v>-174200397.86018369</v>
      </c>
      <c r="AI32" s="103">
        <v>-2.2511930053463143E-2</v>
      </c>
      <c r="AJ32" s="104">
        <f t="shared" si="47"/>
        <v>1370425540.1597457</v>
      </c>
      <c r="AK32" s="104">
        <f t="shared" si="13"/>
        <v>-30850923.903555639</v>
      </c>
      <c r="AL32" s="103">
        <v>-0.3276355297417603</v>
      </c>
      <c r="AM32" s="104">
        <v>0</v>
      </c>
      <c r="AN32" s="104">
        <f t="shared" si="14"/>
        <v>0</v>
      </c>
      <c r="AO32" s="103">
        <v>-5.6596053593982336E-2</v>
      </c>
      <c r="AP32" s="104">
        <f t="shared" si="48"/>
        <v>3484023170.2956676</v>
      </c>
      <c r="AQ32" s="104">
        <f t="shared" si="15"/>
        <v>-197181962.06872985</v>
      </c>
      <c r="AR32" s="103">
        <v>-0.11187767523640027</v>
      </c>
      <c r="AS32" s="104">
        <f t="shared" si="49"/>
        <v>134015515.1571061</v>
      </c>
      <c r="AT32" s="104">
        <f t="shared" si="16"/>
        <v>-14993344.281385595</v>
      </c>
      <c r="AU32" s="103">
        <v>-1.5555740556449328E-2</v>
      </c>
      <c r="AV32" s="105">
        <f t="shared" si="50"/>
        <v>471493879.8216542</v>
      </c>
      <c r="AW32" s="105">
        <f t="shared" si="17"/>
        <v>-7334436.4684593519</v>
      </c>
      <c r="AX32" s="103">
        <v>-6.6330444378452938E-2</v>
      </c>
      <c r="AY32" s="105">
        <f t="shared" si="51"/>
        <v>1690539711.4912415</v>
      </c>
      <c r="AZ32" s="105">
        <f t="shared" si="18"/>
        <v>-112134250.30263567</v>
      </c>
      <c r="BB32" s="104">
        <f t="shared" si="0"/>
        <v>5785555553.3229961</v>
      </c>
      <c r="BD32" s="104">
        <f t="shared" si="1"/>
        <v>561998064299.50037</v>
      </c>
      <c r="BF32" s="107">
        <f t="shared" si="19"/>
        <v>1.0294618292919519E-2</v>
      </c>
      <c r="BG32" s="99">
        <v>6.1673609149781603E-3</v>
      </c>
      <c r="BI32" s="108">
        <f t="shared" si="2"/>
        <v>4.1272573779413584E-3</v>
      </c>
    </row>
    <row r="33" spans="1:61">
      <c r="A33" s="109">
        <v>38899</v>
      </c>
      <c r="B33" s="99">
        <v>4.7191534725699001E-3</v>
      </c>
      <c r="C33" s="62">
        <v>603086611719.86572</v>
      </c>
      <c r="D33" s="62">
        <v>2846058277.9582195</v>
      </c>
      <c r="E33" s="100">
        <v>2.9254702219202223E-2</v>
      </c>
      <c r="F33" s="101">
        <v>0</v>
      </c>
      <c r="G33" s="102">
        <f t="shared" si="3"/>
        <v>0</v>
      </c>
      <c r="H33" s="103">
        <v>0</v>
      </c>
      <c r="I33" s="104">
        <v>0</v>
      </c>
      <c r="J33" s="102">
        <f t="shared" si="4"/>
        <v>0</v>
      </c>
      <c r="K33" s="103">
        <v>0</v>
      </c>
      <c r="L33" s="104">
        <v>0</v>
      </c>
      <c r="M33" s="102">
        <f t="shared" si="5"/>
        <v>0</v>
      </c>
      <c r="N33" s="103">
        <v>6.2493485136190435E-2</v>
      </c>
      <c r="O33" s="104">
        <f t="shared" si="42"/>
        <v>8425734935.1360455</v>
      </c>
      <c r="P33" s="104">
        <f t="shared" si="6"/>
        <v>526553540.93040496</v>
      </c>
      <c r="Q33" s="100">
        <v>9.3278066981570942E-2</v>
      </c>
      <c r="R33" s="105">
        <f t="shared" si="43"/>
        <v>5893717201.4797163</v>
      </c>
      <c r="S33" s="105">
        <f t="shared" si="7"/>
        <v>549754547.89006186</v>
      </c>
      <c r="T33" s="103">
        <v>0.17477659229339204</v>
      </c>
      <c r="U33" s="104">
        <v>0</v>
      </c>
      <c r="V33" s="105">
        <f t="shared" si="8"/>
        <v>0</v>
      </c>
      <c r="W33" s="103">
        <v>6.0909079702333176E-2</v>
      </c>
      <c r="X33" s="105">
        <f t="shared" si="44"/>
        <v>6804518975.9860268</v>
      </c>
      <c r="Y33" s="105">
        <f t="shared" si="9"/>
        <v>414456988.64437145</v>
      </c>
      <c r="Z33" s="103">
        <v>0.11059614714077988</v>
      </c>
      <c r="AA33" s="105">
        <f t="shared" si="45"/>
        <v>5621972306.4366436</v>
      </c>
      <c r="AB33" s="105">
        <f t="shared" si="10"/>
        <v>621768476.42405665</v>
      </c>
      <c r="AC33" s="106">
        <v>0</v>
      </c>
      <c r="AD33" s="104">
        <v>0</v>
      </c>
      <c r="AE33" s="104">
        <f t="shared" si="11"/>
        <v>0</v>
      </c>
      <c r="AF33" s="103">
        <v>5.6300307913704432E-2</v>
      </c>
      <c r="AG33" s="104">
        <f t="shared" si="46"/>
        <v>1769045548.1033125</v>
      </c>
      <c r="AH33" s="104">
        <f t="shared" si="12"/>
        <v>99597809.071584523</v>
      </c>
      <c r="AI33" s="103">
        <v>8.8294096071790465E-2</v>
      </c>
      <c r="AJ33" s="104">
        <f t="shared" si="47"/>
        <v>1339574616.2561901</v>
      </c>
      <c r="AK33" s="104">
        <f t="shared" si="13"/>
        <v>118276529.86305588</v>
      </c>
      <c r="AL33" s="103">
        <v>0.11590846021590892</v>
      </c>
      <c r="AM33" s="104">
        <v>0</v>
      </c>
      <c r="AN33" s="104">
        <f t="shared" si="14"/>
        <v>0</v>
      </c>
      <c r="AO33" s="103">
        <v>4.7724755129675001E-2</v>
      </c>
      <c r="AP33" s="104">
        <f t="shared" si="48"/>
        <v>3286841208.2269378</v>
      </c>
      <c r="AQ33" s="104">
        <f t="shared" si="15"/>
        <v>156863691.81275573</v>
      </c>
      <c r="AR33" s="103">
        <v>0.12505816311878631</v>
      </c>
      <c r="AS33" s="104">
        <f t="shared" si="49"/>
        <v>119022170.87572052</v>
      </c>
      <c r="AT33" s="104">
        <f t="shared" si="16"/>
        <v>14884694.060127914</v>
      </c>
      <c r="AU33" s="103">
        <v>5.8803704530496055E-2</v>
      </c>
      <c r="AV33" s="105">
        <f t="shared" si="50"/>
        <v>464159443.35319483</v>
      </c>
      <c r="AW33" s="105">
        <f t="shared" si="17"/>
        <v>27294294.761980791</v>
      </c>
      <c r="AX33" s="103">
        <v>7.3373098668397307E-2</v>
      </c>
      <c r="AY33" s="105">
        <f t="shared" si="51"/>
        <v>1578405461.1886058</v>
      </c>
      <c r="AZ33" s="105">
        <f t="shared" si="18"/>
        <v>115812499.64252873</v>
      </c>
      <c r="BB33" s="104">
        <f t="shared" si="0"/>
        <v>200795204.85729074</v>
      </c>
      <c r="BD33" s="104">
        <f t="shared" si="1"/>
        <v>567783619852.82336</v>
      </c>
      <c r="BF33" s="107">
        <f t="shared" si="19"/>
        <v>3.5364740692825797E-4</v>
      </c>
      <c r="BG33" s="99">
        <v>4.7191534725699001E-3</v>
      </c>
      <c r="BI33" s="108">
        <f t="shared" si="2"/>
        <v>-4.3655060656416422E-3</v>
      </c>
    </row>
    <row r="34" spans="1:61">
      <c r="A34" s="109">
        <v>38930</v>
      </c>
      <c r="B34" s="99">
        <v>2.6170143601789202E-2</v>
      </c>
      <c r="C34" s="62">
        <v>605932669997.82397</v>
      </c>
      <c r="D34" s="62">
        <v>15857344986.858601</v>
      </c>
      <c r="E34" s="100">
        <v>0.17251523737052732</v>
      </c>
      <c r="F34" s="101">
        <v>0</v>
      </c>
      <c r="G34" s="102">
        <f t="shared" si="3"/>
        <v>0</v>
      </c>
      <c r="H34" s="103">
        <v>0</v>
      </c>
      <c r="I34" s="104">
        <v>0</v>
      </c>
      <c r="J34" s="102">
        <f t="shared" si="4"/>
        <v>0</v>
      </c>
      <c r="K34" s="103">
        <v>0</v>
      </c>
      <c r="L34" s="104">
        <v>0</v>
      </c>
      <c r="M34" s="102">
        <f t="shared" si="5"/>
        <v>0</v>
      </c>
      <c r="N34" s="103">
        <v>5.9702226500834392E-2</v>
      </c>
      <c r="O34" s="104">
        <f t="shared" si="42"/>
        <v>8952288476.0664501</v>
      </c>
      <c r="P34" s="104">
        <f t="shared" si="6"/>
        <v>534471554.29892874</v>
      </c>
      <c r="Q34" s="100">
        <v>6.1360365351482898E-2</v>
      </c>
      <c r="R34" s="105">
        <f t="shared" si="43"/>
        <v>6443471749.3697777</v>
      </c>
      <c r="S34" s="105">
        <f t="shared" si="7"/>
        <v>395373780.67328823</v>
      </c>
      <c r="T34" s="103">
        <v>4.3148533199423064E-2</v>
      </c>
      <c r="U34" s="104">
        <v>0</v>
      </c>
      <c r="V34" s="105">
        <f t="shared" si="8"/>
        <v>0</v>
      </c>
      <c r="W34" s="103">
        <v>-4.039434882068817E-3</v>
      </c>
      <c r="X34" s="105">
        <f t="shared" si="44"/>
        <v>7218975964.6303988</v>
      </c>
      <c r="Y34" s="105">
        <f t="shared" si="9"/>
        <v>-29160583.324344419</v>
      </c>
      <c r="Z34" s="103">
        <v>7.2054308724089772E-3</v>
      </c>
      <c r="AA34" s="105">
        <f t="shared" si="45"/>
        <v>6243740782.8607006</v>
      </c>
      <c r="AB34" s="105">
        <f t="shared" si="10"/>
        <v>44988842.596143492</v>
      </c>
      <c r="AC34" s="106">
        <v>0</v>
      </c>
      <c r="AD34" s="104">
        <v>0</v>
      </c>
      <c r="AE34" s="104">
        <f t="shared" si="11"/>
        <v>0</v>
      </c>
      <c r="AF34" s="103">
        <v>5.9728851655706357E-2</v>
      </c>
      <c r="AG34" s="104">
        <f t="shared" si="46"/>
        <v>1868643357.1748967</v>
      </c>
      <c r="AH34" s="104">
        <f t="shared" si="12"/>
        <v>111611921.87812051</v>
      </c>
      <c r="AI34" s="103">
        <v>-1.863138974663719E-3</v>
      </c>
      <c r="AJ34" s="104">
        <f t="shared" si="47"/>
        <v>1457851146.1192458</v>
      </c>
      <c r="AK34" s="104">
        <f t="shared" si="13"/>
        <v>-2716179.289592939</v>
      </c>
      <c r="AL34" s="103">
        <v>0.29471825183011663</v>
      </c>
      <c r="AM34" s="104">
        <v>0</v>
      </c>
      <c r="AN34" s="104">
        <f t="shared" si="14"/>
        <v>0</v>
      </c>
      <c r="AO34" s="103">
        <v>6.4846438783138061E-2</v>
      </c>
      <c r="AP34" s="104">
        <f t="shared" si="48"/>
        <v>3443704900.0396934</v>
      </c>
      <c r="AQ34" s="104">
        <f t="shared" si="15"/>
        <v>223311998.98761654</v>
      </c>
      <c r="AR34" s="103">
        <v>0.11486883444933045</v>
      </c>
      <c r="AS34" s="104">
        <f t="shared" si="49"/>
        <v>133906864.93584843</v>
      </c>
      <c r="AT34" s="104">
        <f t="shared" si="16"/>
        <v>15381725.499944827</v>
      </c>
      <c r="AU34" s="103">
        <v>6.4756312626635965E-3</v>
      </c>
      <c r="AV34" s="105">
        <f t="shared" si="50"/>
        <v>491453738.11517566</v>
      </c>
      <c r="AW34" s="105">
        <f t="shared" si="17"/>
        <v>3182473.1906915195</v>
      </c>
      <c r="AX34" s="103">
        <v>4.3146946203038501E-2</v>
      </c>
      <c r="AY34" s="105">
        <f t="shared" si="51"/>
        <v>1694217960.8311346</v>
      </c>
      <c r="AZ34" s="105">
        <f t="shared" si="18"/>
        <v>73100331.212202549</v>
      </c>
      <c r="BB34" s="104">
        <f t="shared" si="0"/>
        <v>14487799121.135603</v>
      </c>
      <c r="BD34" s="104">
        <f t="shared" si="1"/>
        <v>567984415057.68066</v>
      </c>
      <c r="BF34" s="107">
        <f t="shared" si="19"/>
        <v>2.5507388472383208E-2</v>
      </c>
      <c r="BG34" s="99">
        <v>2.6170143601789202E-2</v>
      </c>
      <c r="BI34" s="108">
        <f t="shared" si="2"/>
        <v>-6.6275512940599385E-4</v>
      </c>
    </row>
    <row r="35" spans="1:61">
      <c r="A35" s="109">
        <v>38961</v>
      </c>
      <c r="B35" s="99">
        <v>1.97427871594535E-2</v>
      </c>
      <c r="C35" s="62">
        <v>621790014984.6825</v>
      </c>
      <c r="D35" s="62">
        <v>12275867923.715988</v>
      </c>
      <c r="E35" s="100">
        <v>-6.9952794994572062E-2</v>
      </c>
      <c r="F35" s="101">
        <v>0</v>
      </c>
      <c r="G35" s="102">
        <f t="shared" si="3"/>
        <v>0</v>
      </c>
      <c r="H35" s="103">
        <v>0</v>
      </c>
      <c r="I35" s="104">
        <v>0</v>
      </c>
      <c r="J35" s="102">
        <f t="shared" si="4"/>
        <v>0</v>
      </c>
      <c r="K35" s="103">
        <v>0</v>
      </c>
      <c r="L35" s="104">
        <v>0</v>
      </c>
      <c r="M35" s="102">
        <f t="shared" si="5"/>
        <v>0</v>
      </c>
      <c r="N35" s="103">
        <v>-8.5842769462422031E-2</v>
      </c>
      <c r="O35" s="104">
        <f t="shared" si="42"/>
        <v>9486760030.3653793</v>
      </c>
      <c r="P35" s="104">
        <f t="shared" si="6"/>
        <v>-814369754.23197508</v>
      </c>
      <c r="Q35" s="100">
        <v>-6.0615719421990712E-2</v>
      </c>
      <c r="R35" s="105">
        <f t="shared" si="43"/>
        <v>6838845530.043066</v>
      </c>
      <c r="S35" s="105">
        <f t="shared" si="7"/>
        <v>-414541541.81942582</v>
      </c>
      <c r="T35" s="103">
        <v>-0.12200505778351389</v>
      </c>
      <c r="U35" s="104">
        <v>0</v>
      </c>
      <c r="V35" s="105">
        <f t="shared" si="8"/>
        <v>0</v>
      </c>
      <c r="W35" s="103">
        <v>-7.8932453497724972E-2</v>
      </c>
      <c r="X35" s="105">
        <f t="shared" si="44"/>
        <v>7189815381.3060541</v>
      </c>
      <c r="Y35" s="105">
        <f t="shared" si="9"/>
        <v>-567509768.24216783</v>
      </c>
      <c r="Z35" s="103">
        <v>-7.094129031634426E-2</v>
      </c>
      <c r="AA35" s="105">
        <f t="shared" si="45"/>
        <v>6288729625.4568443</v>
      </c>
      <c r="AB35" s="105">
        <f t="shared" si="10"/>
        <v>-446130594.08052891</v>
      </c>
      <c r="AC35" s="106">
        <v>0</v>
      </c>
      <c r="AD35" s="104">
        <v>0</v>
      </c>
      <c r="AE35" s="104">
        <f t="shared" si="11"/>
        <v>0</v>
      </c>
      <c r="AF35" s="103">
        <v>-8.7798314874416236E-2</v>
      </c>
      <c r="AG35" s="104">
        <f t="shared" si="46"/>
        <v>1980255279.0530174</v>
      </c>
      <c r="AH35" s="104">
        <f t="shared" si="12"/>
        <v>-173863076.5220218</v>
      </c>
      <c r="AI35" s="103">
        <v>-0.1420800464257696</v>
      </c>
      <c r="AJ35" s="104">
        <f t="shared" si="47"/>
        <v>1455134966.8296528</v>
      </c>
      <c r="AK35" s="104">
        <f t="shared" si="13"/>
        <v>-206745643.64291778</v>
      </c>
      <c r="AL35" s="103">
        <v>-0.23424346080935027</v>
      </c>
      <c r="AM35" s="104">
        <v>0</v>
      </c>
      <c r="AN35" s="104">
        <f t="shared" si="14"/>
        <v>0</v>
      </c>
      <c r="AO35" s="103">
        <v>-8.3287812837874356E-2</v>
      </c>
      <c r="AP35" s="104">
        <f t="shared" si="48"/>
        <v>3667016899.0273099</v>
      </c>
      <c r="AQ35" s="104">
        <f t="shared" si="15"/>
        <v>-305417817.159509</v>
      </c>
      <c r="AR35" s="103">
        <v>-8.5799136494255343E-2</v>
      </c>
      <c r="AS35" s="104">
        <f t="shared" si="49"/>
        <v>149288590.43579325</v>
      </c>
      <c r="AT35" s="104">
        <f t="shared" si="16"/>
        <v>-12808832.147835609</v>
      </c>
      <c r="AU35" s="103">
        <v>-0.15949754338201513</v>
      </c>
      <c r="AV35" s="105">
        <f t="shared" si="50"/>
        <v>494636211.30586725</v>
      </c>
      <c r="AW35" s="105">
        <f t="shared" si="17"/>
        <v>-78893260.57107316</v>
      </c>
      <c r="AX35" s="103">
        <v>-0.12470618937160531</v>
      </c>
      <c r="AY35" s="105">
        <f t="shared" si="51"/>
        <v>1767318292.0433371</v>
      </c>
      <c r="AZ35" s="105">
        <f t="shared" si="18"/>
        <v>-220395529.60745844</v>
      </c>
      <c r="BB35" s="104">
        <f t="shared" ref="BB35:BB66" si="52">D35-G35-J35-M35-P35-S35-V35-Y35-AB35-AE35-AH35-AK35-AN35-AQ35-AT35-AW35-AZ35</f>
        <v>15516543741.740902</v>
      </c>
      <c r="BD35" s="104">
        <f t="shared" ref="BD35:BD66" si="53">C35-F35-I35-L35-O35-R35-U35-X35-AA35-AD35-AG35-AJ35-AM35-AP35-AS35-AV35-AY35</f>
        <v>582472214178.81616</v>
      </c>
      <c r="BF35" s="107">
        <f t="shared" si="19"/>
        <v>2.6639114045322338E-2</v>
      </c>
      <c r="BG35" s="99">
        <v>1.97427871594535E-2</v>
      </c>
      <c r="BI35" s="108">
        <f t="shared" si="2"/>
        <v>6.8963268858688379E-3</v>
      </c>
    </row>
    <row r="36" spans="1:61">
      <c r="A36" s="109">
        <v>38991</v>
      </c>
      <c r="B36" s="99">
        <v>3.2033149819265902E-2</v>
      </c>
      <c r="C36" s="62">
        <v>634065882908.39856</v>
      </c>
      <c r="D36" s="62">
        <v>20311127422.489841</v>
      </c>
      <c r="E36" s="100">
        <v>1.5097400212403182E-2</v>
      </c>
      <c r="F36" s="101">
        <v>0</v>
      </c>
      <c r="G36" s="102">
        <f t="shared" si="3"/>
        <v>0</v>
      </c>
      <c r="H36" s="103">
        <v>3.9900354840025978E-2</v>
      </c>
      <c r="I36" s="104">
        <v>0</v>
      </c>
      <c r="J36" s="102">
        <f t="shared" si="4"/>
        <v>0</v>
      </c>
      <c r="K36" s="103">
        <v>0</v>
      </c>
      <c r="L36" s="104">
        <v>0</v>
      </c>
      <c r="M36" s="102">
        <f t="shared" si="5"/>
        <v>0</v>
      </c>
      <c r="N36" s="103">
        <v>8.09671678129824E-3</v>
      </c>
      <c r="O36" s="104">
        <f t="shared" si="42"/>
        <v>8672390276.1334057</v>
      </c>
      <c r="P36" s="104">
        <f t="shared" si="6"/>
        <v>70217887.882737026</v>
      </c>
      <c r="Q36" s="100">
        <v>5.6384255999289555E-2</v>
      </c>
      <c r="R36" s="105">
        <f t="shared" si="43"/>
        <v>6424303988.2236404</v>
      </c>
      <c r="S36" s="105">
        <f t="shared" si="7"/>
        <v>362229600.68925864</v>
      </c>
      <c r="T36" s="103">
        <v>-1.4991465105304795E-3</v>
      </c>
      <c r="U36" s="104">
        <v>0</v>
      </c>
      <c r="V36" s="105">
        <f t="shared" si="8"/>
        <v>0</v>
      </c>
      <c r="W36" s="103">
        <v>2.0273554343168614E-2</v>
      </c>
      <c r="X36" s="105">
        <f t="shared" si="44"/>
        <v>6622305613.0638866</v>
      </c>
      <c r="Y36" s="105">
        <f t="shared" si="9"/>
        <v>134257672.72352126</v>
      </c>
      <c r="Z36" s="103">
        <v>3.8262676383546142E-2</v>
      </c>
      <c r="AA36" s="105">
        <f t="shared" si="45"/>
        <v>5842599031.3763161</v>
      </c>
      <c r="AB36" s="105">
        <f t="shared" si="10"/>
        <v>223553475.97637212</v>
      </c>
      <c r="AC36" s="106">
        <v>0</v>
      </c>
      <c r="AD36" s="104">
        <v>0</v>
      </c>
      <c r="AE36" s="104">
        <f t="shared" si="11"/>
        <v>0</v>
      </c>
      <c r="AF36" s="103">
        <v>3.9197161069329925E-2</v>
      </c>
      <c r="AG36" s="104">
        <f t="shared" si="46"/>
        <v>1806392202.5309956</v>
      </c>
      <c r="AH36" s="104">
        <f t="shared" si="12"/>
        <v>70805446.116989076</v>
      </c>
      <c r="AI36" s="103">
        <v>3.2679976123924051E-2</v>
      </c>
      <c r="AJ36" s="104">
        <f t="shared" si="47"/>
        <v>1248389323.1867349</v>
      </c>
      <c r="AK36" s="104">
        <f t="shared" si="13"/>
        <v>40797333.275104202</v>
      </c>
      <c r="AL36" s="103">
        <v>2.365695395670878E-2</v>
      </c>
      <c r="AM36" s="104">
        <v>0</v>
      </c>
      <c r="AN36" s="104">
        <f t="shared" si="14"/>
        <v>0</v>
      </c>
      <c r="AO36" s="103">
        <v>3.9375822325567432E-2</v>
      </c>
      <c r="AP36" s="104">
        <f t="shared" si="48"/>
        <v>3361599081.8678012</v>
      </c>
      <c r="AQ36" s="104">
        <f t="shared" si="15"/>
        <v>132365728.17741714</v>
      </c>
      <c r="AR36" s="103">
        <v>3.9062150870915022E-3</v>
      </c>
      <c r="AS36" s="104">
        <f t="shared" si="49"/>
        <v>136479758.28795764</v>
      </c>
      <c r="AT36" s="104">
        <f t="shared" si="16"/>
        <v>533119.29090702161</v>
      </c>
      <c r="AU36" s="103">
        <v>5.7776267661487128E-2</v>
      </c>
      <c r="AV36" s="105">
        <f t="shared" si="50"/>
        <v>415742950.73479408</v>
      </c>
      <c r="AW36" s="105">
        <f t="shared" si="17"/>
        <v>24020076.000029918</v>
      </c>
      <c r="AX36" s="103">
        <v>5.3410654317334917E-2</v>
      </c>
      <c r="AY36" s="105">
        <f t="shared" si="51"/>
        <v>1546922762.4358788</v>
      </c>
      <c r="AZ36" s="105">
        <f t="shared" si="18"/>
        <v>82622156.920079529</v>
      </c>
      <c r="BB36" s="104">
        <f t="shared" si="52"/>
        <v>19169724925.437424</v>
      </c>
      <c r="BD36" s="104">
        <f t="shared" si="53"/>
        <v>597988757920.55713</v>
      </c>
      <c r="BF36" s="107">
        <f t="shared" si="19"/>
        <v>3.205699885077793E-2</v>
      </c>
      <c r="BG36" s="99">
        <v>3.2033149819265902E-2</v>
      </c>
      <c r="BI36" s="108">
        <f t="shared" si="2"/>
        <v>2.3849031512028496E-5</v>
      </c>
    </row>
    <row r="37" spans="1:61">
      <c r="A37" s="109">
        <v>39022</v>
      </c>
      <c r="B37" s="99">
        <v>1.0474855418395299E-2</v>
      </c>
      <c r="C37" s="62">
        <v>654377010330.88843</v>
      </c>
      <c r="D37" s="62">
        <v>6854504572.3378229</v>
      </c>
      <c r="E37" s="100">
        <v>-1.9738587821876421E-3</v>
      </c>
      <c r="F37" s="101">
        <v>0</v>
      </c>
      <c r="G37" s="102">
        <f t="shared" si="3"/>
        <v>0</v>
      </c>
      <c r="H37" s="103">
        <v>0.15752699889889629</v>
      </c>
      <c r="I37" s="104">
        <v>0</v>
      </c>
      <c r="J37" s="102">
        <f t="shared" si="4"/>
        <v>0</v>
      </c>
      <c r="K37" s="103">
        <v>0</v>
      </c>
      <c r="L37" s="104">
        <v>0</v>
      </c>
      <c r="M37" s="102">
        <f t="shared" si="5"/>
        <v>0</v>
      </c>
      <c r="N37" s="103">
        <v>8.9999401493290235E-2</v>
      </c>
      <c r="O37" s="104">
        <f t="shared" si="42"/>
        <v>8742608164.0161419</v>
      </c>
      <c r="P37" s="104">
        <f t="shared" si="6"/>
        <v>786829502.25180578</v>
      </c>
      <c r="Q37" s="100">
        <v>9.3724614452231902E-2</v>
      </c>
      <c r="R37" s="105">
        <f t="shared" si="43"/>
        <v>6786533588.912899</v>
      </c>
      <c r="S37" s="105">
        <f t="shared" si="7"/>
        <v>636065244.08798313</v>
      </c>
      <c r="T37" s="103">
        <v>0.10852692102245555</v>
      </c>
      <c r="U37" s="104">
        <v>0</v>
      </c>
      <c r="V37" s="105">
        <f t="shared" si="8"/>
        <v>0</v>
      </c>
      <c r="W37" s="103">
        <v>3.3430247712108764E-2</v>
      </c>
      <c r="X37" s="105">
        <f t="shared" si="44"/>
        <v>6756563285.7874088</v>
      </c>
      <c r="Y37" s="105">
        <f t="shared" si="9"/>
        <v>225873584.32641259</v>
      </c>
      <c r="Z37" s="103">
        <v>9.3183216143201394E-2</v>
      </c>
      <c r="AA37" s="105">
        <f t="shared" si="45"/>
        <v>6066152507.3526878</v>
      </c>
      <c r="AB37" s="105">
        <f t="shared" si="10"/>
        <v>565263600.25026858</v>
      </c>
      <c r="AC37" s="106">
        <v>0</v>
      </c>
      <c r="AD37" s="104">
        <v>0</v>
      </c>
      <c r="AE37" s="104">
        <f t="shared" si="11"/>
        <v>0</v>
      </c>
      <c r="AF37" s="103">
        <v>9.6554444332851957E-2</v>
      </c>
      <c r="AG37" s="104">
        <f t="shared" si="46"/>
        <v>1877197648.6479847</v>
      </c>
      <c r="AH37" s="104">
        <f t="shared" si="12"/>
        <v>181251775.86814243</v>
      </c>
      <c r="AI37" s="103">
        <v>6.9591473812893281E-2</v>
      </c>
      <c r="AJ37" s="104">
        <f t="shared" si="47"/>
        <v>1289186656.4618392</v>
      </c>
      <c r="AK37" s="104">
        <f t="shared" si="13"/>
        <v>89716399.443095535</v>
      </c>
      <c r="AL37" s="103">
        <v>3.1607346591779634E-2</v>
      </c>
      <c r="AM37" s="104">
        <v>0</v>
      </c>
      <c r="AN37" s="104">
        <f t="shared" si="14"/>
        <v>0</v>
      </c>
      <c r="AO37" s="103">
        <v>9.7275175874368222E-2</v>
      </c>
      <c r="AP37" s="104">
        <f t="shared" si="48"/>
        <v>3493964810.045218</v>
      </c>
      <c r="AQ37" s="104">
        <f t="shared" si="15"/>
        <v>339876041.39600211</v>
      </c>
      <c r="AR37" s="103">
        <v>4.7443967844132857E-2</v>
      </c>
      <c r="AS37" s="104">
        <f t="shared" si="49"/>
        <v>137012877.57886466</v>
      </c>
      <c r="AT37" s="104">
        <f t="shared" si="16"/>
        <v>6500434.5580837671</v>
      </c>
      <c r="AU37" s="103">
        <v>4.1961725891458461E-2</v>
      </c>
      <c r="AV37" s="105">
        <f t="shared" si="50"/>
        <v>439763026.73482394</v>
      </c>
      <c r="AW37" s="105">
        <f t="shared" si="17"/>
        <v>18453215.585044801</v>
      </c>
      <c r="AX37" s="103">
        <v>6.1509675589229512E-2</v>
      </c>
      <c r="AY37" s="105">
        <f t="shared" si="51"/>
        <v>1629544919.3559582</v>
      </c>
      <c r="AZ37" s="105">
        <f t="shared" si="18"/>
        <v>100232779.34766215</v>
      </c>
      <c r="BB37" s="104">
        <f t="shared" si="52"/>
        <v>3904441995.2233233</v>
      </c>
      <c r="BD37" s="104">
        <f t="shared" si="53"/>
        <v>617158482845.99487</v>
      </c>
      <c r="BF37" s="107">
        <f t="shared" si="19"/>
        <v>6.3264819389959419E-3</v>
      </c>
      <c r="BG37" s="99">
        <v>1.0474855418395299E-2</v>
      </c>
      <c r="BI37" s="108">
        <f t="shared" si="2"/>
        <v>-4.1483734793993574E-3</v>
      </c>
    </row>
    <row r="38" spans="1:61" s="81" customFormat="1">
      <c r="A38" s="110">
        <v>39052</v>
      </c>
      <c r="B38" s="111">
        <v>3.0175473629751898E-2</v>
      </c>
      <c r="C38" s="112">
        <v>661231514903.22632</v>
      </c>
      <c r="D38" s="112">
        <v>19952974141.123203</v>
      </c>
      <c r="E38" s="114">
        <v>4.5756839292458718E-2</v>
      </c>
      <c r="F38" s="131">
        <v>0</v>
      </c>
      <c r="G38" s="132">
        <f t="shared" si="3"/>
        <v>0</v>
      </c>
      <c r="H38" s="113">
        <v>1.6568844944038246E-2</v>
      </c>
      <c r="I38" s="131">
        <v>0</v>
      </c>
      <c r="J38" s="132">
        <f t="shared" si="4"/>
        <v>0</v>
      </c>
      <c r="K38" s="113">
        <v>0</v>
      </c>
      <c r="L38" s="131">
        <v>0</v>
      </c>
      <c r="M38" s="132">
        <f t="shared" si="5"/>
        <v>0</v>
      </c>
      <c r="N38" s="113">
        <v>2.8422948164454455E-3</v>
      </c>
      <c r="O38" s="131">
        <f t="shared" si="42"/>
        <v>9529437666.2679482</v>
      </c>
      <c r="P38" s="131">
        <f t="shared" si="6"/>
        <v>27085471.282473374</v>
      </c>
      <c r="Q38" s="114">
        <v>3.2878360872353289E-2</v>
      </c>
      <c r="R38" s="133">
        <f t="shared" si="43"/>
        <v>7422598833.0008821</v>
      </c>
      <c r="S38" s="133">
        <f t="shared" si="7"/>
        <v>244042883.0421114</v>
      </c>
      <c r="T38" s="113">
        <v>2.7211619301599783E-2</v>
      </c>
      <c r="U38" s="131">
        <v>0</v>
      </c>
      <c r="V38" s="133">
        <f t="shared" si="8"/>
        <v>0</v>
      </c>
      <c r="W38" s="113">
        <v>5.6024663672874031E-3</v>
      </c>
      <c r="X38" s="133">
        <f t="shared" si="44"/>
        <v>6982436870.113821</v>
      </c>
      <c r="Y38" s="133">
        <f t="shared" si="9"/>
        <v>39118867.726520203</v>
      </c>
      <c r="Z38" s="113">
        <v>7.4760407441148882E-2</v>
      </c>
      <c r="AA38" s="133">
        <f t="shared" si="45"/>
        <v>6631416107.6029558</v>
      </c>
      <c r="AB38" s="133">
        <f t="shared" si="10"/>
        <v>495767370.11619455</v>
      </c>
      <c r="AC38" s="134">
        <v>0</v>
      </c>
      <c r="AD38" s="131">
        <v>0</v>
      </c>
      <c r="AE38" s="131">
        <f t="shared" si="11"/>
        <v>0</v>
      </c>
      <c r="AF38" s="113">
        <v>2.781757848635464E-2</v>
      </c>
      <c r="AG38" s="131">
        <f t="shared" si="46"/>
        <v>2058449424.5161271</v>
      </c>
      <c r="AH38" s="131">
        <f t="shared" si="12"/>
        <v>57261078.426668905</v>
      </c>
      <c r="AI38" s="113">
        <v>0.12873311426783812</v>
      </c>
      <c r="AJ38" s="131">
        <f t="shared" si="47"/>
        <v>1378903055.9049349</v>
      </c>
      <c r="AK38" s="131">
        <f t="shared" si="13"/>
        <v>177510484.66008115</v>
      </c>
      <c r="AL38" s="113">
        <v>-2.3242965377579815E-2</v>
      </c>
      <c r="AM38" s="131">
        <v>0</v>
      </c>
      <c r="AN38" s="131">
        <f t="shared" si="14"/>
        <v>0</v>
      </c>
      <c r="AO38" s="113">
        <v>5.2165584295580714E-2</v>
      </c>
      <c r="AP38" s="131">
        <f t="shared" si="48"/>
        <v>3833840851.4412198</v>
      </c>
      <c r="AQ38" s="131">
        <f t="shared" si="15"/>
        <v>199994548.11169788</v>
      </c>
      <c r="AR38" s="113">
        <v>4.1352084205822148E-2</v>
      </c>
      <c r="AS38" s="131">
        <f t="shared" si="49"/>
        <v>143513312.13694844</v>
      </c>
      <c r="AT38" s="131">
        <f t="shared" si="16"/>
        <v>5934574.5681435298</v>
      </c>
      <c r="AU38" s="113">
        <v>6.9021462892035992E-2</v>
      </c>
      <c r="AV38" s="133">
        <f t="shared" si="50"/>
        <v>458216242.31986874</v>
      </c>
      <c r="AW38" s="133">
        <f t="shared" si="17"/>
        <v>31626755.365808994</v>
      </c>
      <c r="AX38" s="113">
        <v>2.1685960118731577E-2</v>
      </c>
      <c r="AY38" s="133">
        <f t="shared" si="51"/>
        <v>1729777698.7036204</v>
      </c>
      <c r="AZ38" s="133">
        <f t="shared" si="18"/>
        <v>37511890.188358001</v>
      </c>
      <c r="BB38" s="131">
        <f t="shared" si="52"/>
        <v>18637120217.635143</v>
      </c>
      <c r="BD38" s="131">
        <f t="shared" si="53"/>
        <v>621062924841.21826</v>
      </c>
      <c r="BF38" s="135">
        <f t="shared" si="19"/>
        <v>3.0008425027785925E-2</v>
      </c>
      <c r="BG38" s="111">
        <v>3.0175473629751898E-2</v>
      </c>
      <c r="BI38" s="136">
        <f t="shared" si="2"/>
        <v>-1.670486019659731E-4</v>
      </c>
    </row>
    <row r="39" spans="1:61">
      <c r="A39" s="109">
        <v>39083</v>
      </c>
      <c r="B39" s="99">
        <v>1.7361662705263702E-2</v>
      </c>
      <c r="C39" s="62">
        <v>725900000000</v>
      </c>
      <c r="D39" s="62">
        <v>12602830957.750921</v>
      </c>
      <c r="E39" s="100">
        <v>-4.1813010172595082E-2</v>
      </c>
      <c r="F39" s="101">
        <v>0</v>
      </c>
      <c r="G39" s="102">
        <f t="shared" si="3"/>
        <v>0</v>
      </c>
      <c r="H39" s="103">
        <v>-4.1272723228176593E-2</v>
      </c>
      <c r="I39" s="104">
        <v>0</v>
      </c>
      <c r="J39" s="102">
        <f t="shared" si="4"/>
        <v>0</v>
      </c>
      <c r="K39" s="103">
        <v>0</v>
      </c>
      <c r="L39" s="104">
        <v>140965000</v>
      </c>
      <c r="M39" s="102">
        <f t="shared" si="5"/>
        <v>0</v>
      </c>
      <c r="N39" s="103">
        <v>-4.2203358574643607E-2</v>
      </c>
      <c r="O39" s="104">
        <v>8221094000</v>
      </c>
      <c r="P39" s="104">
        <f t="shared" si="6"/>
        <v>-346957777.95785111</v>
      </c>
      <c r="Q39" s="100">
        <v>-6.1906192338814441E-2</v>
      </c>
      <c r="R39" s="105">
        <v>1959851000</v>
      </c>
      <c r="S39" s="105">
        <f t="shared" si="7"/>
        <v>-121326912.96141782</v>
      </c>
      <c r="T39" s="103">
        <v>-9.0801542714791184E-2</v>
      </c>
      <c r="U39" s="104">
        <v>0</v>
      </c>
      <c r="V39" s="105">
        <f t="shared" si="8"/>
        <v>0</v>
      </c>
      <c r="W39" s="103">
        <v>-4.7605183500571954E-2</v>
      </c>
      <c r="X39" s="105">
        <v>8365116000</v>
      </c>
      <c r="Y39" s="105">
        <f t="shared" si="9"/>
        <v>-398222882.18357044</v>
      </c>
      <c r="Z39" s="103">
        <v>-6.9058904773981702E-2</v>
      </c>
      <c r="AA39" s="105">
        <v>411811000</v>
      </c>
      <c r="AB39" s="105">
        <f t="shared" si="10"/>
        <v>-28439216.633878179</v>
      </c>
      <c r="AC39" s="106">
        <v>0</v>
      </c>
      <c r="AD39" s="104">
        <v>0</v>
      </c>
      <c r="AE39" s="104">
        <f t="shared" si="11"/>
        <v>0</v>
      </c>
      <c r="AF39" s="103">
        <v>-7.3021647047745206E-2</v>
      </c>
      <c r="AG39" s="104">
        <v>6713578000</v>
      </c>
      <c r="AH39" s="104">
        <f t="shared" si="12"/>
        <v>-490236523.14350718</v>
      </c>
      <c r="AI39" s="103">
        <v>-0.13108007078496597</v>
      </c>
      <c r="AJ39" s="104">
        <v>2791626000</v>
      </c>
      <c r="AK39" s="104">
        <f t="shared" si="13"/>
        <v>-365926533.6851514</v>
      </c>
      <c r="AL39" s="103">
        <v>-8.5855716480561867E-2</v>
      </c>
      <c r="AM39" s="104">
        <v>0</v>
      </c>
      <c r="AN39" s="104">
        <f t="shared" si="14"/>
        <v>0</v>
      </c>
      <c r="AO39" s="103">
        <v>-4.5126112746220977E-2</v>
      </c>
      <c r="AP39" s="104">
        <v>3580182000</v>
      </c>
      <c r="AQ39" s="104">
        <f t="shared" si="15"/>
        <v>-161559696.5839909</v>
      </c>
      <c r="AR39" s="103">
        <v>-1.7736308533528502E-2</v>
      </c>
      <c r="AS39" s="104">
        <v>303996000</v>
      </c>
      <c r="AT39" s="104">
        <f t="shared" si="16"/>
        <v>-5391766.8489585305</v>
      </c>
      <c r="AU39" s="103">
        <v>-0.15646717683593508</v>
      </c>
      <c r="AV39" s="105">
        <v>500019000</v>
      </c>
      <c r="AW39" s="105">
        <f t="shared" si="17"/>
        <v>-78236561.294327423</v>
      </c>
      <c r="AX39" s="103">
        <v>-5.7779640716257678E-2</v>
      </c>
      <c r="AY39" s="105">
        <v>1869395000</v>
      </c>
      <c r="AZ39" s="105">
        <f t="shared" si="18"/>
        <v>-108012971.45676853</v>
      </c>
      <c r="BB39" s="104">
        <f t="shared" si="52"/>
        <v>14707141800.500343</v>
      </c>
      <c r="BD39" s="104">
        <f t="shared" si="53"/>
        <v>691042367000</v>
      </c>
      <c r="BF39" s="107">
        <f t="shared" si="19"/>
        <v>2.1282547211031337E-2</v>
      </c>
      <c r="BG39" s="99">
        <v>1.7361662705263702E-2</v>
      </c>
      <c r="BI39" s="108">
        <f t="shared" si="2"/>
        <v>3.9208845057676356E-3</v>
      </c>
    </row>
    <row r="40" spans="1:61">
      <c r="A40" s="109">
        <v>39114</v>
      </c>
      <c r="B40" s="99">
        <v>-1.0726436595414598E-2</v>
      </c>
      <c r="C40" s="62">
        <v>738502830957.75098</v>
      </c>
      <c r="D40" s="62">
        <v>-7921503791.8025007</v>
      </c>
      <c r="E40" s="100">
        <v>-3.9945597772540475E-2</v>
      </c>
      <c r="F40" s="101">
        <v>0</v>
      </c>
      <c r="G40" s="102">
        <f t="shared" si="3"/>
        <v>0</v>
      </c>
      <c r="H40" s="103">
        <v>-4.6820032339811413E-2</v>
      </c>
      <c r="I40" s="104">
        <v>0</v>
      </c>
      <c r="J40" s="102">
        <f t="shared" si="4"/>
        <v>0</v>
      </c>
      <c r="K40" s="103">
        <v>0</v>
      </c>
      <c r="L40" s="104">
        <f>L39*(1+K39)</f>
        <v>140965000</v>
      </c>
      <c r="M40" s="102">
        <f t="shared" si="5"/>
        <v>0</v>
      </c>
      <c r="N40" s="103">
        <v>-7.6096204084416695E-3</v>
      </c>
      <c r="O40" s="104">
        <f>O39*(1+N39)</f>
        <v>7874136222.0421486</v>
      </c>
      <c r="P40" s="104">
        <f t="shared" si="6"/>
        <v>-59919187.694101721</v>
      </c>
      <c r="Q40" s="100">
        <v>4.0491006641601435E-2</v>
      </c>
      <c r="R40" s="105">
        <f>R39*(1+Q39)</f>
        <v>1838524087.0385821</v>
      </c>
      <c r="S40" s="105">
        <f t="shared" si="7"/>
        <v>74443691.019023448</v>
      </c>
      <c r="T40" s="103">
        <v>-1.3405057756123055E-2</v>
      </c>
      <c r="U40" s="104">
        <v>0</v>
      </c>
      <c r="V40" s="105">
        <f t="shared" si="8"/>
        <v>0</v>
      </c>
      <c r="W40" s="103">
        <v>-2.837500269582446E-2</v>
      </c>
      <c r="X40" s="105">
        <f>X39*(1+W39)</f>
        <v>7966893117.8164291</v>
      </c>
      <c r="Y40" s="105">
        <f t="shared" si="9"/>
        <v>-226060613.69538653</v>
      </c>
      <c r="Z40" s="103">
        <v>2.1432751936205519E-2</v>
      </c>
      <c r="AA40" s="105">
        <f>AA39*(1+Z39)</f>
        <v>383371783.36612183</v>
      </c>
      <c r="AB40" s="105">
        <f t="shared" si="10"/>
        <v>8216712.33222681</v>
      </c>
      <c r="AC40" s="106">
        <v>0</v>
      </c>
      <c r="AD40" s="104">
        <v>0</v>
      </c>
      <c r="AE40" s="104">
        <f t="shared" si="11"/>
        <v>0</v>
      </c>
      <c r="AF40" s="103">
        <v>3.3005215168416126E-2</v>
      </c>
      <c r="AG40" s="104">
        <f>AG39*(1+AF39)</f>
        <v>6223341476.856493</v>
      </c>
      <c r="AH40" s="104">
        <f t="shared" si="12"/>
        <v>205402724.51017714</v>
      </c>
      <c r="AI40" s="103">
        <v>4.2029496270685834E-2</v>
      </c>
      <c r="AJ40" s="104">
        <f>AJ39*(1+AI39)</f>
        <v>2425699466.3148484</v>
      </c>
      <c r="AK40" s="104">
        <f t="shared" si="13"/>
        <v>101950926.67328455</v>
      </c>
      <c r="AL40" s="103">
        <v>-2.3907691297421985E-2</v>
      </c>
      <c r="AM40" s="104">
        <v>0</v>
      </c>
      <c r="AN40" s="104">
        <f t="shared" si="14"/>
        <v>0</v>
      </c>
      <c r="AO40" s="103">
        <v>2.6288286480977171E-3</v>
      </c>
      <c r="AP40" s="104">
        <f>AP39*(1+AO39)</f>
        <v>3418622303.4160089</v>
      </c>
      <c r="AQ40" s="104">
        <f t="shared" si="15"/>
        <v>8986972.2482458111</v>
      </c>
      <c r="AR40" s="103">
        <v>-5.5176754346689484E-2</v>
      </c>
      <c r="AS40" s="104">
        <f>AS39*(1+AR39)</f>
        <v>298604233.15104145</v>
      </c>
      <c r="AT40" s="104">
        <f t="shared" si="16"/>
        <v>-16476012.419456607</v>
      </c>
      <c r="AU40" s="103">
        <v>7.0015659400430891E-2</v>
      </c>
      <c r="AV40" s="105">
        <f>AV39*(1+AU39)</f>
        <v>421782438.70567256</v>
      </c>
      <c r="AW40" s="105">
        <f t="shared" si="17"/>
        <v>29531375.569499489</v>
      </c>
      <c r="AX40" s="103">
        <v>7.9852259665999209E-2</v>
      </c>
      <c r="AY40" s="105">
        <f>AY39*(1+AX39)</f>
        <v>1761382028.5432315</v>
      </c>
      <c r="AZ40" s="105">
        <f t="shared" si="18"/>
        <v>140650335.11425856</v>
      </c>
      <c r="BB40" s="104">
        <f t="shared" si="52"/>
        <v>-8188230715.4602728</v>
      </c>
      <c r="BD40" s="104">
        <f t="shared" si="53"/>
        <v>705749508800.50061</v>
      </c>
      <c r="BF40" s="107">
        <f t="shared" si="19"/>
        <v>-1.1602176995315345E-2</v>
      </c>
      <c r="BG40" s="99">
        <v>-1.0726436595414598E-2</v>
      </c>
      <c r="BI40" s="108">
        <f t="shared" si="2"/>
        <v>-8.7574039990074605E-4</v>
      </c>
    </row>
    <row r="41" spans="1:61">
      <c r="A41" s="109">
        <v>39142</v>
      </c>
      <c r="B41" s="99">
        <v>1.9350556490523599E-2</v>
      </c>
      <c r="C41" s="62">
        <v>730581327165.94849</v>
      </c>
      <c r="D41" s="62">
        <v>14137155242.246389</v>
      </c>
      <c r="E41" s="100">
        <v>-8.3461605295695407E-2</v>
      </c>
      <c r="F41" s="101">
        <v>0</v>
      </c>
      <c r="G41" s="102">
        <f t="shared" si="3"/>
        <v>0</v>
      </c>
      <c r="H41" s="103">
        <v>-8.3689810821207022E-2</v>
      </c>
      <c r="I41" s="104">
        <v>0</v>
      </c>
      <c r="J41" s="102">
        <f t="shared" si="4"/>
        <v>0</v>
      </c>
      <c r="K41" s="103">
        <v>0</v>
      </c>
      <c r="L41" s="104">
        <f t="shared" ref="L41:L50" si="54">L40*(1+K40)</f>
        <v>140965000</v>
      </c>
      <c r="M41" s="102">
        <f t="shared" si="5"/>
        <v>0</v>
      </c>
      <c r="N41" s="103">
        <v>-4.5637429651687003E-2</v>
      </c>
      <c r="O41" s="104">
        <f t="shared" ref="O41:O50" si="55">O40*(1+N40)</f>
        <v>7814217034.3480463</v>
      </c>
      <c r="P41" s="104">
        <f t="shared" si="6"/>
        <v>-356620780.18807322</v>
      </c>
      <c r="Q41" s="100">
        <v>-6.3706722101365937E-2</v>
      </c>
      <c r="R41" s="105">
        <f t="shared" ref="R41:R50" si="56">R40*(1+Q40)</f>
        <v>1912967778.0576053</v>
      </c>
      <c r="S41" s="105">
        <f t="shared" si="7"/>
        <v>-121868906.62558334</v>
      </c>
      <c r="T41" s="103">
        <v>-2.5550398495284121E-2</v>
      </c>
      <c r="U41" s="104">
        <v>0</v>
      </c>
      <c r="V41" s="105">
        <f t="shared" si="8"/>
        <v>0</v>
      </c>
      <c r="W41" s="103">
        <v>-3.7937981746592346E-2</v>
      </c>
      <c r="X41" s="105">
        <f t="shared" ref="X41:X50" si="57">X40*(1+W40)</f>
        <v>7740832504.1210423</v>
      </c>
      <c r="Y41" s="105">
        <f t="shared" si="9"/>
        <v>-293671562.24477285</v>
      </c>
      <c r="Z41" s="103">
        <v>-3.5516927541873695E-2</v>
      </c>
      <c r="AA41" s="105">
        <f t="shared" ref="AA41:AA50" si="58">AA40*(1+Z40)</f>
        <v>391588495.69834858</v>
      </c>
      <c r="AB41" s="105">
        <f t="shared" si="10"/>
        <v>-13908020.227949565</v>
      </c>
      <c r="AC41" s="106">
        <v>0</v>
      </c>
      <c r="AD41" s="104">
        <v>0</v>
      </c>
      <c r="AE41" s="104">
        <f t="shared" si="11"/>
        <v>0</v>
      </c>
      <c r="AF41" s="103">
        <v>-6.9698361795058394E-2</v>
      </c>
      <c r="AG41" s="104">
        <f t="shared" ref="AG41:AG50" si="59">AG40*(1+AF40)</f>
        <v>6428744201.3666706</v>
      </c>
      <c r="AH41" s="104">
        <f t="shared" si="12"/>
        <v>-448072939.23473793</v>
      </c>
      <c r="AI41" s="103">
        <v>5.4286464704204063E-3</v>
      </c>
      <c r="AJ41" s="104">
        <f t="shared" ref="AJ41:AJ50" si="60">AJ40*(1+AI40)</f>
        <v>2527650392.988133</v>
      </c>
      <c r="AK41" s="104">
        <f t="shared" si="13"/>
        <v>13721720.384351781</v>
      </c>
      <c r="AL41" s="103">
        <v>8.2885824643403171E-3</v>
      </c>
      <c r="AM41" s="104">
        <v>0</v>
      </c>
      <c r="AN41" s="104">
        <f t="shared" si="14"/>
        <v>0</v>
      </c>
      <c r="AO41" s="103">
        <v>-5.465573800078638E-2</v>
      </c>
      <c r="AP41" s="104">
        <f t="shared" ref="AP41:AP50" si="61">AP40*(1+AO40)</f>
        <v>3427609275.6642551</v>
      </c>
      <c r="AQ41" s="104">
        <f t="shared" si="15"/>
        <v>-187338514.53977072</v>
      </c>
      <c r="AR41" s="103">
        <v>-2.9902570581211752E-2</v>
      </c>
      <c r="AS41" s="104">
        <f t="shared" ref="AS41:AS50" si="62">AS40*(1+AR40)</f>
        <v>282128220.73158485</v>
      </c>
      <c r="AT41" s="104">
        <f t="shared" si="16"/>
        <v>-8436359.0333779044</v>
      </c>
      <c r="AU41" s="103">
        <v>-3.2925161626674339E-2</v>
      </c>
      <c r="AV41" s="105">
        <f t="shared" ref="AV41:AV50" si="63">AV40*(1+AU40)</f>
        <v>451313814.27517205</v>
      </c>
      <c r="AW41" s="105">
        <f t="shared" si="17"/>
        <v>-14859580.279360924</v>
      </c>
      <c r="AX41" s="103">
        <v>-5.4446271889794617E-2</v>
      </c>
      <c r="AY41" s="105">
        <f t="shared" ref="AY41:AY50" si="64">AY40*(1+AX40)</f>
        <v>1902032363.65749</v>
      </c>
      <c r="AZ41" s="105">
        <f t="shared" si="18"/>
        <v>-103558571.21488442</v>
      </c>
      <c r="BB41" s="104">
        <f t="shared" si="52"/>
        <v>15671768755.450548</v>
      </c>
      <c r="BD41" s="104">
        <f t="shared" si="53"/>
        <v>697561278085.04004</v>
      </c>
      <c r="BF41" s="107">
        <f t="shared" si="19"/>
        <v>2.2466511900535849E-2</v>
      </c>
      <c r="BG41" s="99">
        <v>1.9350556490523599E-2</v>
      </c>
      <c r="BI41" s="108">
        <f t="shared" si="2"/>
        <v>3.11595541001225E-3</v>
      </c>
    </row>
    <row r="42" spans="1:61">
      <c r="A42" s="109">
        <v>39173</v>
      </c>
      <c r="B42" s="99">
        <v>3.7726566684986904E-2</v>
      </c>
      <c r="C42" s="62">
        <v>744718482408.19495</v>
      </c>
      <c r="D42" s="62">
        <v>28095671488.115013</v>
      </c>
      <c r="E42" s="100">
        <v>7.316909261733226E-2</v>
      </c>
      <c r="F42" s="101">
        <v>0</v>
      </c>
      <c r="G42" s="102">
        <f t="shared" si="3"/>
        <v>0</v>
      </c>
      <c r="H42" s="103">
        <v>0.11506964385294632</v>
      </c>
      <c r="I42" s="104">
        <v>0</v>
      </c>
      <c r="J42" s="102">
        <f t="shared" si="4"/>
        <v>0</v>
      </c>
      <c r="K42" s="103">
        <v>0</v>
      </c>
      <c r="L42" s="104">
        <f t="shared" si="54"/>
        <v>140965000</v>
      </c>
      <c r="M42" s="102">
        <f t="shared" si="5"/>
        <v>0</v>
      </c>
      <c r="N42" s="103">
        <v>7.1917853439182097E-2</v>
      </c>
      <c r="O42" s="104">
        <f t="shared" si="55"/>
        <v>7457596254.1599731</v>
      </c>
      <c r="P42" s="104">
        <f t="shared" si="6"/>
        <v>536334314.41527033</v>
      </c>
      <c r="Q42" s="100">
        <v>9.0814491878750084E-2</v>
      </c>
      <c r="R42" s="105">
        <f t="shared" si="56"/>
        <v>1791098871.4320219</v>
      </c>
      <c r="S42" s="105">
        <f t="shared" si="7"/>
        <v>162657733.9137018</v>
      </c>
      <c r="T42" s="103">
        <v>8.4114531557538522E-2</v>
      </c>
      <c r="U42" s="104">
        <v>0</v>
      </c>
      <c r="V42" s="105">
        <f t="shared" si="8"/>
        <v>0</v>
      </c>
      <c r="W42" s="103">
        <v>0.13271037648871056</v>
      </c>
      <c r="X42" s="105">
        <f t="shared" si="57"/>
        <v>7447160941.8762693</v>
      </c>
      <c r="Y42" s="105">
        <f t="shared" si="9"/>
        <v>988315532.36842012</v>
      </c>
      <c r="Z42" s="103">
        <v>0.11171490864568506</v>
      </c>
      <c r="AA42" s="105">
        <f t="shared" si="58"/>
        <v>377680475.47039902</v>
      </c>
      <c r="AB42" s="105">
        <f t="shared" si="10"/>
        <v>42192539.814434528</v>
      </c>
      <c r="AC42" s="106">
        <v>0</v>
      </c>
      <c r="AD42" s="104">
        <v>0</v>
      </c>
      <c r="AE42" s="104">
        <f t="shared" si="11"/>
        <v>0</v>
      </c>
      <c r="AF42" s="103">
        <v>0.1046533452933535</v>
      </c>
      <c r="AG42" s="104">
        <f t="shared" si="59"/>
        <v>5980671262.1319323</v>
      </c>
      <c r="AH42" s="104">
        <f t="shared" si="12"/>
        <v>625897254.68192935</v>
      </c>
      <c r="AI42" s="103">
        <v>5.8675422832437006E-2</v>
      </c>
      <c r="AJ42" s="104">
        <f t="shared" si="60"/>
        <v>2541372113.3724852</v>
      </c>
      <c r="AK42" s="104">
        <f t="shared" si="13"/>
        <v>149116083.32669461</v>
      </c>
      <c r="AL42" s="103">
        <v>0.13285278652611376</v>
      </c>
      <c r="AM42" s="104">
        <v>0</v>
      </c>
      <c r="AN42" s="104">
        <f t="shared" si="14"/>
        <v>0</v>
      </c>
      <c r="AO42" s="103">
        <v>8.7378559728773661E-2</v>
      </c>
      <c r="AP42" s="104">
        <f t="shared" si="61"/>
        <v>3240270761.1244845</v>
      </c>
      <c r="AQ42" s="104">
        <f t="shared" si="15"/>
        <v>283130192.23831469</v>
      </c>
      <c r="AR42" s="103">
        <v>8.611689119136455E-2</v>
      </c>
      <c r="AS42" s="104">
        <f t="shared" si="62"/>
        <v>273691861.69820696</v>
      </c>
      <c r="AT42" s="104">
        <f t="shared" si="16"/>
        <v>23569492.273826484</v>
      </c>
      <c r="AU42" s="103">
        <v>0.11151110648124662</v>
      </c>
      <c r="AV42" s="105">
        <f t="shared" si="63"/>
        <v>436454233.9958111</v>
      </c>
      <c r="AW42" s="105">
        <f t="shared" si="17"/>
        <v>48669494.561297819</v>
      </c>
      <c r="AX42" s="103">
        <v>9.7456254213366192E-2</v>
      </c>
      <c r="AY42" s="105">
        <f t="shared" si="64"/>
        <v>1798473792.4426055</v>
      </c>
      <c r="AZ42" s="105">
        <f t="shared" si="18"/>
        <v>175272519.11236334</v>
      </c>
      <c r="BB42" s="104">
        <f t="shared" si="52"/>
        <v>25060516331.40876</v>
      </c>
      <c r="BD42" s="104">
        <f t="shared" si="53"/>
        <v>713233046840.4906</v>
      </c>
      <c r="BF42" s="107">
        <f t="shared" si="19"/>
        <v>3.5136504740523281E-2</v>
      </c>
      <c r="BG42" s="99">
        <v>3.7726566684986904E-2</v>
      </c>
      <c r="BI42" s="108">
        <f t="shared" si="2"/>
        <v>-2.590061944463623E-3</v>
      </c>
    </row>
    <row r="43" spans="1:61">
      <c r="A43" s="109">
        <v>39203</v>
      </c>
      <c r="B43" s="99">
        <v>3.8738954780625799E-2</v>
      </c>
      <c r="C43" s="62">
        <v>772814153896.30994</v>
      </c>
      <c r="D43" s="62">
        <v>29938012561.616737</v>
      </c>
      <c r="E43" s="100">
        <v>-0.11801542228140251</v>
      </c>
      <c r="F43" s="101">
        <v>0</v>
      </c>
      <c r="G43" s="102">
        <f t="shared" si="3"/>
        <v>0</v>
      </c>
      <c r="H43" s="103">
        <v>-0.10714218373653259</v>
      </c>
      <c r="I43" s="104">
        <v>0</v>
      </c>
      <c r="J43" s="102">
        <f t="shared" si="4"/>
        <v>0</v>
      </c>
      <c r="K43" s="103">
        <v>0</v>
      </c>
      <c r="L43" s="104">
        <f t="shared" si="54"/>
        <v>140965000</v>
      </c>
      <c r="M43" s="102">
        <f t="shared" si="5"/>
        <v>0</v>
      </c>
      <c r="N43" s="103">
        <v>3.4909817835421207E-2</v>
      </c>
      <c r="O43" s="104">
        <f t="shared" si="55"/>
        <v>7993930568.575243</v>
      </c>
      <c r="P43" s="104">
        <f t="shared" si="6"/>
        <v>279066659.93796682</v>
      </c>
      <c r="Q43" s="100">
        <v>5.1334601847567649E-2</v>
      </c>
      <c r="R43" s="105">
        <f t="shared" si="56"/>
        <v>1953756605.3457236</v>
      </c>
      <c r="S43" s="105">
        <f t="shared" si="7"/>
        <v>100295317.44247808</v>
      </c>
      <c r="T43" s="103">
        <v>-0.13389447293427556</v>
      </c>
      <c r="U43" s="104">
        <v>0</v>
      </c>
      <c r="V43" s="105">
        <f t="shared" si="8"/>
        <v>0</v>
      </c>
      <c r="W43" s="103">
        <v>-2.1149399341062709E-2</v>
      </c>
      <c r="X43" s="105">
        <f t="shared" si="57"/>
        <v>8435476474.244689</v>
      </c>
      <c r="Y43" s="105">
        <f t="shared" si="9"/>
        <v>-178405260.5859406</v>
      </c>
      <c r="Z43" s="103">
        <v>4.7174721491245776E-2</v>
      </c>
      <c r="AA43" s="105">
        <f t="shared" si="58"/>
        <v>419873015.28483355</v>
      </c>
      <c r="AB43" s="105">
        <f t="shared" si="10"/>
        <v>19807392.557751603</v>
      </c>
      <c r="AC43" s="106">
        <v>0</v>
      </c>
      <c r="AD43" s="104">
        <v>0</v>
      </c>
      <c r="AE43" s="104">
        <f t="shared" si="11"/>
        <v>0</v>
      </c>
      <c r="AF43" s="103">
        <v>3.8222758639105375E-2</v>
      </c>
      <c r="AG43" s="104">
        <f t="shared" si="59"/>
        <v>6606568516.8138618</v>
      </c>
      <c r="AH43" s="104">
        <f t="shared" si="12"/>
        <v>252521273.85088861</v>
      </c>
      <c r="AI43" s="103">
        <v>2.5494537936374211E-3</v>
      </c>
      <c r="AJ43" s="104">
        <f t="shared" si="60"/>
        <v>2690488196.6991801</v>
      </c>
      <c r="AK43" s="104">
        <f t="shared" si="13"/>
        <v>6859275.3398114285</v>
      </c>
      <c r="AL43" s="103">
        <v>-7.1504671195988148E-2</v>
      </c>
      <c r="AM43" s="104">
        <v>0</v>
      </c>
      <c r="AN43" s="104">
        <f t="shared" si="14"/>
        <v>0</v>
      </c>
      <c r="AO43" s="103">
        <v>3.0545231555534225E-2</v>
      </c>
      <c r="AP43" s="104">
        <f t="shared" si="61"/>
        <v>3523400953.3627996</v>
      </c>
      <c r="AQ43" s="104">
        <f t="shared" si="15"/>
        <v>107623097.98345676</v>
      </c>
      <c r="AR43" s="103">
        <v>2.39334166453289E-2</v>
      </c>
      <c r="AS43" s="104">
        <f t="shared" si="62"/>
        <v>297261353.97203344</v>
      </c>
      <c r="AT43" s="104">
        <f t="shared" si="16"/>
        <v>7114479.8371672714</v>
      </c>
      <c r="AU43" s="103">
        <v>2.0464276480850203E-2</v>
      </c>
      <c r="AV43" s="105">
        <f t="shared" si="63"/>
        <v>485123728.55710894</v>
      </c>
      <c r="AW43" s="105">
        <f t="shared" si="17"/>
        <v>9927706.1086136028</v>
      </c>
      <c r="AX43" s="103">
        <v>3.4573079765704638E-2</v>
      </c>
      <c r="AY43" s="105">
        <f t="shared" si="64"/>
        <v>1973746311.5549688</v>
      </c>
      <c r="AZ43" s="105">
        <f t="shared" si="18"/>
        <v>68238488.666655257</v>
      </c>
      <c r="BB43" s="104">
        <f t="shared" si="52"/>
        <v>29264964130.477894</v>
      </c>
      <c r="BD43" s="104">
        <f t="shared" si="53"/>
        <v>738293563171.89966</v>
      </c>
      <c r="BF43" s="107">
        <f t="shared" si="19"/>
        <v>3.9638655394404435E-2</v>
      </c>
      <c r="BG43" s="99">
        <v>3.8738954780625799E-2</v>
      </c>
      <c r="BI43" s="108">
        <f t="shared" si="2"/>
        <v>8.9970061377863536E-4</v>
      </c>
    </row>
    <row r="44" spans="1:61">
      <c r="A44" s="109">
        <v>39234</v>
      </c>
      <c r="B44" s="99">
        <v>-3.6107900155920602E-3</v>
      </c>
      <c r="C44" s="62">
        <v>802752166457.92676</v>
      </c>
      <c r="D44" s="62">
        <v>-2898569507.6411777</v>
      </c>
      <c r="E44" s="100">
        <v>9.6685214738325753E-2</v>
      </c>
      <c r="F44" s="101">
        <v>0</v>
      </c>
      <c r="G44" s="102">
        <f t="shared" si="3"/>
        <v>0</v>
      </c>
      <c r="H44" s="103">
        <v>1.3911949800441368E-2</v>
      </c>
      <c r="I44" s="104">
        <v>0</v>
      </c>
      <c r="J44" s="102">
        <f t="shared" si="4"/>
        <v>0</v>
      </c>
      <c r="K44" s="103">
        <v>0</v>
      </c>
      <c r="L44" s="104">
        <f t="shared" si="54"/>
        <v>140965000</v>
      </c>
      <c r="M44" s="102">
        <f t="shared" si="5"/>
        <v>0</v>
      </c>
      <c r="N44" s="103">
        <v>0.11430357558644683</v>
      </c>
      <c r="O44" s="104">
        <f t="shared" si="55"/>
        <v>8272997228.5132103</v>
      </c>
      <c r="P44" s="104">
        <f t="shared" si="6"/>
        <v>945633164.03582489</v>
      </c>
      <c r="Q44" s="100">
        <v>5.759433299707354E-2</v>
      </c>
      <c r="R44" s="105">
        <f t="shared" si="56"/>
        <v>2054051922.7882016</v>
      </c>
      <c r="S44" s="105">
        <f t="shared" si="7"/>
        <v>118301750.43434288</v>
      </c>
      <c r="T44" s="103">
        <v>7.2315005202642391E-2</v>
      </c>
      <c r="U44" s="104">
        <v>0</v>
      </c>
      <c r="V44" s="105">
        <f t="shared" si="8"/>
        <v>0</v>
      </c>
      <c r="W44" s="103">
        <v>4.9535748088887679E-2</v>
      </c>
      <c r="X44" s="105">
        <f t="shared" si="57"/>
        <v>8257071213.6587477</v>
      </c>
      <c r="Y44" s="105">
        <f t="shared" si="9"/>
        <v>409020199.59180576</v>
      </c>
      <c r="Z44" s="103">
        <v>3.6934251330083663E-2</v>
      </c>
      <c r="AA44" s="105">
        <f t="shared" si="58"/>
        <v>439680407.84258509</v>
      </c>
      <c r="AB44" s="105">
        <f t="shared" si="10"/>
        <v>16239266.688171726</v>
      </c>
      <c r="AC44" s="106">
        <v>0</v>
      </c>
      <c r="AD44" s="104">
        <v>0</v>
      </c>
      <c r="AE44" s="104">
        <f t="shared" si="11"/>
        <v>0</v>
      </c>
      <c r="AF44" s="103">
        <v>6.0379986041852358E-2</v>
      </c>
      <c r="AG44" s="104">
        <f t="shared" si="59"/>
        <v>6859089790.6647501</v>
      </c>
      <c r="AH44" s="104">
        <f t="shared" si="12"/>
        <v>414151745.8201496</v>
      </c>
      <c r="AI44" s="103">
        <v>0.13535773091704459</v>
      </c>
      <c r="AJ44" s="104">
        <f t="shared" si="60"/>
        <v>2697347472.0389915</v>
      </c>
      <c r="AK44" s="104">
        <f t="shared" si="13"/>
        <v>365106833.31002426</v>
      </c>
      <c r="AL44" s="103">
        <v>6.2076805414149491E-2</v>
      </c>
      <c r="AM44" s="104">
        <v>0</v>
      </c>
      <c r="AN44" s="104">
        <f t="shared" si="14"/>
        <v>0</v>
      </c>
      <c r="AO44" s="103">
        <v>5.2542904867894286E-2</v>
      </c>
      <c r="AP44" s="104">
        <f t="shared" si="61"/>
        <v>3631024051.3462563</v>
      </c>
      <c r="AQ44" s="104">
        <f t="shared" si="15"/>
        <v>190784551.30292243</v>
      </c>
      <c r="AR44" s="103">
        <v>0.19889941551200366</v>
      </c>
      <c r="AS44" s="104">
        <f t="shared" si="62"/>
        <v>304375833.8092007</v>
      </c>
      <c r="AT44" s="104">
        <f t="shared" si="16"/>
        <v>60540175.440628782</v>
      </c>
      <c r="AU44" s="103">
        <v>0.12901671842315701</v>
      </c>
      <c r="AV44" s="105">
        <f t="shared" si="63"/>
        <v>495051434.66572255</v>
      </c>
      <c r="AW44" s="105">
        <f t="shared" si="17"/>
        <v>63869911.551247433</v>
      </c>
      <c r="AX44" s="103">
        <v>6.4743896610564788E-2</v>
      </c>
      <c r="AY44" s="105">
        <f t="shared" si="64"/>
        <v>2041984800.2216241</v>
      </c>
      <c r="AZ44" s="105">
        <f t="shared" si="18"/>
        <v>132206052.78589363</v>
      </c>
      <c r="BB44" s="104">
        <f t="shared" si="52"/>
        <v>-5614423158.6021881</v>
      </c>
      <c r="BD44" s="104">
        <f t="shared" si="53"/>
        <v>767558527302.37744</v>
      </c>
      <c r="BF44" s="107">
        <f t="shared" si="19"/>
        <v>-7.3146515332639939E-3</v>
      </c>
      <c r="BG44" s="99">
        <v>-3.6107900155920602E-3</v>
      </c>
      <c r="BI44" s="108">
        <f t="shared" si="2"/>
        <v>-3.7038615176719337E-3</v>
      </c>
    </row>
    <row r="45" spans="1:61">
      <c r="A45" s="109">
        <v>39264</v>
      </c>
      <c r="B45" s="99">
        <v>-2.42026914669679E-2</v>
      </c>
      <c r="C45" s="62">
        <v>799853596950.28552</v>
      </c>
      <c r="D45" s="62">
        <v>-19358609825.732258</v>
      </c>
      <c r="E45" s="100">
        <v>0.10237572446247867</v>
      </c>
      <c r="F45" s="101">
        <v>0</v>
      </c>
      <c r="G45" s="102">
        <f t="shared" si="3"/>
        <v>0</v>
      </c>
      <c r="H45" s="103">
        <v>7.6151399077495768E-2</v>
      </c>
      <c r="I45" s="104">
        <v>0</v>
      </c>
      <c r="J45" s="102">
        <f t="shared" si="4"/>
        <v>0</v>
      </c>
      <c r="K45" s="103">
        <v>0</v>
      </c>
      <c r="L45" s="104">
        <f t="shared" si="54"/>
        <v>140965000</v>
      </c>
      <c r="M45" s="102">
        <f t="shared" si="5"/>
        <v>0</v>
      </c>
      <c r="N45" s="103">
        <v>6.2517844042424095E-2</v>
      </c>
      <c r="O45" s="104">
        <f t="shared" si="55"/>
        <v>9218630392.5490341</v>
      </c>
      <c r="P45" s="104">
        <f t="shared" si="6"/>
        <v>576328897.16613138</v>
      </c>
      <c r="Q45" s="100">
        <v>4.9822690420012423E-2</v>
      </c>
      <c r="R45" s="105">
        <f t="shared" si="56"/>
        <v>2172353673.2225447</v>
      </c>
      <c r="S45" s="105">
        <f t="shared" si="7"/>
        <v>108232504.54374367</v>
      </c>
      <c r="T45" s="103">
        <v>7.3840155467590651E-2</v>
      </c>
      <c r="U45" s="104">
        <v>0</v>
      </c>
      <c r="V45" s="105">
        <f t="shared" si="8"/>
        <v>0</v>
      </c>
      <c r="W45" s="103">
        <v>6.777447541041369E-2</v>
      </c>
      <c r="X45" s="105">
        <f t="shared" si="57"/>
        <v>8666091413.2505531</v>
      </c>
      <c r="Y45" s="105">
        <f t="shared" si="9"/>
        <v>587339799.39174688</v>
      </c>
      <c r="Z45" s="103">
        <v>0.11525631390948954</v>
      </c>
      <c r="AA45" s="105">
        <f t="shared" si="58"/>
        <v>455919674.53075683</v>
      </c>
      <c r="AB45" s="105">
        <f t="shared" si="10"/>
        <v>52547621.12522921</v>
      </c>
      <c r="AC45" s="106">
        <v>0</v>
      </c>
      <c r="AD45" s="104">
        <v>0</v>
      </c>
      <c r="AE45" s="104">
        <f t="shared" si="11"/>
        <v>0</v>
      </c>
      <c r="AF45" s="103">
        <v>9.9041728740232066E-2</v>
      </c>
      <c r="AG45" s="104">
        <f t="shared" si="59"/>
        <v>7273241536.4848995</v>
      </c>
      <c r="AH45" s="104">
        <f t="shared" si="12"/>
        <v>720354415.31872606</v>
      </c>
      <c r="AI45" s="103">
        <v>0.11319331615346444</v>
      </c>
      <c r="AJ45" s="104">
        <f t="shared" si="60"/>
        <v>3062454305.3490157</v>
      </c>
      <c r="AK45" s="104">
        <f t="shared" si="13"/>
        <v>346649358.39090943</v>
      </c>
      <c r="AL45" s="103">
        <v>0.14506798584111474</v>
      </c>
      <c r="AM45" s="104">
        <v>0</v>
      </c>
      <c r="AN45" s="104">
        <f t="shared" si="14"/>
        <v>0</v>
      </c>
      <c r="AO45" s="103">
        <v>9.3446516397628826E-2</v>
      </c>
      <c r="AP45" s="104">
        <f t="shared" si="61"/>
        <v>3821808602.6491785</v>
      </c>
      <c r="AQ45" s="104">
        <f t="shared" si="15"/>
        <v>357134700.25605536</v>
      </c>
      <c r="AR45" s="103">
        <v>9.9944885447898077E-2</v>
      </c>
      <c r="AS45" s="104">
        <f t="shared" si="62"/>
        <v>364916009.24982947</v>
      </c>
      <c r="AT45" s="104">
        <f t="shared" si="16"/>
        <v>36471488.74257832</v>
      </c>
      <c r="AU45" s="103">
        <v>6.9835567047356148E-2</v>
      </c>
      <c r="AV45" s="105">
        <f t="shared" si="63"/>
        <v>558921346.21696997</v>
      </c>
      <c r="AW45" s="105">
        <f t="shared" si="17"/>
        <v>39032589.147933766</v>
      </c>
      <c r="AX45" s="103">
        <v>9.9274538804021345E-2</v>
      </c>
      <c r="AY45" s="105">
        <f t="shared" si="64"/>
        <v>2174190853.0075178</v>
      </c>
      <c r="AZ45" s="105">
        <f t="shared" si="18"/>
        <v>215841794.20424309</v>
      </c>
      <c r="BB45" s="104">
        <f t="shared" si="52"/>
        <v>-22398542994.01955</v>
      </c>
      <c r="BD45" s="104">
        <f t="shared" si="53"/>
        <v>761944104143.77515</v>
      </c>
      <c r="BF45" s="107">
        <f t="shared" si="19"/>
        <v>-2.93965697381301E-2</v>
      </c>
      <c r="BG45" s="99">
        <v>-2.42026914669679E-2</v>
      </c>
      <c r="BI45" s="108">
        <f t="shared" si="2"/>
        <v>-5.1938782711621993E-3</v>
      </c>
    </row>
    <row r="46" spans="1:61">
      <c r="A46" s="109">
        <v>39295</v>
      </c>
      <c r="B46" s="99">
        <v>-7.1055576407854605E-3</v>
      </c>
      <c r="C46" s="62">
        <v>780494987124.55334</v>
      </c>
      <c r="D46" s="62">
        <v>-5545852119.3576193</v>
      </c>
      <c r="E46" s="100">
        <v>-9.5004935018478939E-2</v>
      </c>
      <c r="F46" s="101">
        <v>0</v>
      </c>
      <c r="G46" s="102">
        <f t="shared" si="3"/>
        <v>0</v>
      </c>
      <c r="H46" s="103">
        <v>-8.0683121035889857E-2</v>
      </c>
      <c r="I46" s="104">
        <v>0</v>
      </c>
      <c r="J46" s="102">
        <f t="shared" si="4"/>
        <v>0</v>
      </c>
      <c r="K46" s="103">
        <v>0</v>
      </c>
      <c r="L46" s="104">
        <f t="shared" si="54"/>
        <v>140965000</v>
      </c>
      <c r="M46" s="102">
        <f t="shared" si="5"/>
        <v>0</v>
      </c>
      <c r="N46" s="103">
        <v>-0.12332937368289795</v>
      </c>
      <c r="O46" s="104">
        <f t="shared" si="55"/>
        <v>9794959289.7151661</v>
      </c>
      <c r="P46" s="104">
        <f t="shared" si="6"/>
        <v>-1208006194.4500544</v>
      </c>
      <c r="Q46" s="100">
        <v>-9.6362923463402833E-2</v>
      </c>
      <c r="R46" s="105">
        <f t="shared" si="56"/>
        <v>2280586177.7662888</v>
      </c>
      <c r="S46" s="105">
        <f t="shared" si="7"/>
        <v>-219763951.29978728</v>
      </c>
      <c r="T46" s="103">
        <v>-0.12379731712206525</v>
      </c>
      <c r="U46" s="104">
        <v>0</v>
      </c>
      <c r="V46" s="105">
        <f t="shared" si="8"/>
        <v>0</v>
      </c>
      <c r="W46" s="103">
        <v>-0.13441319949376429</v>
      </c>
      <c r="X46" s="105">
        <f t="shared" si="57"/>
        <v>9253431212.6422997</v>
      </c>
      <c r="Y46" s="105">
        <f t="shared" si="9"/>
        <v>-1243783295.5867147</v>
      </c>
      <c r="Z46" s="103">
        <v>-0.13750586539530305</v>
      </c>
      <c r="AA46" s="105">
        <f t="shared" si="58"/>
        <v>508467295.65598607</v>
      </c>
      <c r="AB46" s="105">
        <f t="shared" si="10"/>
        <v>-69917235.514385775</v>
      </c>
      <c r="AC46" s="106">
        <v>0</v>
      </c>
      <c r="AD46" s="104">
        <v>0</v>
      </c>
      <c r="AE46" s="104">
        <f t="shared" si="11"/>
        <v>0</v>
      </c>
      <c r="AF46" s="103">
        <v>-0.18249704754643523</v>
      </c>
      <c r="AG46" s="104">
        <f t="shared" si="59"/>
        <v>7993595951.8036261</v>
      </c>
      <c r="AH46" s="104">
        <f t="shared" si="12"/>
        <v>-1458807660.4832985</v>
      </c>
      <c r="AI46" s="103">
        <v>-0.14784469487107851</v>
      </c>
      <c r="AJ46" s="104">
        <f t="shared" si="60"/>
        <v>3409103663.7399249</v>
      </c>
      <c r="AK46" s="104">
        <f t="shared" si="13"/>
        <v>-504017890.94950503</v>
      </c>
      <c r="AL46" s="103">
        <v>-0.1133921845499133</v>
      </c>
      <c r="AM46" s="104">
        <v>0</v>
      </c>
      <c r="AN46" s="104">
        <f t="shared" si="14"/>
        <v>0</v>
      </c>
      <c r="AO46" s="103">
        <v>-0.17650303376741311</v>
      </c>
      <c r="AP46" s="104">
        <f t="shared" si="61"/>
        <v>4178943302.9052339</v>
      </c>
      <c r="AQ46" s="104">
        <f t="shared" si="15"/>
        <v>-737596170.9047873</v>
      </c>
      <c r="AR46" s="103">
        <v>-0.12513849891948059</v>
      </c>
      <c r="AS46" s="104">
        <f t="shared" si="62"/>
        <v>401387497.9924078</v>
      </c>
      <c r="AT46" s="104">
        <f t="shared" si="16"/>
        <v>-50229028.983815938</v>
      </c>
      <c r="AU46" s="103">
        <v>-0.16030174889620197</v>
      </c>
      <c r="AV46" s="105">
        <f t="shared" si="63"/>
        <v>597953935.36490369</v>
      </c>
      <c r="AW46" s="105">
        <f t="shared" si="17"/>
        <v>-95853061.598360568</v>
      </c>
      <c r="AX46" s="103">
        <v>-0.17318853249957039</v>
      </c>
      <c r="AY46" s="105">
        <f t="shared" si="64"/>
        <v>2390032647.2117605</v>
      </c>
      <c r="AZ46" s="105">
        <f t="shared" si="18"/>
        <v>-413926246.79666823</v>
      </c>
      <c r="BB46" s="104">
        <f t="shared" si="52"/>
        <v>456048617.20975852</v>
      </c>
      <c r="BD46" s="104">
        <f t="shared" si="53"/>
        <v>739545561149.75574</v>
      </c>
      <c r="BF46" s="107">
        <f t="shared" si="19"/>
        <v>6.1666061047104307E-4</v>
      </c>
      <c r="BG46" s="99">
        <v>-7.1055576407854605E-3</v>
      </c>
      <c r="BI46" s="108">
        <f t="shared" si="2"/>
        <v>7.7222182512565038E-3</v>
      </c>
    </row>
    <row r="47" spans="1:61">
      <c r="A47" s="109">
        <v>39326</v>
      </c>
      <c r="B47" s="99">
        <v>2.9080070067808703E-2</v>
      </c>
      <c r="C47" s="62">
        <v>774949135005.19568</v>
      </c>
      <c r="D47" s="62">
        <v>22535575144.938835</v>
      </c>
      <c r="E47" s="100">
        <v>2.9562781352285628E-2</v>
      </c>
      <c r="F47" s="101">
        <v>0</v>
      </c>
      <c r="G47" s="102">
        <f t="shared" si="3"/>
        <v>0</v>
      </c>
      <c r="H47" s="103">
        <v>6.0223442585098791E-2</v>
      </c>
      <c r="I47" s="104">
        <v>0</v>
      </c>
      <c r="J47" s="102">
        <f t="shared" si="4"/>
        <v>0</v>
      </c>
      <c r="K47" s="103">
        <v>0</v>
      </c>
      <c r="L47" s="104">
        <f t="shared" si="54"/>
        <v>140965000</v>
      </c>
      <c r="M47" s="102">
        <f t="shared" si="5"/>
        <v>0</v>
      </c>
      <c r="N47" s="103">
        <v>0.10172349577778109</v>
      </c>
      <c r="O47" s="104">
        <f t="shared" si="55"/>
        <v>8586953095.265111</v>
      </c>
      <c r="P47" s="104">
        <f t="shared" si="6"/>
        <v>873494886.93020475</v>
      </c>
      <c r="Q47" s="100">
        <v>8.1992034848241024E-2</v>
      </c>
      <c r="R47" s="105">
        <f t="shared" si="56"/>
        <v>2060822226.4665015</v>
      </c>
      <c r="S47" s="105">
        <f t="shared" si="7"/>
        <v>168971007.80847105</v>
      </c>
      <c r="T47" s="103">
        <v>2.0690139582170013E-2</v>
      </c>
      <c r="U47" s="104">
        <v>0</v>
      </c>
      <c r="V47" s="105">
        <f t="shared" si="8"/>
        <v>0</v>
      </c>
      <c r="W47" s="103">
        <v>6.2416957253367954E-2</v>
      </c>
      <c r="X47" s="105">
        <f t="shared" si="57"/>
        <v>8009647917.0555849</v>
      </c>
      <c r="Y47" s="105">
        <f t="shared" si="9"/>
        <v>499937851.65338612</v>
      </c>
      <c r="Z47" s="103">
        <v>0.11552695867652782</v>
      </c>
      <c r="AA47" s="105">
        <f t="shared" si="58"/>
        <v>438550060.14160025</v>
      </c>
      <c r="AB47" s="105">
        <f t="shared" si="10"/>
        <v>50664354.675567441</v>
      </c>
      <c r="AC47" s="106">
        <v>0</v>
      </c>
      <c r="AD47" s="104">
        <v>0</v>
      </c>
      <c r="AE47" s="104">
        <f t="shared" si="11"/>
        <v>0</v>
      </c>
      <c r="AF47" s="103">
        <v>7.5558774226507794E-2</v>
      </c>
      <c r="AG47" s="104">
        <f t="shared" si="59"/>
        <v>6534788291.3203278</v>
      </c>
      <c r="AH47" s="104">
        <f t="shared" si="12"/>
        <v>493760593.12189931</v>
      </c>
      <c r="AI47" s="103">
        <v>9.7094578527670908E-2</v>
      </c>
      <c r="AJ47" s="104">
        <f t="shared" si="60"/>
        <v>2905085772.7904196</v>
      </c>
      <c r="AK47" s="104">
        <f t="shared" si="13"/>
        <v>282068078.6958189</v>
      </c>
      <c r="AL47" s="103">
        <v>2.8845559840889629E-2</v>
      </c>
      <c r="AM47" s="104">
        <v>0</v>
      </c>
      <c r="AN47" s="104">
        <f t="shared" si="14"/>
        <v>0</v>
      </c>
      <c r="AO47" s="103">
        <v>7.6037905477468595E-2</v>
      </c>
      <c r="AP47" s="104">
        <f t="shared" si="61"/>
        <v>3441347132.0004463</v>
      </c>
      <c r="AQ47" s="104">
        <f t="shared" si="15"/>
        <v>261672827.93820757</v>
      </c>
      <c r="AR47" s="103">
        <v>0.24236899671745452</v>
      </c>
      <c r="AS47" s="104">
        <f t="shared" si="62"/>
        <v>351158469.00859183</v>
      </c>
      <c r="AT47" s="104">
        <f t="shared" si="16"/>
        <v>85109925.822449744</v>
      </c>
      <c r="AU47" s="103">
        <v>0.12458593608025366</v>
      </c>
      <c r="AV47" s="105">
        <f t="shared" si="63"/>
        <v>502100873.76654309</v>
      </c>
      <c r="AW47" s="105">
        <f t="shared" si="17"/>
        <v>62554707.364918046</v>
      </c>
      <c r="AX47" s="103">
        <v>8.1062491587552368E-2</v>
      </c>
      <c r="AY47" s="105">
        <f t="shared" si="64"/>
        <v>1976106400.4150925</v>
      </c>
      <c r="AZ47" s="105">
        <f t="shared" si="18"/>
        <v>160188108.45975682</v>
      </c>
      <c r="BB47" s="104">
        <f t="shared" si="52"/>
        <v>19597152802.468159</v>
      </c>
      <c r="BD47" s="104">
        <f t="shared" si="53"/>
        <v>740001609766.96545</v>
      </c>
      <c r="BF47" s="107">
        <f t="shared" si="19"/>
        <v>2.6482581313085948E-2</v>
      </c>
      <c r="BG47" s="99">
        <v>2.9080070067808703E-2</v>
      </c>
      <c r="BI47" s="108">
        <f t="shared" si="2"/>
        <v>-2.597488754722755E-3</v>
      </c>
    </row>
    <row r="48" spans="1:61">
      <c r="A48" s="109">
        <v>39356</v>
      </c>
      <c r="B48" s="99">
        <v>2.9941700065676102E-2</v>
      </c>
      <c r="C48" s="62">
        <v>797484710150.13452</v>
      </c>
      <c r="D48" s="62">
        <v>23878047998.277969</v>
      </c>
      <c r="E48" s="100">
        <v>0.11440431776383606</v>
      </c>
      <c r="F48" s="101">
        <v>0</v>
      </c>
      <c r="G48" s="102">
        <f t="shared" si="3"/>
        <v>0</v>
      </c>
      <c r="H48" s="103">
        <v>1.7662535775169408E-2</v>
      </c>
      <c r="I48" s="104">
        <v>0</v>
      </c>
      <c r="J48" s="102">
        <f t="shared" si="4"/>
        <v>0</v>
      </c>
      <c r="K48" s="103">
        <v>0</v>
      </c>
      <c r="L48" s="104">
        <f t="shared" si="54"/>
        <v>140965000</v>
      </c>
      <c r="M48" s="102">
        <f t="shared" si="5"/>
        <v>0</v>
      </c>
      <c r="N48" s="103">
        <v>2.839683124222795E-2</v>
      </c>
      <c r="O48" s="104">
        <f t="shared" si="55"/>
        <v>9460447982.1953163</v>
      </c>
      <c r="P48" s="104">
        <f t="shared" si="6"/>
        <v>268646744.8262763</v>
      </c>
      <c r="Q48" s="100">
        <v>6.7056760383915989E-2</v>
      </c>
      <c r="R48" s="105">
        <f t="shared" si="56"/>
        <v>2229793234.2749724</v>
      </c>
      <c r="S48" s="105">
        <f t="shared" si="7"/>
        <v>149522710.61645389</v>
      </c>
      <c r="T48" s="103">
        <v>0.15704181677484255</v>
      </c>
      <c r="U48" s="104">
        <v>0</v>
      </c>
      <c r="V48" s="105">
        <f t="shared" si="8"/>
        <v>0</v>
      </c>
      <c r="W48" s="103">
        <v>0.10152546809966892</v>
      </c>
      <c r="X48" s="105">
        <f t="shared" si="57"/>
        <v>8509585768.708971</v>
      </c>
      <c r="Y48" s="105">
        <f t="shared" si="9"/>
        <v>863939678.50245929</v>
      </c>
      <c r="Z48" s="103">
        <v>1.8361748719934384E-2</v>
      </c>
      <c r="AA48" s="105">
        <f t="shared" si="58"/>
        <v>489214414.81716764</v>
      </c>
      <c r="AB48" s="105">
        <f t="shared" si="10"/>
        <v>8982832.1550425757</v>
      </c>
      <c r="AC48" s="106">
        <v>0</v>
      </c>
      <c r="AD48" s="104">
        <v>0</v>
      </c>
      <c r="AE48" s="104">
        <f t="shared" si="11"/>
        <v>0</v>
      </c>
      <c r="AF48" s="103">
        <v>2.8184336817908464E-2</v>
      </c>
      <c r="AG48" s="104">
        <f t="shared" si="59"/>
        <v>7028548884.4422274</v>
      </c>
      <c r="AH48" s="104">
        <f t="shared" si="12"/>
        <v>198094989.10025454</v>
      </c>
      <c r="AI48" s="103">
        <v>1.2702590966401086E-2</v>
      </c>
      <c r="AJ48" s="104">
        <f t="shared" si="60"/>
        <v>3187153851.4862385</v>
      </c>
      <c r="AK48" s="104">
        <f t="shared" si="13"/>
        <v>40485111.722419523</v>
      </c>
      <c r="AL48" s="103">
        <v>0.14982643779636864</v>
      </c>
      <c r="AM48" s="104">
        <v>0</v>
      </c>
      <c r="AN48" s="104">
        <f t="shared" si="14"/>
        <v>0</v>
      </c>
      <c r="AO48" s="103">
        <v>7.0110383806035931E-2</v>
      </c>
      <c r="AP48" s="104">
        <f t="shared" si="61"/>
        <v>3703019959.9386544</v>
      </c>
      <c r="AQ48" s="104">
        <f t="shared" si="15"/>
        <v>259620150.63271084</v>
      </c>
      <c r="AR48" s="103">
        <v>0.36722716169080799</v>
      </c>
      <c r="AS48" s="104">
        <f t="shared" si="62"/>
        <v>436268394.83104157</v>
      </c>
      <c r="AT48" s="104">
        <f t="shared" si="16"/>
        <v>160209604.36920816</v>
      </c>
      <c r="AU48" s="103">
        <v>0.12316848526004157</v>
      </c>
      <c r="AV48" s="105">
        <f t="shared" si="63"/>
        <v>564655581.13146114</v>
      </c>
      <c r="AW48" s="105">
        <f t="shared" si="17"/>
        <v>69547772.62159057</v>
      </c>
      <c r="AX48" s="103">
        <v>0.12115406008053822</v>
      </c>
      <c r="AY48" s="105">
        <f t="shared" si="64"/>
        <v>2136294508.8748493</v>
      </c>
      <c r="AZ48" s="105">
        <f t="shared" si="18"/>
        <v>258820753.2779474</v>
      </c>
      <c r="BB48" s="104">
        <f t="shared" si="52"/>
        <v>21600177650.453609</v>
      </c>
      <c r="BD48" s="104">
        <f t="shared" si="53"/>
        <v>759598762569.43359</v>
      </c>
      <c r="BF48" s="107">
        <f t="shared" si="19"/>
        <v>2.84362991553441E-2</v>
      </c>
      <c r="BG48" s="99">
        <v>2.9941700065676102E-2</v>
      </c>
      <c r="BI48" s="108">
        <f t="shared" si="2"/>
        <v>-1.5054009103320012E-3</v>
      </c>
    </row>
    <row r="49" spans="1:61">
      <c r="A49" s="109">
        <v>39387</v>
      </c>
      <c r="B49" s="99">
        <v>-4.7378265600857103E-2</v>
      </c>
      <c r="C49" s="62">
        <v>821362758148.41248</v>
      </c>
      <c r="D49" s="62">
        <v>-38914742910.208046</v>
      </c>
      <c r="E49" s="100">
        <v>8.9944705569710334E-2</v>
      </c>
      <c r="F49" s="101">
        <v>0</v>
      </c>
      <c r="G49" s="102">
        <f t="shared" si="3"/>
        <v>0</v>
      </c>
      <c r="H49" s="103">
        <v>3.644270016438695E-2</v>
      </c>
      <c r="I49" s="104">
        <v>0</v>
      </c>
      <c r="J49" s="102">
        <f t="shared" si="4"/>
        <v>0</v>
      </c>
      <c r="K49" s="103">
        <v>0</v>
      </c>
      <c r="L49" s="104">
        <f t="shared" si="54"/>
        <v>140965000</v>
      </c>
      <c r="M49" s="102">
        <f t="shared" si="5"/>
        <v>0</v>
      </c>
      <c r="N49" s="103">
        <v>-4.0387168641707855E-2</v>
      </c>
      <c r="O49" s="104">
        <f t="shared" si="55"/>
        <v>9729094727.0215931</v>
      </c>
      <c r="P49" s="104">
        <f t="shared" si="6"/>
        <v>-392930589.47137171</v>
      </c>
      <c r="Q49" s="100">
        <v>-0.11133834630294093</v>
      </c>
      <c r="R49" s="105">
        <f t="shared" si="56"/>
        <v>2379315944.8914266</v>
      </c>
      <c r="S49" s="105">
        <f t="shared" si="7"/>
        <v>-264909102.63643077</v>
      </c>
      <c r="T49" s="103">
        <v>-6.6189805176716243E-3</v>
      </c>
      <c r="U49" s="104">
        <v>0</v>
      </c>
      <c r="V49" s="105">
        <f t="shared" si="8"/>
        <v>0</v>
      </c>
      <c r="W49" s="103">
        <v>-5.0412549060690072E-2</v>
      </c>
      <c r="X49" s="105">
        <f t="shared" si="57"/>
        <v>9373525447.2114296</v>
      </c>
      <c r="Y49" s="105">
        <f t="shared" si="9"/>
        <v>-472543311.47917306</v>
      </c>
      <c r="Z49" s="103">
        <v>-8.5938958235448004E-2</v>
      </c>
      <c r="AA49" s="105">
        <f t="shared" si="58"/>
        <v>498197246.97221017</v>
      </c>
      <c r="AB49" s="105">
        <f t="shared" si="10"/>
        <v>-42814552.400559947</v>
      </c>
      <c r="AC49" s="106">
        <v>0</v>
      </c>
      <c r="AD49" s="104">
        <v>0</v>
      </c>
      <c r="AE49" s="104">
        <f t="shared" si="11"/>
        <v>0</v>
      </c>
      <c r="AF49" s="103">
        <v>-5.0032328814072916E-3</v>
      </c>
      <c r="AG49" s="104">
        <f t="shared" si="59"/>
        <v>7226643873.5424814</v>
      </c>
      <c r="AH49" s="104">
        <f t="shared" si="12"/>
        <v>-36156582.250328302</v>
      </c>
      <c r="AI49" s="103">
        <v>-9.6471895867118657E-2</v>
      </c>
      <c r="AJ49" s="104">
        <f t="shared" si="60"/>
        <v>3227638963.2086582</v>
      </c>
      <c r="AK49" s="104">
        <f t="shared" si="13"/>
        <v>-311376449.95532048</v>
      </c>
      <c r="AL49" s="103">
        <v>3.0890544954006834E-2</v>
      </c>
      <c r="AM49" s="104">
        <v>0</v>
      </c>
      <c r="AN49" s="104">
        <f t="shared" si="14"/>
        <v>0</v>
      </c>
      <c r="AO49" s="103">
        <v>-6.5766174083014328E-2</v>
      </c>
      <c r="AP49" s="104">
        <f t="shared" si="61"/>
        <v>3962640110.5713654</v>
      </c>
      <c r="AQ49" s="104">
        <f t="shared" si="15"/>
        <v>-260607679.34017155</v>
      </c>
      <c r="AR49" s="103">
        <v>-0.11356763014025532</v>
      </c>
      <c r="AS49" s="104">
        <f t="shared" si="62"/>
        <v>596477999.20024979</v>
      </c>
      <c r="AT49" s="104">
        <f t="shared" si="16"/>
        <v>-67740592.799973473</v>
      </c>
      <c r="AU49" s="103">
        <v>-4.6491225344532996E-2</v>
      </c>
      <c r="AV49" s="105">
        <f t="shared" si="63"/>
        <v>634203353.75305176</v>
      </c>
      <c r="AW49" s="105">
        <f t="shared" si="17"/>
        <v>-29484891.033591706</v>
      </c>
      <c r="AX49" s="103">
        <v>8.2527275531761063E-2</v>
      </c>
      <c r="AY49" s="105">
        <f t="shared" si="64"/>
        <v>2395115262.1527967</v>
      </c>
      <c r="AZ49" s="105">
        <f t="shared" si="18"/>
        <v>197662337.17001</v>
      </c>
      <c r="BB49" s="104">
        <f t="shared" si="52"/>
        <v>-37233841496.011139</v>
      </c>
      <c r="BD49" s="104">
        <f t="shared" si="53"/>
        <v>781198940219.88721</v>
      </c>
      <c r="BF49" s="107">
        <f t="shared" si="19"/>
        <v>-4.7662432165525952E-2</v>
      </c>
      <c r="BG49" s="99">
        <v>-4.7378265600857103E-2</v>
      </c>
      <c r="BI49" s="108">
        <f t="shared" si="2"/>
        <v>-2.8416656466884876E-4</v>
      </c>
    </row>
    <row r="50" spans="1:61" s="81" customFormat="1">
      <c r="A50" s="110">
        <v>39417</v>
      </c>
      <c r="B50" s="111">
        <v>-8.9879279272111496E-3</v>
      </c>
      <c r="C50" s="112">
        <v>782448015238.20447</v>
      </c>
      <c r="D50" s="112">
        <v>-7032586367.7503929</v>
      </c>
      <c r="E50" s="114">
        <v>6.7264490333227803E-2</v>
      </c>
      <c r="F50" s="131">
        <v>0</v>
      </c>
      <c r="G50" s="132">
        <f t="shared" si="3"/>
        <v>0</v>
      </c>
      <c r="H50" s="113">
        <v>3.0805352279175701E-2</v>
      </c>
      <c r="I50" s="131">
        <v>0</v>
      </c>
      <c r="J50" s="132">
        <f t="shared" si="4"/>
        <v>0</v>
      </c>
      <c r="K50" s="113">
        <v>-0.20897810664723157</v>
      </c>
      <c r="L50" s="131">
        <f t="shared" si="54"/>
        <v>140965000</v>
      </c>
      <c r="M50" s="132">
        <f t="shared" si="5"/>
        <v>-29458598.803526998</v>
      </c>
      <c r="N50" s="113">
        <v>1.9144724902997536E-2</v>
      </c>
      <c r="O50" s="131">
        <f t="shared" si="55"/>
        <v>9336164137.5502205</v>
      </c>
      <c r="P50" s="131">
        <f t="shared" si="6"/>
        <v>178738294.06263024</v>
      </c>
      <c r="Q50" s="114">
        <v>7.6199125787004676E-2</v>
      </c>
      <c r="R50" s="133">
        <f t="shared" si="56"/>
        <v>2114406842.2549958</v>
      </c>
      <c r="S50" s="133">
        <f t="shared" si="7"/>
        <v>161115952.93789178</v>
      </c>
      <c r="T50" s="113">
        <v>-1.6743822546184291E-2</v>
      </c>
      <c r="U50" s="131">
        <v>0</v>
      </c>
      <c r="V50" s="133">
        <f t="shared" si="8"/>
        <v>0</v>
      </c>
      <c r="W50" s="113">
        <v>3.961622211069088E-2</v>
      </c>
      <c r="X50" s="133">
        <f t="shared" si="57"/>
        <v>8900982135.7322559</v>
      </c>
      <c r="Y50" s="133">
        <f t="shared" si="9"/>
        <v>352623285.29246074</v>
      </c>
      <c r="Z50" s="113">
        <v>8.9286274962810205E-2</v>
      </c>
      <c r="AA50" s="133">
        <f t="shared" si="58"/>
        <v>455382694.57165027</v>
      </c>
      <c r="AB50" s="133">
        <f t="shared" si="10"/>
        <v>40659424.480829783</v>
      </c>
      <c r="AC50" s="134">
        <v>0</v>
      </c>
      <c r="AD50" s="131">
        <v>0</v>
      </c>
      <c r="AE50" s="131">
        <f t="shared" si="11"/>
        <v>0</v>
      </c>
      <c r="AF50" s="113">
        <v>2.081672809913972E-2</v>
      </c>
      <c r="AG50" s="131">
        <f t="shared" si="59"/>
        <v>7190487291.2921534</v>
      </c>
      <c r="AH50" s="131">
        <f t="shared" si="12"/>
        <v>149682418.84314841</v>
      </c>
      <c r="AI50" s="113">
        <v>6.5108164138211119E-2</v>
      </c>
      <c r="AJ50" s="131">
        <f t="shared" si="60"/>
        <v>2916262513.2533379</v>
      </c>
      <c r="AK50" s="131">
        <f t="shared" si="13"/>
        <v>189872498.38301039</v>
      </c>
      <c r="AL50" s="113">
        <v>-1.5468523405734602E-2</v>
      </c>
      <c r="AM50" s="131">
        <v>0</v>
      </c>
      <c r="AN50" s="131">
        <f t="shared" si="14"/>
        <v>0</v>
      </c>
      <c r="AO50" s="113">
        <v>2.9969110560427798E-2</v>
      </c>
      <c r="AP50" s="131">
        <f t="shared" si="61"/>
        <v>3702032431.231194</v>
      </c>
      <c r="AQ50" s="131">
        <f t="shared" si="15"/>
        <v>110946619.22985697</v>
      </c>
      <c r="AR50" s="113">
        <v>-5.5778753411704442E-2</v>
      </c>
      <c r="AS50" s="131">
        <f t="shared" si="62"/>
        <v>528737406.40027636</v>
      </c>
      <c r="AT50" s="131">
        <f t="shared" si="16"/>
        <v>-29492313.411145173</v>
      </c>
      <c r="AU50" s="113">
        <v>7.6767754685165709E-2</v>
      </c>
      <c r="AV50" s="133">
        <f t="shared" si="63"/>
        <v>604718462.71946001</v>
      </c>
      <c r="AW50" s="133">
        <f t="shared" si="17"/>
        <v>46422878.59963803</v>
      </c>
      <c r="AX50" s="113">
        <v>0.10429534257866933</v>
      </c>
      <c r="AY50" s="133">
        <f t="shared" si="64"/>
        <v>2592777599.3228064</v>
      </c>
      <c r="AZ50" s="133">
        <f t="shared" si="18"/>
        <v>270414627.95167196</v>
      </c>
      <c r="BB50" s="131">
        <f t="shared" si="52"/>
        <v>-8474111455.3168592</v>
      </c>
      <c r="BD50" s="131">
        <f t="shared" si="53"/>
        <v>743965098723.87622</v>
      </c>
      <c r="BF50" s="135">
        <f t="shared" si="19"/>
        <v>-1.1390469082289623E-2</v>
      </c>
      <c r="BG50" s="111">
        <v>-8.9879279272111496E-3</v>
      </c>
      <c r="BI50" s="136">
        <f t="shared" si="2"/>
        <v>-2.4025411550784737E-3</v>
      </c>
    </row>
    <row r="51" spans="1:61">
      <c r="A51" s="109">
        <v>39448</v>
      </c>
      <c r="B51" s="99">
        <v>-9.35461433626954E-2</v>
      </c>
      <c r="C51" s="62">
        <v>957900000000</v>
      </c>
      <c r="D51" s="62">
        <v>-89607850727.125931</v>
      </c>
      <c r="E51" s="100">
        <v>6.5352908315885708E-2</v>
      </c>
      <c r="F51" s="101">
        <v>1053570000</v>
      </c>
      <c r="G51" s="102">
        <f t="shared" si="3"/>
        <v>68853863.614367709</v>
      </c>
      <c r="H51" s="103">
        <v>-1.6503477595887391E-2</v>
      </c>
      <c r="I51" s="104">
        <v>179076000</v>
      </c>
      <c r="J51" s="102">
        <f t="shared" si="4"/>
        <v>-2955376.7539611305</v>
      </c>
      <c r="K51" s="103">
        <v>8.2404089404800665E-3</v>
      </c>
      <c r="L51" s="104">
        <v>4453000</v>
      </c>
      <c r="M51" s="102">
        <f t="shared" si="5"/>
        <v>36694.541011957735</v>
      </c>
      <c r="N51" s="103">
        <v>-1.3400418917302081E-2</v>
      </c>
      <c r="O51" s="104">
        <v>10634007000</v>
      </c>
      <c r="P51" s="104">
        <f t="shared" si="6"/>
        <v>-142500148.56952274</v>
      </c>
      <c r="Q51" s="100">
        <v>-2.3974654570916448E-2</v>
      </c>
      <c r="R51" s="105">
        <v>7853763000</v>
      </c>
      <c r="S51" s="105">
        <f t="shared" si="7"/>
        <v>-188291255.00684446</v>
      </c>
      <c r="T51" s="103">
        <v>-5.8522162439730407E-2</v>
      </c>
      <c r="U51" s="104">
        <v>0</v>
      </c>
      <c r="V51" s="105">
        <f t="shared" si="8"/>
        <v>0</v>
      </c>
      <c r="W51" s="103">
        <v>-9.892403112957994E-2</v>
      </c>
      <c r="X51" s="105">
        <v>10416514000</v>
      </c>
      <c r="Y51" s="105">
        <f t="shared" si="9"/>
        <v>-1030443555.1977053</v>
      </c>
      <c r="Z51" s="103">
        <v>-4.1605144819421618E-2</v>
      </c>
      <c r="AA51" s="105">
        <v>1493477000</v>
      </c>
      <c r="AB51" s="105">
        <f t="shared" si="10"/>
        <v>-62136326.869475342</v>
      </c>
      <c r="AC51" s="106">
        <v>0</v>
      </c>
      <c r="AD51" s="104">
        <v>0</v>
      </c>
      <c r="AE51" s="104">
        <f t="shared" si="11"/>
        <v>0</v>
      </c>
      <c r="AF51" s="103">
        <v>3.3387630067695802E-2</v>
      </c>
      <c r="AG51" s="104">
        <v>9985689000</v>
      </c>
      <c r="AH51" s="104">
        <f t="shared" si="12"/>
        <v>333398490.30305922</v>
      </c>
      <c r="AI51" s="103">
        <v>-3.2705811504080522E-2</v>
      </c>
      <c r="AJ51" s="104">
        <v>2521684000</v>
      </c>
      <c r="AK51" s="104">
        <f t="shared" si="13"/>
        <v>-82473721.576855794</v>
      </c>
      <c r="AL51" s="103">
        <v>0.10108962489138042</v>
      </c>
      <c r="AM51" s="104">
        <v>0</v>
      </c>
      <c r="AN51" s="104">
        <f t="shared" si="14"/>
        <v>0</v>
      </c>
      <c r="AO51" s="103">
        <v>2.0360166953948943E-2</v>
      </c>
      <c r="AP51" s="104">
        <v>5852203000</v>
      </c>
      <c r="AQ51" s="104">
        <f t="shared" si="15"/>
        <v>119151830.12840086</v>
      </c>
      <c r="AR51" s="103">
        <v>5.2595711359662976E-2</v>
      </c>
      <c r="AS51" s="104">
        <v>294769000</v>
      </c>
      <c r="AT51" s="104">
        <f t="shared" si="16"/>
        <v>15503585.241776496</v>
      </c>
      <c r="AU51" s="103">
        <v>1.3707283263526968E-2</v>
      </c>
      <c r="AV51" s="105">
        <v>1163624000</v>
      </c>
      <c r="AW51" s="105">
        <f t="shared" si="17"/>
        <v>15950123.780238304</v>
      </c>
      <c r="AX51" s="103">
        <v>-0.10127500614865401</v>
      </c>
      <c r="AY51" s="105">
        <v>3523742000</v>
      </c>
      <c r="AZ51" s="105">
        <f t="shared" si="18"/>
        <v>-356866992.71627039</v>
      </c>
      <c r="BB51" s="104">
        <f t="shared" si="52"/>
        <v>-88295077938.044144</v>
      </c>
      <c r="BD51" s="104">
        <f t="shared" si="53"/>
        <v>902923429000</v>
      </c>
      <c r="BF51" s="107">
        <f t="shared" si="19"/>
        <v>-9.7788001841786459E-2</v>
      </c>
      <c r="BG51" s="99">
        <v>-9.35461433626954E-2</v>
      </c>
      <c r="BI51" s="108">
        <f t="shared" si="2"/>
        <v>-4.2418584790910596E-3</v>
      </c>
    </row>
    <row r="52" spans="1:61">
      <c r="A52" s="109">
        <v>39479</v>
      </c>
      <c r="B52" s="99">
        <v>-7.0750783280446603E-3</v>
      </c>
      <c r="C52" s="62">
        <v>868292149272.87402</v>
      </c>
      <c r="D52" s="62">
        <v>-6143234967.7318306</v>
      </c>
      <c r="E52" s="100">
        <v>-0.17588513372182332</v>
      </c>
      <c r="F52" s="101">
        <f>F51*(1+E51)</f>
        <v>1122423863.6143677</v>
      </c>
      <c r="G52" s="102">
        <f t="shared" si="3"/>
        <v>-197417671.34437865</v>
      </c>
      <c r="H52" s="103">
        <v>-0.15160252087694473</v>
      </c>
      <c r="I52" s="104">
        <f>I51*(1+H51)</f>
        <v>176120623.24603885</v>
      </c>
      <c r="J52" s="102">
        <f t="shared" si="4"/>
        <v>-26700330.462518122</v>
      </c>
      <c r="K52" s="103">
        <v>-0.22894735971467312</v>
      </c>
      <c r="L52" s="104">
        <f>L51*(1+K51)</f>
        <v>4489694.5410119584</v>
      </c>
      <c r="M52" s="102">
        <f t="shared" si="5"/>
        <v>-1027903.711090069</v>
      </c>
      <c r="N52" s="103">
        <v>-0.13842617226752288</v>
      </c>
      <c r="O52" s="104">
        <f>O51*(1+N51)</f>
        <v>10491506851.430477</v>
      </c>
      <c r="P52" s="104">
        <f t="shared" si="6"/>
        <v>-1452299134.7620118</v>
      </c>
      <c r="Q52" s="100">
        <v>-3.7600841571586253E-2</v>
      </c>
      <c r="R52" s="105">
        <f>R51*(1+Q51)</f>
        <v>7665471744.9931555</v>
      </c>
      <c r="S52" s="105">
        <f t="shared" si="7"/>
        <v>-288228188.65495849</v>
      </c>
      <c r="T52" s="103">
        <v>-0.13775977597304254</v>
      </c>
      <c r="U52" s="104">
        <v>0</v>
      </c>
      <c r="V52" s="105">
        <f t="shared" si="8"/>
        <v>0</v>
      </c>
      <c r="W52" s="103">
        <v>-3.9123085004823914E-2</v>
      </c>
      <c r="X52" s="105">
        <f>X51*(1+W51)</f>
        <v>9386070444.8022957</v>
      </c>
      <c r="Y52" s="105">
        <f t="shared" si="9"/>
        <v>-367212031.87326562</v>
      </c>
      <c r="Z52" s="103">
        <v>-4.7321020718297128E-2</v>
      </c>
      <c r="AA52" s="105">
        <f>AA51*(1+Z51)</f>
        <v>1431340673.1305246</v>
      </c>
      <c r="AB52" s="105">
        <f t="shared" si="10"/>
        <v>-67732501.648150921</v>
      </c>
      <c r="AC52" s="106">
        <v>0</v>
      </c>
      <c r="AD52" s="104">
        <v>0</v>
      </c>
      <c r="AE52" s="104">
        <f t="shared" si="11"/>
        <v>0</v>
      </c>
      <c r="AF52" s="103">
        <v>-0.13697819847991224</v>
      </c>
      <c r="AG52" s="104">
        <f>AG51*(1+AF51)</f>
        <v>10319087490.303061</v>
      </c>
      <c r="AH52" s="104">
        <f t="shared" si="12"/>
        <v>-1413490014.3783121</v>
      </c>
      <c r="AI52" s="103">
        <v>-1.95426026472196E-2</v>
      </c>
      <c r="AJ52" s="104">
        <f>AJ51*(1+AI51)</f>
        <v>2439210278.4231443</v>
      </c>
      <c r="AK52" s="104">
        <f t="shared" si="13"/>
        <v>-47668517.244237401</v>
      </c>
      <c r="AL52" s="103">
        <v>-0.20344476465239955</v>
      </c>
      <c r="AM52" s="104">
        <v>0</v>
      </c>
      <c r="AN52" s="104">
        <f t="shared" si="14"/>
        <v>0</v>
      </c>
      <c r="AO52" s="103">
        <v>-9.7572515358468059E-2</v>
      </c>
      <c r="AP52" s="104">
        <f>AP51*(1+AO51)</f>
        <v>5971354830.1284018</v>
      </c>
      <c r="AQ52" s="104">
        <f t="shared" si="15"/>
        <v>-582640110.87356591</v>
      </c>
      <c r="AR52" s="103">
        <v>-7.6769772630536637E-2</v>
      </c>
      <c r="AS52" s="104">
        <f>AS51*(1+AR51)</f>
        <v>310272585.24177647</v>
      </c>
      <c r="AT52" s="104">
        <f t="shared" si="16"/>
        <v>-23819555.822499976</v>
      </c>
      <c r="AU52" s="103">
        <v>-3.617499778844653E-3</v>
      </c>
      <c r="AV52" s="105">
        <f>AV51*(1+AU51)</f>
        <v>1179574123.7802384</v>
      </c>
      <c r="AW52" s="105">
        <f t="shared" si="17"/>
        <v>-4267109.1319058873</v>
      </c>
      <c r="AX52" s="103">
        <v>0.10066367806648922</v>
      </c>
      <c r="AY52" s="105">
        <f>AY51*(1+AX51)</f>
        <v>3166875007.2837296</v>
      </c>
      <c r="AZ52" s="105">
        <f t="shared" si="18"/>
        <v>318789286.21002007</v>
      </c>
      <c r="BB52" s="104">
        <f t="shared" si="52"/>
        <v>-1989521184.0349562</v>
      </c>
      <c r="BD52" s="104">
        <f t="shared" si="53"/>
        <v>814628351061.95581</v>
      </c>
      <c r="BF52" s="107">
        <f t="shared" si="19"/>
        <v>-2.4422439771969646E-3</v>
      </c>
      <c r="BG52" s="99">
        <v>-7.0750783280446603E-3</v>
      </c>
      <c r="BI52" s="108">
        <f t="shared" si="2"/>
        <v>4.6328343508476953E-3</v>
      </c>
    </row>
    <row r="53" spans="1:61">
      <c r="A53" s="109">
        <v>39508</v>
      </c>
      <c r="B53" s="99">
        <v>-2.96622248910277E-2</v>
      </c>
      <c r="C53" s="62">
        <v>862148914305.14221</v>
      </c>
      <c r="D53" s="62">
        <v>-25573254985.674496</v>
      </c>
      <c r="E53" s="100">
        <v>3.3589877263635777E-2</v>
      </c>
      <c r="F53" s="101">
        <f t="shared" ref="F53:F62" si="65">F52*(1+E52)</f>
        <v>925006192.26998901</v>
      </c>
      <c r="G53" s="102">
        <f t="shared" si="3"/>
        <v>31070844.466452006</v>
      </c>
      <c r="H53" s="103">
        <v>8.2245213846335471E-2</v>
      </c>
      <c r="I53" s="104">
        <f t="shared" ref="I53:I62" si="66">I52*(1+H52)</f>
        <v>149420292.78352073</v>
      </c>
      <c r="J53" s="102">
        <f t="shared" si="4"/>
        <v>12289103.932962719</v>
      </c>
      <c r="K53" s="103">
        <v>-5.3663216849498013E-2</v>
      </c>
      <c r="L53" s="104">
        <f t="shared" ref="L53:L62" si="67">L52*(1+K52)</f>
        <v>3461790.8299218891</v>
      </c>
      <c r="M53" s="102">
        <f t="shared" si="5"/>
        <v>-185770.83199370204</v>
      </c>
      <c r="N53" s="103">
        <v>6.5748238349855725E-3</v>
      </c>
      <c r="O53" s="104">
        <f t="shared" ref="O53:O62" si="68">O52*(1+N52)</f>
        <v>9039207716.6684666</v>
      </c>
      <c r="P53" s="104">
        <f t="shared" si="6"/>
        <v>59431198.344937347</v>
      </c>
      <c r="Q53" s="100">
        <v>6.3075555077540769E-3</v>
      </c>
      <c r="R53" s="105">
        <f t="shared" ref="R53:R62" si="69">R52*(1+Q52)</f>
        <v>7377243556.3381968</v>
      </c>
      <c r="S53" s="105">
        <f t="shared" si="7"/>
        <v>46532373.225824267</v>
      </c>
      <c r="T53" s="103">
        <v>7.2207336825711149E-2</v>
      </c>
      <c r="U53" s="104">
        <v>0</v>
      </c>
      <c r="V53" s="105">
        <f t="shared" si="8"/>
        <v>0</v>
      </c>
      <c r="W53" s="103">
        <v>1.1897673629100874E-3</v>
      </c>
      <c r="X53" s="105">
        <f t="shared" ref="X53:X62" si="70">X52*(1+W52)</f>
        <v>9018858412.9290314</v>
      </c>
      <c r="Y53" s="105">
        <f t="shared" si="9"/>
        <v>10730343.39041003</v>
      </c>
      <c r="Z53" s="103">
        <v>2.0599545197107556E-2</v>
      </c>
      <c r="AA53" s="105">
        <f t="shared" ref="AA53:AA62" si="71">AA52*(1+Z52)</f>
        <v>1363608171.4823737</v>
      </c>
      <c r="AB53" s="105">
        <f t="shared" si="10"/>
        <v>28089708.15959635</v>
      </c>
      <c r="AC53" s="106">
        <v>0</v>
      </c>
      <c r="AD53" s="104">
        <v>0</v>
      </c>
      <c r="AE53" s="104">
        <f t="shared" si="11"/>
        <v>0</v>
      </c>
      <c r="AF53" s="103">
        <v>3.5805527386502757E-2</v>
      </c>
      <c r="AG53" s="104">
        <f t="shared" ref="AG53:AG62" si="72">AG52*(1+AF52)</f>
        <v>8905597475.9247494</v>
      </c>
      <c r="AH53" s="104">
        <f t="shared" si="12"/>
        <v>318869614.31739342</v>
      </c>
      <c r="AI53" s="103">
        <v>-1.4061126449715034E-2</v>
      </c>
      <c r="AJ53" s="104">
        <f t="shared" ref="AJ53:AJ62" si="73">AJ52*(1+AI52)</f>
        <v>2391541761.1789069</v>
      </c>
      <c r="AK53" s="104">
        <f t="shared" si="13"/>
        <v>-33627771.113710806</v>
      </c>
      <c r="AL53" s="103">
        <v>0.17259703397147547</v>
      </c>
      <c r="AM53" s="104">
        <v>0</v>
      </c>
      <c r="AN53" s="104">
        <f t="shared" si="14"/>
        <v>0</v>
      </c>
      <c r="AO53" s="103">
        <v>4.839088087606834E-2</v>
      </c>
      <c r="AP53" s="104">
        <f t="shared" ref="AP53:AP62" si="74">AP52*(1+AO52)</f>
        <v>5388714719.2548351</v>
      </c>
      <c r="AQ53" s="104">
        <f t="shared" si="15"/>
        <v>260764652.05457678</v>
      </c>
      <c r="AR53" s="103">
        <v>3.8456736337439661E-3</v>
      </c>
      <c r="AS53" s="104">
        <f t="shared" ref="AS53:AS62" si="75">AS52*(1+AR52)</f>
        <v>286453029.41927648</v>
      </c>
      <c r="AT53" s="104">
        <f t="shared" si="16"/>
        <v>1101604.8625437962</v>
      </c>
      <c r="AU53" s="103">
        <v>5.1618961258068405E-2</v>
      </c>
      <c r="AV53" s="105">
        <f t="shared" ref="AV53:AV62" si="76">AV52*(1+AU52)</f>
        <v>1175307014.6483326</v>
      </c>
      <c r="AW53" s="105">
        <f t="shared" si="17"/>
        <v>60668127.255468316</v>
      </c>
      <c r="AX53" s="103">
        <v>4.1359846001551334E-2</v>
      </c>
      <c r="AY53" s="105">
        <f t="shared" ref="AY53:AY62" si="77">AY52*(1+AX52)</f>
        <v>3485664293.4937491</v>
      </c>
      <c r="AZ53" s="105">
        <f t="shared" si="18"/>
        <v>144166538.39200771</v>
      </c>
      <c r="BB53" s="104">
        <f t="shared" si="52"/>
        <v>-26513155552.130962</v>
      </c>
      <c r="BD53" s="104">
        <f t="shared" si="53"/>
        <v>812638829877.92041</v>
      </c>
      <c r="BF53" s="107">
        <f t="shared" si="19"/>
        <v>-3.262600133950519E-2</v>
      </c>
      <c r="BG53" s="99">
        <v>-2.96622248910277E-2</v>
      </c>
      <c r="BI53" s="108">
        <f t="shared" si="2"/>
        <v>-2.9637764484774891E-3</v>
      </c>
    </row>
    <row r="54" spans="1:61">
      <c r="A54" s="109">
        <v>39539</v>
      </c>
      <c r="B54" s="99">
        <v>6.3795785075756201E-2</v>
      </c>
      <c r="C54" s="62">
        <v>836575659319.46777</v>
      </c>
      <c r="D54" s="62">
        <v>53370000961.553802</v>
      </c>
      <c r="E54" s="100">
        <v>2.8105284232160251E-2</v>
      </c>
      <c r="F54" s="101">
        <f t="shared" si="65"/>
        <v>956077036.73644102</v>
      </c>
      <c r="G54" s="102">
        <f t="shared" si="3"/>
        <v>26870816.865319192</v>
      </c>
      <c r="H54" s="103">
        <v>0.14373458190412963</v>
      </c>
      <c r="I54" s="104">
        <f t="shared" si="66"/>
        <v>161709396.71648344</v>
      </c>
      <c r="J54" s="102">
        <f t="shared" si="4"/>
        <v>23243232.52701278</v>
      </c>
      <c r="K54" s="103">
        <v>-0.2554094308744087</v>
      </c>
      <c r="L54" s="104">
        <f t="shared" si="67"/>
        <v>3276019.9979281868</v>
      </c>
      <c r="M54" s="102">
        <f t="shared" si="5"/>
        <v>-836726.40320401976</v>
      </c>
      <c r="N54" s="103">
        <v>4.9066762238928419E-2</v>
      </c>
      <c r="O54" s="104">
        <f t="shared" si="68"/>
        <v>9098638915.0134048</v>
      </c>
      <c r="P54" s="104">
        <f t="shared" si="6"/>
        <v>446440752.34082437</v>
      </c>
      <c r="Q54" s="100">
        <v>5.5357433927675385E-2</v>
      </c>
      <c r="R54" s="105">
        <f t="shared" si="69"/>
        <v>7423775929.5640211</v>
      </c>
      <c r="S54" s="105">
        <f t="shared" si="7"/>
        <v>410961185.51470721</v>
      </c>
      <c r="T54" s="103">
        <v>0.14302915947020065</v>
      </c>
      <c r="U54" s="104">
        <v>0</v>
      </c>
      <c r="V54" s="105">
        <f t="shared" si="8"/>
        <v>0</v>
      </c>
      <c r="W54" s="103">
        <v>9.0971215059118468E-3</v>
      </c>
      <c r="X54" s="105">
        <f t="shared" si="70"/>
        <v>9029588756.3194408</v>
      </c>
      <c r="Y54" s="105">
        <f t="shared" si="9"/>
        <v>82143266.064653397</v>
      </c>
      <c r="Z54" s="103">
        <v>5.505461713268367E-2</v>
      </c>
      <c r="AA54" s="105">
        <f t="shared" si="71"/>
        <v>1391697879.6419699</v>
      </c>
      <c r="AB54" s="105">
        <f t="shared" si="10"/>
        <v>76619393.928056329</v>
      </c>
      <c r="AC54" s="106">
        <v>0</v>
      </c>
      <c r="AD54" s="104">
        <v>0</v>
      </c>
      <c r="AE54" s="104">
        <f t="shared" si="11"/>
        <v>0</v>
      </c>
      <c r="AF54" s="103">
        <v>4.242637792140648E-2</v>
      </c>
      <c r="AG54" s="104">
        <f t="shared" si="72"/>
        <v>9224467090.2421436</v>
      </c>
      <c r="AH54" s="104">
        <f t="shared" si="12"/>
        <v>391360726.89418995</v>
      </c>
      <c r="AI54" s="103">
        <v>4.7260032998742943E-2</v>
      </c>
      <c r="AJ54" s="104">
        <f t="shared" si="73"/>
        <v>2357913990.065196</v>
      </c>
      <c r="AK54" s="104">
        <f t="shared" si="13"/>
        <v>111435092.97867881</v>
      </c>
      <c r="AL54" s="103">
        <v>2.3329246164221686E-3</v>
      </c>
      <c r="AM54" s="104">
        <v>0</v>
      </c>
      <c r="AN54" s="104">
        <f t="shared" si="14"/>
        <v>0</v>
      </c>
      <c r="AO54" s="103">
        <v>5.1659700326655782E-2</v>
      </c>
      <c r="AP54" s="104">
        <f t="shared" si="74"/>
        <v>5649479371.309411</v>
      </c>
      <c r="AQ54" s="104">
        <f t="shared" si="15"/>
        <v>291850411.32346791</v>
      </c>
      <c r="AR54" s="103">
        <v>1.937225404486962E-2</v>
      </c>
      <c r="AS54" s="104">
        <f t="shared" si="75"/>
        <v>287554634.2818203</v>
      </c>
      <c r="AT54" s="104">
        <f t="shared" si="16"/>
        <v>5570581.4270869978</v>
      </c>
      <c r="AU54" s="103">
        <v>5.4299196679177458E-2</v>
      </c>
      <c r="AV54" s="105">
        <f t="shared" si="76"/>
        <v>1235975141.903801</v>
      </c>
      <c r="AW54" s="105">
        <f t="shared" si="17"/>
        <v>67112457.320808753</v>
      </c>
      <c r="AX54" s="103">
        <v>0.10121567622749296</v>
      </c>
      <c r="AY54" s="105">
        <f t="shared" si="77"/>
        <v>3629830831.885757</v>
      </c>
      <c r="AZ54" s="105">
        <f t="shared" si="18"/>
        <v>367395782.24072021</v>
      </c>
      <c r="BB54" s="104">
        <f t="shared" si="52"/>
        <v>51069833988.531479</v>
      </c>
      <c r="BD54" s="104">
        <f t="shared" si="53"/>
        <v>786125674325.78992</v>
      </c>
      <c r="BF54" s="107">
        <f t="shared" si="19"/>
        <v>6.4963956344932808E-2</v>
      </c>
      <c r="BG54" s="99">
        <v>6.3795785075756201E-2</v>
      </c>
      <c r="BI54" s="108">
        <f t="shared" si="2"/>
        <v>1.1681712691766072E-3</v>
      </c>
    </row>
    <row r="55" spans="1:61">
      <c r="A55" s="109">
        <v>39569</v>
      </c>
      <c r="B55" s="99">
        <v>1.78869777310737E-2</v>
      </c>
      <c r="C55" s="62">
        <v>889945660281.02161</v>
      </c>
      <c r="D55" s="62">
        <v>15918438207.312313</v>
      </c>
      <c r="E55" s="100">
        <v>0.11738478719655671</v>
      </c>
      <c r="F55" s="101">
        <f t="shared" si="65"/>
        <v>982947853.60176027</v>
      </c>
      <c r="G55" s="102">
        <f t="shared" si="3"/>
        <v>115383124.6203548</v>
      </c>
      <c r="H55" s="103">
        <v>0.15852535902147191</v>
      </c>
      <c r="I55" s="104">
        <f t="shared" si="66"/>
        <v>184952629.24349621</v>
      </c>
      <c r="J55" s="102">
        <f t="shared" si="4"/>
        <v>29319681.952790421</v>
      </c>
      <c r="K55" s="103">
        <v>3.3661417509245402E-2</v>
      </c>
      <c r="L55" s="104">
        <f t="shared" si="67"/>
        <v>2439293.5947241671</v>
      </c>
      <c r="M55" s="102">
        <f t="shared" si="5"/>
        <v>82110.080119638238</v>
      </c>
      <c r="N55" s="103">
        <v>0.10084823185448769</v>
      </c>
      <c r="O55" s="104">
        <f t="shared" si="68"/>
        <v>9545079667.354229</v>
      </c>
      <c r="P55" s="104">
        <f t="shared" si="6"/>
        <v>962604407.36289549</v>
      </c>
      <c r="Q55" s="100">
        <v>9.9844617858236492E-3</v>
      </c>
      <c r="R55" s="105">
        <f t="shared" si="69"/>
        <v>7834737115.0787287</v>
      </c>
      <c r="S55" s="105">
        <f t="shared" si="7"/>
        <v>78225633.327477783</v>
      </c>
      <c r="T55" s="103">
        <v>0.21373038868110272</v>
      </c>
      <c r="U55" s="104">
        <v>0</v>
      </c>
      <c r="V55" s="105">
        <f t="shared" si="8"/>
        <v>0</v>
      </c>
      <c r="W55" s="103">
        <v>0.12676407897515629</v>
      </c>
      <c r="X55" s="105">
        <f t="shared" si="70"/>
        <v>9111732022.3840942</v>
      </c>
      <c r="Y55" s="105">
        <f t="shared" si="9"/>
        <v>1155040317.6859579</v>
      </c>
      <c r="Z55" s="103">
        <v>9.4836956239785539E-2</v>
      </c>
      <c r="AA55" s="105">
        <f t="shared" si="71"/>
        <v>1468317273.5700264</v>
      </c>
      <c r="AB55" s="105">
        <f t="shared" si="10"/>
        <v>139250741.01968181</v>
      </c>
      <c r="AC55" s="106">
        <v>0</v>
      </c>
      <c r="AD55" s="104">
        <v>0</v>
      </c>
      <c r="AE55" s="104">
        <f t="shared" si="11"/>
        <v>0</v>
      </c>
      <c r="AF55" s="103">
        <v>8.7470491318202975E-2</v>
      </c>
      <c r="AG55" s="104">
        <f t="shared" si="72"/>
        <v>9615827817.1363335</v>
      </c>
      <c r="AH55" s="104">
        <f t="shared" si="12"/>
        <v>841101183.59615827</v>
      </c>
      <c r="AI55" s="103">
        <v>9.470542145549965E-2</v>
      </c>
      <c r="AJ55" s="104">
        <f t="shared" si="73"/>
        <v>2469349083.0438747</v>
      </c>
      <c r="AK55" s="104">
        <f t="shared" si="13"/>
        <v>233860745.63042176</v>
      </c>
      <c r="AL55" s="103">
        <v>0.25518749330418811</v>
      </c>
      <c r="AM55" s="104">
        <v>0</v>
      </c>
      <c r="AN55" s="104">
        <f t="shared" si="14"/>
        <v>0</v>
      </c>
      <c r="AO55" s="103">
        <v>0.10183593991154144</v>
      </c>
      <c r="AP55" s="104">
        <f t="shared" si="74"/>
        <v>5941329782.6328783</v>
      </c>
      <c r="AQ55" s="104">
        <f t="shared" si="15"/>
        <v>605040902.73885334</v>
      </c>
      <c r="AR55" s="103">
        <v>0.16561341379547187</v>
      </c>
      <c r="AS55" s="104">
        <f t="shared" si="75"/>
        <v>293125215.70890725</v>
      </c>
      <c r="AT55" s="104">
        <f t="shared" si="16"/>
        <v>48545467.64308621</v>
      </c>
      <c r="AU55" s="103">
        <v>0.13360859143981646</v>
      </c>
      <c r="AV55" s="105">
        <f t="shared" si="76"/>
        <v>1303087599.2246099</v>
      </c>
      <c r="AW55" s="105">
        <f t="shared" si="17"/>
        <v>174103698.65509218</v>
      </c>
      <c r="AX55" s="103">
        <v>7.1455198498982129E-3</v>
      </c>
      <c r="AY55" s="105">
        <f t="shared" si="77"/>
        <v>3997226614.1264772</v>
      </c>
      <c r="AZ55" s="105">
        <f t="shared" si="18"/>
        <v>28562262.115782168</v>
      </c>
      <c r="BB55" s="104">
        <f t="shared" si="52"/>
        <v>11507317930.883638</v>
      </c>
      <c r="BD55" s="104">
        <f t="shared" si="53"/>
        <v>837195508314.32129</v>
      </c>
      <c r="BF55" s="107">
        <f t="shared" si="19"/>
        <v>1.374507843938798E-2</v>
      </c>
      <c r="BG55" s="99">
        <v>1.78869777310737E-2</v>
      </c>
      <c r="BI55" s="108">
        <f t="shared" si="2"/>
        <v>-4.1418992916857199E-3</v>
      </c>
    </row>
    <row r="56" spans="1:61">
      <c r="A56" s="109">
        <v>39600</v>
      </c>
      <c r="B56" s="99">
        <v>-9.1273582713656404E-2</v>
      </c>
      <c r="C56" s="62">
        <v>905864098488.33398</v>
      </c>
      <c r="D56" s="62">
        <v>-82681461720.706741</v>
      </c>
      <c r="E56" s="100">
        <v>-2.4805179725925126E-2</v>
      </c>
      <c r="F56" s="101">
        <f t="shared" si="65"/>
        <v>1098330978.222115</v>
      </c>
      <c r="G56" s="102">
        <f t="shared" si="3"/>
        <v>-27244297.313350718</v>
      </c>
      <c r="H56" s="103">
        <v>2.2593656564541473E-2</v>
      </c>
      <c r="I56" s="104">
        <f t="shared" si="66"/>
        <v>214272311.19628662</v>
      </c>
      <c r="J56" s="102">
        <f t="shared" si="4"/>
        <v>4841195.0104594547</v>
      </c>
      <c r="K56" s="103">
        <v>-0.14122771377241233</v>
      </c>
      <c r="L56" s="104">
        <f t="shared" si="67"/>
        <v>2521403.6748438054</v>
      </c>
      <c r="M56" s="102">
        <f t="shared" si="5"/>
        <v>-356092.07649554958</v>
      </c>
      <c r="N56" s="103">
        <v>-5.4672678051938851E-3</v>
      </c>
      <c r="O56" s="104">
        <f t="shared" si="68"/>
        <v>10507684074.717125</v>
      </c>
      <c r="P56" s="104">
        <f t="shared" si="6"/>
        <v>-57448322.848849438</v>
      </c>
      <c r="Q56" s="100">
        <v>-3.2730244152034481E-2</v>
      </c>
      <c r="R56" s="105">
        <f t="shared" si="69"/>
        <v>7912962748.4062061</v>
      </c>
      <c r="S56" s="105">
        <f t="shared" si="7"/>
        <v>-258993202.72128892</v>
      </c>
      <c r="T56" s="103">
        <v>-2.3843445876450202E-2</v>
      </c>
      <c r="U56" s="104">
        <v>0</v>
      </c>
      <c r="V56" s="105">
        <f t="shared" si="8"/>
        <v>0</v>
      </c>
      <c r="W56" s="103">
        <v>-6.7359694115872643E-2</v>
      </c>
      <c r="X56" s="105">
        <f t="shared" si="70"/>
        <v>10266772340.070051</v>
      </c>
      <c r="Y56" s="105">
        <f t="shared" si="9"/>
        <v>-691566644.38442063</v>
      </c>
      <c r="Z56" s="103">
        <v>9.1974927614316901E-3</v>
      </c>
      <c r="AA56" s="105">
        <f t="shared" si="71"/>
        <v>1607568014.5897081</v>
      </c>
      <c r="AB56" s="105">
        <f t="shared" si="10"/>
        <v>14785595.177697953</v>
      </c>
      <c r="AC56" s="106">
        <v>0</v>
      </c>
      <c r="AD56" s="104">
        <v>0</v>
      </c>
      <c r="AE56" s="104">
        <f t="shared" si="11"/>
        <v>0</v>
      </c>
      <c r="AF56" s="103">
        <v>-4.1466855301431661E-2</v>
      </c>
      <c r="AG56" s="104">
        <f t="shared" si="72"/>
        <v>10456929000.732492</v>
      </c>
      <c r="AH56" s="104">
        <f t="shared" si="12"/>
        <v>-433615961.77071863</v>
      </c>
      <c r="AI56" s="103">
        <v>5.9039906170928025E-2</v>
      </c>
      <c r="AJ56" s="104">
        <f t="shared" si="73"/>
        <v>2703209828.6742964</v>
      </c>
      <c r="AK56" s="104">
        <f t="shared" si="13"/>
        <v>159597254.64526087</v>
      </c>
      <c r="AL56" s="103">
        <v>-1.4548324566025719E-2</v>
      </c>
      <c r="AM56" s="104">
        <v>0</v>
      </c>
      <c r="AN56" s="104">
        <f t="shared" si="14"/>
        <v>0</v>
      </c>
      <c r="AO56" s="103">
        <v>-4.2781343290014241E-2</v>
      </c>
      <c r="AP56" s="104">
        <f t="shared" si="74"/>
        <v>6546370685.3717318</v>
      </c>
      <c r="AQ56" s="104">
        <f t="shared" si="15"/>
        <v>-280062531.59457386</v>
      </c>
      <c r="AR56" s="103">
        <v>-0.1349827289635768</v>
      </c>
      <c r="AS56" s="104">
        <f t="shared" si="75"/>
        <v>341670683.35199344</v>
      </c>
      <c r="AT56" s="104">
        <f t="shared" si="16"/>
        <v>-46119641.2457022</v>
      </c>
      <c r="AU56" s="103">
        <v>-2.7411411372293238E-2</v>
      </c>
      <c r="AV56" s="105">
        <f t="shared" si="76"/>
        <v>1477191297.8797019</v>
      </c>
      <c r="AW56" s="105">
        <f t="shared" si="17"/>
        <v>-40491898.341752268</v>
      </c>
      <c r="AX56" s="103">
        <v>-3.9030253696843341E-2</v>
      </c>
      <c r="AY56" s="105">
        <f t="shared" si="77"/>
        <v>4025788876.2422595</v>
      </c>
      <c r="AZ56" s="105">
        <f t="shared" si="18"/>
        <v>-157127561.16966525</v>
      </c>
      <c r="BB56" s="104">
        <f t="shared" si="52"/>
        <v>-80867659612.073364</v>
      </c>
      <c r="BD56" s="104">
        <f t="shared" si="53"/>
        <v>848702826245.20483</v>
      </c>
      <c r="BF56" s="107">
        <f t="shared" si="19"/>
        <v>-9.5283834472243534E-2</v>
      </c>
      <c r="BG56" s="99">
        <v>-9.1273582713656404E-2</v>
      </c>
      <c r="BI56" s="108">
        <f t="shared" si="2"/>
        <v>-4.01025175858713E-3</v>
      </c>
    </row>
    <row r="57" spans="1:61">
      <c r="A57" s="109">
        <v>39630</v>
      </c>
      <c r="B57" s="99">
        <v>-2.0835898087586301E-2</v>
      </c>
      <c r="C57" s="62">
        <v>823182636767.62732</v>
      </c>
      <c r="D57" s="62">
        <v>-17151749527.160854</v>
      </c>
      <c r="E57" s="100">
        <v>-8.7051995899728063E-2</v>
      </c>
      <c r="F57" s="101">
        <f t="shared" si="65"/>
        <v>1071086680.9087644</v>
      </c>
      <c r="G57" s="102">
        <f t="shared" si="3"/>
        <v>-93240233.354723096</v>
      </c>
      <c r="H57" s="103">
        <v>-5.3656456435700682E-2</v>
      </c>
      <c r="I57" s="104">
        <f t="shared" si="66"/>
        <v>219113506.20674607</v>
      </c>
      <c r="J57" s="102">
        <f t="shared" si="4"/>
        <v>-11756854.300255902</v>
      </c>
      <c r="K57" s="103">
        <v>4.0319245061460436E-4</v>
      </c>
      <c r="L57" s="104">
        <f t="shared" si="67"/>
        <v>2165311.5983482557</v>
      </c>
      <c r="M57" s="102">
        <f t="shared" si="5"/>
        <v>873.03728968225914</v>
      </c>
      <c r="N57" s="103">
        <v>-6.3841686952763627E-2</v>
      </c>
      <c r="O57" s="104">
        <f t="shared" si="68"/>
        <v>10450235751.868275</v>
      </c>
      <c r="P57" s="104">
        <f t="shared" si="6"/>
        <v>-667160679.45335281</v>
      </c>
      <c r="Q57" s="100">
        <v>-7.2385045861663916E-2</v>
      </c>
      <c r="R57" s="105">
        <f t="shared" si="69"/>
        <v>7653969545.6849165</v>
      </c>
      <c r="S57" s="105">
        <f t="shared" si="7"/>
        <v>-554032936.58818161</v>
      </c>
      <c r="T57" s="103">
        <v>-8.9942777147925743E-2</v>
      </c>
      <c r="U57" s="104">
        <v>0</v>
      </c>
      <c r="V57" s="105">
        <f t="shared" si="8"/>
        <v>0</v>
      </c>
      <c r="W57" s="103">
        <v>-7.9608496656372096E-2</v>
      </c>
      <c r="X57" s="105">
        <f t="shared" si="70"/>
        <v>9575205695.6856308</v>
      </c>
      <c r="Y57" s="105">
        <f t="shared" si="9"/>
        <v>-762267730.60906458</v>
      </c>
      <c r="Z57" s="103">
        <v>-0.10580964384313399</v>
      </c>
      <c r="AA57" s="105">
        <f t="shared" si="71"/>
        <v>1622353609.7674062</v>
      </c>
      <c r="AB57" s="105">
        <f t="shared" si="10"/>
        <v>-171660657.63711202</v>
      </c>
      <c r="AC57" s="106">
        <v>0</v>
      </c>
      <c r="AD57" s="104">
        <v>0</v>
      </c>
      <c r="AE57" s="104">
        <f t="shared" si="11"/>
        <v>0</v>
      </c>
      <c r="AF57" s="103">
        <v>-3.234400694325331E-2</v>
      </c>
      <c r="AG57" s="104">
        <f t="shared" si="72"/>
        <v>10023313038.961773</v>
      </c>
      <c r="AH57" s="104">
        <f t="shared" si="12"/>
        <v>-324194106.52658105</v>
      </c>
      <c r="AI57" s="103">
        <v>-0.10552476504769236</v>
      </c>
      <c r="AJ57" s="104">
        <f t="shared" si="73"/>
        <v>2862807083.3195572</v>
      </c>
      <c r="AK57" s="104">
        <f t="shared" si="13"/>
        <v>-302097044.84416568</v>
      </c>
      <c r="AL57" s="103">
        <v>-8.2079999544983795E-2</v>
      </c>
      <c r="AM57" s="104">
        <v>0</v>
      </c>
      <c r="AN57" s="104">
        <f t="shared" si="14"/>
        <v>0</v>
      </c>
      <c r="AO57" s="103">
        <v>-6.3119312726153801E-2</v>
      </c>
      <c r="AP57" s="104">
        <f t="shared" si="74"/>
        <v>6266308153.7771578</v>
      </c>
      <c r="AQ57" s="104">
        <f t="shared" si="15"/>
        <v>-395525063.99670786</v>
      </c>
      <c r="AR57" s="103">
        <v>-1.1899123225778305E-2</v>
      </c>
      <c r="AS57" s="104">
        <f t="shared" si="75"/>
        <v>295551042.10629123</v>
      </c>
      <c r="AT57" s="104">
        <f t="shared" si="16"/>
        <v>-3516798.2695299517</v>
      </c>
      <c r="AU57" s="103">
        <v>-9.3609177803055652E-2</v>
      </c>
      <c r="AV57" s="105">
        <f t="shared" si="76"/>
        <v>1436699399.5379496</v>
      </c>
      <c r="AW57" s="105">
        <f t="shared" si="17"/>
        <v>-134488249.5408912</v>
      </c>
      <c r="AX57" s="103">
        <v>-0.11459531031090063</v>
      </c>
      <c r="AY57" s="105">
        <f t="shared" si="77"/>
        <v>3868661315.0725942</v>
      </c>
      <c r="AZ57" s="105">
        <f t="shared" si="18"/>
        <v>-443330443.88852084</v>
      </c>
      <c r="BB57" s="104">
        <f t="shared" si="52"/>
        <v>-13288479601.189058</v>
      </c>
      <c r="BD57" s="104">
        <f t="shared" si="53"/>
        <v>767835166633.13159</v>
      </c>
      <c r="BF57" s="107">
        <f t="shared" si="19"/>
        <v>-1.7306422235722159E-2</v>
      </c>
      <c r="BG57" s="99">
        <v>-2.0835898087586301E-2</v>
      </c>
      <c r="BI57" s="108">
        <f t="shared" si="2"/>
        <v>3.5294758518641424E-3</v>
      </c>
    </row>
    <row r="58" spans="1:61">
      <c r="A58" s="109">
        <v>39661</v>
      </c>
      <c r="B58" s="99">
        <v>1.2408291125690401E-2</v>
      </c>
      <c r="C58" s="62">
        <v>806030887240.46643</v>
      </c>
      <c r="D58" s="62">
        <v>10001465905.17824</v>
      </c>
      <c r="E58" s="100">
        <v>-0.19465416460464499</v>
      </c>
      <c r="F58" s="101">
        <f t="shared" si="65"/>
        <v>977846447.55404139</v>
      </c>
      <c r="G58" s="102">
        <f t="shared" si="3"/>
        <v>-190341883.36025172</v>
      </c>
      <c r="H58" s="103">
        <v>-0.23042332312831784</v>
      </c>
      <c r="I58" s="104">
        <f t="shared" si="66"/>
        <v>207356651.90649018</v>
      </c>
      <c r="J58" s="102">
        <f t="shared" si="4"/>
        <v>-47779808.805055313</v>
      </c>
      <c r="K58" s="103">
        <v>-7.3429598954731945E-2</v>
      </c>
      <c r="L58" s="104">
        <f t="shared" si="67"/>
        <v>2166184.635637938</v>
      </c>
      <c r="M58" s="102">
        <f t="shared" si="5"/>
        <v>-159062.06905679594</v>
      </c>
      <c r="N58" s="103">
        <v>-9.7517093876210548E-2</v>
      </c>
      <c r="O58" s="104">
        <f t="shared" si="68"/>
        <v>9783075072.4149227</v>
      </c>
      <c r="P58" s="104">
        <f t="shared" si="6"/>
        <v>-954017050.23470128</v>
      </c>
      <c r="Q58" s="100">
        <v>-5.9213763857612955E-2</v>
      </c>
      <c r="R58" s="105">
        <f t="shared" si="69"/>
        <v>7099936609.096735</v>
      </c>
      <c r="S58" s="105">
        <f t="shared" si="7"/>
        <v>-420413969.77507532</v>
      </c>
      <c r="T58" s="103">
        <v>-0.21801404282541911</v>
      </c>
      <c r="U58" s="104">
        <v>0</v>
      </c>
      <c r="V58" s="105">
        <f t="shared" si="8"/>
        <v>0</v>
      </c>
      <c r="W58" s="103">
        <v>-7.6721992992303215E-2</v>
      </c>
      <c r="X58" s="105">
        <f t="shared" si="70"/>
        <v>8812937965.0765648</v>
      </c>
      <c r="Y58" s="105">
        <f t="shared" si="9"/>
        <v>-676146164.79820716</v>
      </c>
      <c r="Z58" s="103">
        <v>-5.1869601724417756E-2</v>
      </c>
      <c r="AA58" s="105">
        <f t="shared" si="71"/>
        <v>1450692952.1302943</v>
      </c>
      <c r="AB58" s="105">
        <f t="shared" si="10"/>
        <v>-75246865.651418194</v>
      </c>
      <c r="AC58" s="106">
        <v>0</v>
      </c>
      <c r="AD58" s="104">
        <v>0</v>
      </c>
      <c r="AE58" s="104">
        <f t="shared" si="11"/>
        <v>0</v>
      </c>
      <c r="AF58" s="103">
        <v>-0.10545576265629485</v>
      </c>
      <c r="AG58" s="104">
        <f t="shared" si="72"/>
        <v>9699118932.4351921</v>
      </c>
      <c r="AH58" s="104">
        <f t="shared" si="12"/>
        <v>-1022827984.1140615</v>
      </c>
      <c r="AI58" s="103">
        <v>-8.2354839380037001E-2</v>
      </c>
      <c r="AJ58" s="104">
        <f t="shared" si="73"/>
        <v>2560710038.4753914</v>
      </c>
      <c r="AK58" s="104">
        <f t="shared" si="13"/>
        <v>-210886863.91748923</v>
      </c>
      <c r="AL58" s="103">
        <v>-0.20651108988679978</v>
      </c>
      <c r="AM58" s="104">
        <v>0</v>
      </c>
      <c r="AN58" s="104">
        <f t="shared" si="14"/>
        <v>0</v>
      </c>
      <c r="AO58" s="103">
        <v>-0.1037701221173318</v>
      </c>
      <c r="AP58" s="104">
        <f t="shared" si="74"/>
        <v>5870783089.7804499</v>
      </c>
      <c r="AQ58" s="104">
        <f t="shared" si="15"/>
        <v>-609211878.15088379</v>
      </c>
      <c r="AR58" s="103">
        <v>-0.17151386459635456</v>
      </c>
      <c r="AS58" s="104">
        <f t="shared" si="75"/>
        <v>292034243.8367613</v>
      </c>
      <c r="AT58" s="104">
        <f t="shared" si="16"/>
        <v>-50087921.75491707</v>
      </c>
      <c r="AU58" s="103">
        <v>-5.7611234745879779E-2</v>
      </c>
      <c r="AV58" s="105">
        <f t="shared" si="76"/>
        <v>1302211149.9970584</v>
      </c>
      <c r="AW58" s="105">
        <f t="shared" si="17"/>
        <v>-75021992.251182601</v>
      </c>
      <c r="AX58" s="103">
        <v>-5.6083414900340522E-2</v>
      </c>
      <c r="AY58" s="105">
        <f t="shared" si="77"/>
        <v>3425330871.1840734</v>
      </c>
      <c r="AZ58" s="105">
        <f t="shared" si="18"/>
        <v>-192104252.41956124</v>
      </c>
      <c r="BB58" s="104">
        <f t="shared" si="52"/>
        <v>14525711602.480104</v>
      </c>
      <c r="BD58" s="104">
        <f t="shared" si="53"/>
        <v>754546687031.94299</v>
      </c>
      <c r="BF58" s="107">
        <f t="shared" si="19"/>
        <v>1.9250911642880453E-2</v>
      </c>
      <c r="BG58" s="99">
        <v>1.2408291125690401E-2</v>
      </c>
      <c r="BI58" s="108">
        <f t="shared" si="2"/>
        <v>6.8426205171900518E-3</v>
      </c>
    </row>
    <row r="59" spans="1:61">
      <c r="A59" s="109">
        <v>39692</v>
      </c>
      <c r="B59" s="99">
        <v>-0.123660580788141</v>
      </c>
      <c r="C59" s="62">
        <v>816032353145.64465</v>
      </c>
      <c r="D59" s="62">
        <v>-100911034731.90379</v>
      </c>
      <c r="E59" s="100">
        <v>-0.34796189735387845</v>
      </c>
      <c r="F59" s="101">
        <f t="shared" si="65"/>
        <v>787504564.1937896</v>
      </c>
      <c r="G59" s="102">
        <f t="shared" si="3"/>
        <v>-274021582.33171022</v>
      </c>
      <c r="H59" s="103">
        <v>-0.28191451422528091</v>
      </c>
      <c r="I59" s="104">
        <f t="shared" si="66"/>
        <v>159576843.10143489</v>
      </c>
      <c r="J59" s="102">
        <f t="shared" si="4"/>
        <v>-44987028.204544887</v>
      </c>
      <c r="K59" s="103">
        <v>-0.25477560975330227</v>
      </c>
      <c r="L59" s="104">
        <f t="shared" si="67"/>
        <v>2007122.5665811419</v>
      </c>
      <c r="M59" s="102">
        <f t="shared" si="5"/>
        <v>-511365.87575032347</v>
      </c>
      <c r="N59" s="103">
        <v>-0.1064431575599986</v>
      </c>
      <c r="O59" s="104">
        <f t="shared" si="68"/>
        <v>8829058022.1802216</v>
      </c>
      <c r="P59" s="104">
        <f t="shared" si="6"/>
        <v>-939792814.16129899</v>
      </c>
      <c r="Q59" s="100">
        <v>-5.083579548897578E-2</v>
      </c>
      <c r="R59" s="105">
        <f t="shared" si="69"/>
        <v>6679522639.32166</v>
      </c>
      <c r="S59" s="105">
        <f t="shared" si="7"/>
        <v>-339558846.85653967</v>
      </c>
      <c r="T59" s="103">
        <v>-0.23237876988471703</v>
      </c>
      <c r="U59" s="104">
        <v>0</v>
      </c>
      <c r="V59" s="105">
        <f t="shared" si="8"/>
        <v>0</v>
      </c>
      <c r="W59" s="103">
        <v>-8.5856970392785406E-2</v>
      </c>
      <c r="X59" s="105">
        <f t="shared" si="70"/>
        <v>8136791800.2783575</v>
      </c>
      <c r="Y59" s="105">
        <f t="shared" si="9"/>
        <v>-698600292.68875802</v>
      </c>
      <c r="Z59" s="103">
        <v>-5.0637560538849699E-2</v>
      </c>
      <c r="AA59" s="105">
        <f t="shared" si="71"/>
        <v>1375446086.4788761</v>
      </c>
      <c r="AB59" s="105">
        <f t="shared" si="10"/>
        <v>-69649234.471997991</v>
      </c>
      <c r="AC59" s="106">
        <v>0</v>
      </c>
      <c r="AD59" s="104">
        <v>0</v>
      </c>
      <c r="AE59" s="104">
        <f t="shared" si="11"/>
        <v>0</v>
      </c>
      <c r="AF59" s="103">
        <v>-0.12679747318957724</v>
      </c>
      <c r="AG59" s="104">
        <f t="shared" si="72"/>
        <v>8676290948.3211308</v>
      </c>
      <c r="AH59" s="104">
        <f t="shared" si="12"/>
        <v>-1100131768.9047203</v>
      </c>
      <c r="AI59" s="103">
        <v>-0.12229761949981163</v>
      </c>
      <c r="AJ59" s="104">
        <f t="shared" si="73"/>
        <v>2349823174.5579023</v>
      </c>
      <c r="AK59" s="104">
        <f t="shared" si="13"/>
        <v>-287377780.49392182</v>
      </c>
      <c r="AL59" s="103">
        <v>-0.43237868269189839</v>
      </c>
      <c r="AM59" s="104">
        <v>0</v>
      </c>
      <c r="AN59" s="104">
        <f t="shared" si="14"/>
        <v>0</v>
      </c>
      <c r="AO59" s="103">
        <v>-0.11749600083554816</v>
      </c>
      <c r="AP59" s="104">
        <f t="shared" si="74"/>
        <v>5261571211.6295662</v>
      </c>
      <c r="AQ59" s="104">
        <f t="shared" si="15"/>
        <v>-618213575.47792363</v>
      </c>
      <c r="AR59" s="103">
        <v>-0.11169401308812137</v>
      </c>
      <c r="AS59" s="104">
        <f t="shared" si="75"/>
        <v>241946322.08184424</v>
      </c>
      <c r="AT59" s="104">
        <f t="shared" si="16"/>
        <v>-27023955.665232338</v>
      </c>
      <c r="AU59" s="103">
        <v>-0.10797797305570112</v>
      </c>
      <c r="AV59" s="105">
        <f t="shared" si="76"/>
        <v>1227189157.7458758</v>
      </c>
      <c r="AW59" s="105">
        <f t="shared" si="17"/>
        <v>-132509397.80933273</v>
      </c>
      <c r="AX59" s="103">
        <v>-4.4547668939834452E-2</v>
      </c>
      <c r="AY59" s="105">
        <f t="shared" si="77"/>
        <v>3233226618.7645121</v>
      </c>
      <c r="AZ59" s="105">
        <f t="shared" si="18"/>
        <v>-144032709.02018183</v>
      </c>
      <c r="BB59" s="104">
        <f t="shared" si="52"/>
        <v>-96234624379.941879</v>
      </c>
      <c r="BD59" s="104">
        <f t="shared" si="53"/>
        <v>769072398634.4231</v>
      </c>
      <c r="BF59" s="107">
        <f t="shared" si="19"/>
        <v>-0.12513077383978097</v>
      </c>
      <c r="BG59" s="99">
        <v>-0.123660580788141</v>
      </c>
      <c r="BI59" s="108">
        <f t="shared" si="2"/>
        <v>-1.4701930516399647E-3</v>
      </c>
    </row>
    <row r="60" spans="1:61">
      <c r="A60" s="109">
        <v>39722</v>
      </c>
      <c r="B60" s="99">
        <v>-0.16776046072927803</v>
      </c>
      <c r="C60" s="62">
        <v>715121318413.74084</v>
      </c>
      <c r="D60" s="62">
        <v>-119969081854.41789</v>
      </c>
      <c r="E60" s="100">
        <v>-0.49789194069768794</v>
      </c>
      <c r="F60" s="101">
        <f t="shared" si="65"/>
        <v>513482981.86207938</v>
      </c>
      <c r="G60" s="102">
        <f t="shared" si="3"/>
        <v>-255659038.3545464</v>
      </c>
      <c r="H60" s="103">
        <v>-0.52935801033535568</v>
      </c>
      <c r="I60" s="104">
        <f t="shared" si="66"/>
        <v>114589814.89689</v>
      </c>
      <c r="J60" s="102">
        <f t="shared" si="4"/>
        <v>-60659036.418514393</v>
      </c>
      <c r="K60" s="103">
        <v>0.12496653071733488</v>
      </c>
      <c r="L60" s="104">
        <f t="shared" si="67"/>
        <v>1495756.6908308184</v>
      </c>
      <c r="M60" s="102">
        <f t="shared" si="5"/>
        <v>186919.52445036863</v>
      </c>
      <c r="N60" s="103">
        <v>-0.22005141727691219</v>
      </c>
      <c r="O60" s="104">
        <f t="shared" si="68"/>
        <v>7889265208.0189228</v>
      </c>
      <c r="P60" s="104">
        <f t="shared" si="6"/>
        <v>-1736043990.2979975</v>
      </c>
      <c r="Q60" s="100">
        <v>-0.16111660990925136</v>
      </c>
      <c r="R60" s="105">
        <f t="shared" si="69"/>
        <v>6339963792.4651203</v>
      </c>
      <c r="S60" s="105">
        <f t="shared" si="7"/>
        <v>-1021473473.1893806</v>
      </c>
      <c r="T60" s="103">
        <v>-0.44280706502455724</v>
      </c>
      <c r="U60" s="104">
        <v>0</v>
      </c>
      <c r="V60" s="105">
        <f t="shared" si="8"/>
        <v>0</v>
      </c>
      <c r="W60" s="103">
        <v>-0.19792060325300212</v>
      </c>
      <c r="X60" s="105">
        <f t="shared" si="70"/>
        <v>7438191507.5895996</v>
      </c>
      <c r="Y60" s="105">
        <f t="shared" si="9"/>
        <v>-1472171350.2934909</v>
      </c>
      <c r="Z60" s="103">
        <v>-0.2891386510545938</v>
      </c>
      <c r="AA60" s="105">
        <f t="shared" si="71"/>
        <v>1305796852.0068781</v>
      </c>
      <c r="AB60" s="105">
        <f t="shared" si="10"/>
        <v>-377556340.34060377</v>
      </c>
      <c r="AC60" s="106">
        <v>0</v>
      </c>
      <c r="AD60" s="104">
        <v>0</v>
      </c>
      <c r="AE60" s="104">
        <f t="shared" si="11"/>
        <v>0</v>
      </c>
      <c r="AF60" s="103">
        <v>-0.21532212298866579</v>
      </c>
      <c r="AG60" s="104">
        <f t="shared" si="72"/>
        <v>7576159179.4164104</v>
      </c>
      <c r="AH60" s="104">
        <f t="shared" si="12"/>
        <v>-1631314678.6120095</v>
      </c>
      <c r="AI60" s="103">
        <v>-0.33638546726134749</v>
      </c>
      <c r="AJ60" s="104">
        <f t="shared" si="73"/>
        <v>2062445394.0639806</v>
      </c>
      <c r="AK60" s="104">
        <f t="shared" si="13"/>
        <v>-693776657.58322608</v>
      </c>
      <c r="AL60" s="103">
        <v>-0.73977612054762742</v>
      </c>
      <c r="AM60" s="104">
        <v>0</v>
      </c>
      <c r="AN60" s="104">
        <f t="shared" si="14"/>
        <v>0</v>
      </c>
      <c r="AO60" s="103">
        <v>-0.28394548755745658</v>
      </c>
      <c r="AP60" s="104">
        <f t="shared" si="74"/>
        <v>4643357636.1516428</v>
      </c>
      <c r="AQ60" s="104">
        <f t="shared" si="15"/>
        <v>-1318460447.9007173</v>
      </c>
      <c r="AR60" s="103">
        <v>-0.32786977952948715</v>
      </c>
      <c r="AS60" s="104">
        <f t="shared" si="75"/>
        <v>214922366.41661191</v>
      </c>
      <c r="AT60" s="104">
        <f t="shared" si="16"/>
        <v>-70466548.892970204</v>
      </c>
      <c r="AU60" s="103">
        <v>-0.45702193855946577</v>
      </c>
      <c r="AV60" s="105">
        <f t="shared" si="76"/>
        <v>1094679759.9365432</v>
      </c>
      <c r="AW60" s="105">
        <f t="shared" si="17"/>
        <v>-500292665.98800957</v>
      </c>
      <c r="AX60" s="103">
        <v>-0.41970213583895566</v>
      </c>
      <c r="AY60" s="105">
        <f t="shared" si="77"/>
        <v>3089193909.7443304</v>
      </c>
      <c r="AZ60" s="105">
        <f t="shared" si="18"/>
        <v>-1296541281.9403894</v>
      </c>
      <c r="BB60" s="104">
        <f t="shared" si="52"/>
        <v>-109534853264.13048</v>
      </c>
      <c r="BD60" s="104">
        <f t="shared" si="53"/>
        <v>672837774254.4812</v>
      </c>
      <c r="BF60" s="107">
        <f t="shared" si="19"/>
        <v>-0.16279533857250728</v>
      </c>
      <c r="BG60" s="99">
        <v>-0.16776046072927803</v>
      </c>
      <c r="BI60" s="108">
        <f t="shared" si="2"/>
        <v>4.9651221567707515E-3</v>
      </c>
    </row>
    <row r="61" spans="1:61">
      <c r="A61" s="109">
        <v>39753</v>
      </c>
      <c r="B61" s="99">
        <v>-5.7466364877554597E-2</v>
      </c>
      <c r="C61" s="62">
        <v>595152236559.323</v>
      </c>
      <c r="D61" s="62">
        <v>-34201235583.810745</v>
      </c>
      <c r="E61" s="100">
        <v>-0.17673810209815452</v>
      </c>
      <c r="F61" s="101">
        <f t="shared" si="65"/>
        <v>257823943.50753298</v>
      </c>
      <c r="G61" s="102">
        <f t="shared" si="3"/>
        <v>-45567314.450983189</v>
      </c>
      <c r="H61" s="103">
        <v>-0.15956085371386636</v>
      </c>
      <c r="I61" s="104">
        <f t="shared" si="66"/>
        <v>53930778.478375606</v>
      </c>
      <c r="J61" s="102">
        <f t="shared" si="4"/>
        <v>-8605241.0554630216</v>
      </c>
      <c r="K61" s="103">
        <v>-3.7305875248933286E-2</v>
      </c>
      <c r="L61" s="104">
        <f t="shared" si="67"/>
        <v>1682676.2152811871</v>
      </c>
      <c r="M61" s="102">
        <f t="shared" si="5"/>
        <v>-62773.708971627173</v>
      </c>
      <c r="N61" s="103">
        <v>3.8612413248876182E-2</v>
      </c>
      <c r="O61" s="104">
        <f t="shared" si="68"/>
        <v>6153221217.7209263</v>
      </c>
      <c r="P61" s="104">
        <f t="shared" si="6"/>
        <v>237590720.47039354</v>
      </c>
      <c r="Q61" s="100">
        <v>0.17236023555375049</v>
      </c>
      <c r="R61" s="105">
        <f t="shared" si="69"/>
        <v>5318490319.2757397</v>
      </c>
      <c r="S61" s="105">
        <f t="shared" si="7"/>
        <v>916696244.22070813</v>
      </c>
      <c r="T61" s="103">
        <v>-0.23903694905777581</v>
      </c>
      <c r="U61" s="104">
        <v>0</v>
      </c>
      <c r="V61" s="105">
        <f t="shared" si="8"/>
        <v>0</v>
      </c>
      <c r="W61" s="103">
        <v>1.8577257447651773E-2</v>
      </c>
      <c r="X61" s="105">
        <f t="shared" si="70"/>
        <v>5966020157.2961092</v>
      </c>
      <c r="Y61" s="105">
        <f t="shared" si="9"/>
        <v>110832292.39996974</v>
      </c>
      <c r="Z61" s="103">
        <v>0.20095990037874334</v>
      </c>
      <c r="AA61" s="105">
        <f t="shared" si="71"/>
        <v>928240511.66627431</v>
      </c>
      <c r="AB61" s="105">
        <f t="shared" si="10"/>
        <v>186539120.75196823</v>
      </c>
      <c r="AC61" s="106">
        <v>0</v>
      </c>
      <c r="AD61" s="104">
        <v>0</v>
      </c>
      <c r="AE61" s="104">
        <f t="shared" si="11"/>
        <v>0</v>
      </c>
      <c r="AF61" s="103">
        <v>6.3618317264023241E-2</v>
      </c>
      <c r="AG61" s="104">
        <f t="shared" si="72"/>
        <v>5944844500.8044004</v>
      </c>
      <c r="AH61" s="104">
        <f t="shared" si="12"/>
        <v>378201003.53745824</v>
      </c>
      <c r="AI61" s="103">
        <v>-2.5917993163972562E-2</v>
      </c>
      <c r="AJ61" s="104">
        <f t="shared" si="73"/>
        <v>1368668736.4807544</v>
      </c>
      <c r="AK61" s="104">
        <f t="shared" si="13"/>
        <v>-35473146.955851153</v>
      </c>
      <c r="AL61" s="103">
        <v>-6.9585073235828188E-2</v>
      </c>
      <c r="AM61" s="104">
        <v>0</v>
      </c>
      <c r="AN61" s="104">
        <f t="shared" si="14"/>
        <v>0</v>
      </c>
      <c r="AO61" s="103">
        <v>0.10581865548333699</v>
      </c>
      <c r="AP61" s="104">
        <f t="shared" si="74"/>
        <v>3324897188.250926</v>
      </c>
      <c r="AQ61" s="104">
        <f t="shared" si="15"/>
        <v>351836150.08104062</v>
      </c>
      <c r="AR61" s="103">
        <v>-0.1122388785386059</v>
      </c>
      <c r="AS61" s="104">
        <f t="shared" si="75"/>
        <v>144455817.52364171</v>
      </c>
      <c r="AT61" s="104">
        <f t="shared" si="16"/>
        <v>-16213558.957231039</v>
      </c>
      <c r="AU61" s="103">
        <v>0.117679584302606</v>
      </c>
      <c r="AV61" s="105">
        <f t="shared" si="76"/>
        <v>594387093.94853354</v>
      </c>
      <c r="AW61" s="105">
        <f t="shared" si="17"/>
        <v>69947226.130697444</v>
      </c>
      <c r="AX61" s="103">
        <v>-3.0100337863783855E-2</v>
      </c>
      <c r="AY61" s="105">
        <f t="shared" si="77"/>
        <v>1792652627.803941</v>
      </c>
      <c r="AZ61" s="105">
        <f t="shared" si="18"/>
        <v>-53959449.769298591</v>
      </c>
      <c r="BB61" s="104">
        <f t="shared" si="52"/>
        <v>-36292996856.505188</v>
      </c>
      <c r="BD61" s="104">
        <f t="shared" si="53"/>
        <v>563302920990.35034</v>
      </c>
      <c r="BF61" s="107">
        <f t="shared" si="19"/>
        <v>-6.4428916492564936E-2</v>
      </c>
      <c r="BG61" s="99">
        <v>-5.7466364877554597E-2</v>
      </c>
      <c r="BI61" s="108">
        <f t="shared" si="2"/>
        <v>-6.9625516150103386E-3</v>
      </c>
    </row>
    <row r="62" spans="1:61" s="81" customFormat="1">
      <c r="A62" s="110">
        <v>39783</v>
      </c>
      <c r="B62" s="111">
        <v>1.2486337737079E-2</v>
      </c>
      <c r="C62" s="112">
        <v>560951000975.51221</v>
      </c>
      <c r="D62" s="112">
        <v>7004223652.1327772</v>
      </c>
      <c r="E62" s="114">
        <v>7.8945838947998767E-2</v>
      </c>
      <c r="F62" s="131">
        <f t="shared" si="65"/>
        <v>212256629.05654979</v>
      </c>
      <c r="G62" s="132">
        <f t="shared" si="3"/>
        <v>16756777.653143495</v>
      </c>
      <c r="H62" s="113">
        <v>0.21988245752724411</v>
      </c>
      <c r="I62" s="131">
        <f t="shared" si="66"/>
        <v>45325537.422912583</v>
      </c>
      <c r="J62" s="132">
        <f t="shared" si="4"/>
        <v>9966290.5572930891</v>
      </c>
      <c r="K62" s="113">
        <v>-3.9812102754008885E-2</v>
      </c>
      <c r="L62" s="131">
        <f t="shared" si="67"/>
        <v>1619902.50630956</v>
      </c>
      <c r="M62" s="132">
        <f t="shared" si="5"/>
        <v>-64491.72503267273</v>
      </c>
      <c r="N62" s="113">
        <v>6.6388809189416365E-2</v>
      </c>
      <c r="O62" s="131">
        <f t="shared" si="68"/>
        <v>6390811938.1913195</v>
      </c>
      <c r="P62" s="131">
        <f t="shared" si="6"/>
        <v>424278394.3300277</v>
      </c>
      <c r="Q62" s="114">
        <v>8.1671732922431725E-2</v>
      </c>
      <c r="R62" s="133">
        <f t="shared" si="69"/>
        <v>6235186563.4964485</v>
      </c>
      <c r="S62" s="133">
        <f t="shared" si="7"/>
        <v>509238491.73541683</v>
      </c>
      <c r="T62" s="113">
        <v>0.22448632347891787</v>
      </c>
      <c r="U62" s="131">
        <v>0</v>
      </c>
      <c r="V62" s="133">
        <f t="shared" si="8"/>
        <v>0</v>
      </c>
      <c r="W62" s="113">
        <v>0.10802178883472777</v>
      </c>
      <c r="X62" s="133">
        <f t="shared" si="70"/>
        <v>6076852449.6960783</v>
      </c>
      <c r="Y62" s="133">
        <f t="shared" si="9"/>
        <v>656432472.10086787</v>
      </c>
      <c r="Z62" s="113">
        <v>7.3329352486795465E-2</v>
      </c>
      <c r="AA62" s="133">
        <f t="shared" si="71"/>
        <v>1114779632.4182425</v>
      </c>
      <c r="AB62" s="133">
        <f t="shared" si="10"/>
        <v>81746068.610697582</v>
      </c>
      <c r="AC62" s="134">
        <v>0</v>
      </c>
      <c r="AD62" s="131">
        <v>0</v>
      </c>
      <c r="AE62" s="131">
        <f t="shared" si="11"/>
        <v>0</v>
      </c>
      <c r="AF62" s="113">
        <v>6.6078568171172539E-2</v>
      </c>
      <c r="AG62" s="131">
        <f t="shared" si="72"/>
        <v>6323045504.3418589</v>
      </c>
      <c r="AH62" s="131">
        <f t="shared" si="12"/>
        <v>417817793.40807956</v>
      </c>
      <c r="AI62" s="113">
        <v>9.0910612506039198E-2</v>
      </c>
      <c r="AJ62" s="131">
        <f t="shared" si="73"/>
        <v>1333195589.5249033</v>
      </c>
      <c r="AK62" s="131">
        <f t="shared" si="13"/>
        <v>121201627.63405898</v>
      </c>
      <c r="AL62" s="113">
        <v>0.23157399273800183</v>
      </c>
      <c r="AM62" s="131">
        <v>0</v>
      </c>
      <c r="AN62" s="131">
        <f t="shared" si="14"/>
        <v>0</v>
      </c>
      <c r="AO62" s="113">
        <v>6.7016272667812127E-2</v>
      </c>
      <c r="AP62" s="131">
        <f t="shared" si="74"/>
        <v>3676733338.3319664</v>
      </c>
      <c r="AQ62" s="131">
        <f t="shared" si="15"/>
        <v>246400963.92849019</v>
      </c>
      <c r="AR62" s="113">
        <v>0.20153987617051838</v>
      </c>
      <c r="AS62" s="131">
        <f t="shared" si="75"/>
        <v>128242258.56641066</v>
      </c>
      <c r="AT62" s="131">
        <f t="shared" si="16"/>
        <v>25845928.911302004</v>
      </c>
      <c r="AU62" s="113">
        <v>0.1342247932845432</v>
      </c>
      <c r="AV62" s="133">
        <f t="shared" si="76"/>
        <v>664334320.0792309</v>
      </c>
      <c r="AW62" s="133">
        <f t="shared" si="17"/>
        <v>89170136.784462333</v>
      </c>
      <c r="AX62" s="113">
        <v>0.18660226042181793</v>
      </c>
      <c r="AY62" s="133">
        <f t="shared" si="77"/>
        <v>1738693178.0346425</v>
      </c>
      <c r="AZ62" s="133">
        <f t="shared" si="18"/>
        <v>324444077.2012586</v>
      </c>
      <c r="BB62" s="131">
        <f t="shared" si="52"/>
        <v>4080989121.0027122</v>
      </c>
      <c r="BD62" s="131">
        <f t="shared" si="53"/>
        <v>527009924133.84528</v>
      </c>
      <c r="BF62" s="135">
        <f t="shared" si="19"/>
        <v>7.7436665499419684E-3</v>
      </c>
      <c r="BG62" s="111">
        <v>1.2486337737079E-2</v>
      </c>
      <c r="BI62" s="136">
        <f t="shared" si="2"/>
        <v>-4.742671187137032E-3</v>
      </c>
    </row>
    <row r="63" spans="1:61">
      <c r="A63" s="109">
        <v>39814</v>
      </c>
      <c r="B63" s="99">
        <v>-5.87413812693518E-2</v>
      </c>
      <c r="C63" s="62">
        <v>1129000000000</v>
      </c>
      <c r="D63" s="62">
        <v>-66319019453.098183</v>
      </c>
      <c r="E63" s="100">
        <v>-0.24411022860842327</v>
      </c>
      <c r="F63" s="101">
        <v>3370422406</v>
      </c>
      <c r="G63" s="102">
        <f t="shared" si="3"/>
        <v>-822754584.03561199</v>
      </c>
      <c r="H63" s="103">
        <v>-0.20849438421927563</v>
      </c>
      <c r="I63" s="104">
        <v>479812828</v>
      </c>
      <c r="J63" s="102">
        <f t="shared" si="4"/>
        <v>-100038280.11436921</v>
      </c>
      <c r="K63" s="103">
        <v>-9.0517189094469402E-2</v>
      </c>
      <c r="L63" s="104">
        <v>826890437</v>
      </c>
      <c r="M63" s="102">
        <f t="shared" si="5"/>
        <v>-74847798.046337441</v>
      </c>
      <c r="N63" s="103">
        <v>-8.9670517827586907E-2</v>
      </c>
      <c r="O63" s="104">
        <v>15262997409</v>
      </c>
      <c r="P63" s="104">
        <f t="shared" si="6"/>
        <v>-1368640881.2661474</v>
      </c>
      <c r="Q63" s="100">
        <v>-4.2020542323062286E-2</v>
      </c>
      <c r="R63" s="105">
        <v>12216867795</v>
      </c>
      <c r="S63" s="105">
        <f t="shared" si="7"/>
        <v>-513359410.23505414</v>
      </c>
      <c r="T63" s="103">
        <v>-0.21266769223689605</v>
      </c>
      <c r="U63" s="104">
        <v>1570381466</v>
      </c>
      <c r="V63" s="105">
        <f t="shared" si="8"/>
        <v>-333969402.30581361</v>
      </c>
      <c r="W63" s="103">
        <v>-0.13246431908902581</v>
      </c>
      <c r="X63" s="105">
        <v>13151267159</v>
      </c>
      <c r="Y63" s="105">
        <f t="shared" si="9"/>
        <v>-1742073649.3748019</v>
      </c>
      <c r="Z63" s="103">
        <v>-9.9961996887968488E-2</v>
      </c>
      <c r="AA63" s="105">
        <v>4658525186</v>
      </c>
      <c r="AB63" s="105">
        <f t="shared" si="10"/>
        <v>-465675480.14545482</v>
      </c>
      <c r="AC63" s="106">
        <v>0</v>
      </c>
      <c r="AD63" s="104">
        <v>0</v>
      </c>
      <c r="AE63" s="104">
        <f t="shared" si="11"/>
        <v>0</v>
      </c>
      <c r="AF63" s="103">
        <v>-0.13963138291435467</v>
      </c>
      <c r="AG63" s="104">
        <v>11313967564</v>
      </c>
      <c r="AH63" s="104">
        <f t="shared" si="12"/>
        <v>-1579784937.2094727</v>
      </c>
      <c r="AI63" s="103">
        <v>-6.8584167440003604E-2</v>
      </c>
      <c r="AJ63" s="104">
        <v>2502108434</v>
      </c>
      <c r="AK63" s="104">
        <f t="shared" si="13"/>
        <v>-171605023.79050121</v>
      </c>
      <c r="AL63" s="103">
        <v>-0.31667150103235597</v>
      </c>
      <c r="AM63" s="104">
        <v>115734766</v>
      </c>
      <c r="AN63" s="104">
        <f t="shared" si="14"/>
        <v>-36649902.07084848</v>
      </c>
      <c r="AO63" s="103">
        <v>-0.14099062967461301</v>
      </c>
      <c r="AP63" s="104">
        <v>5763995036</v>
      </c>
      <c r="AQ63" s="104">
        <f t="shared" si="15"/>
        <v>-812669289.5669837</v>
      </c>
      <c r="AR63" s="103">
        <v>-8.5220748576447181E-2</v>
      </c>
      <c r="AS63" s="104">
        <v>602535367</v>
      </c>
      <c r="AT63" s="104">
        <f t="shared" si="16"/>
        <v>-51348515.019524328</v>
      </c>
      <c r="AU63" s="103">
        <v>-2.2901809773483068E-2</v>
      </c>
      <c r="AV63" s="105">
        <v>1678379870</v>
      </c>
      <c r="AW63" s="105">
        <f t="shared" si="17"/>
        <v>-38437936.510383241</v>
      </c>
      <c r="AX63" s="103">
        <v>-0.18272147641940051</v>
      </c>
      <c r="AY63" s="105">
        <v>4300092093</v>
      </c>
      <c r="AZ63" s="105">
        <f t="shared" si="18"/>
        <v>-785719175.97235012</v>
      </c>
      <c r="BB63" s="104">
        <f t="shared" si="52"/>
        <v>-57421445187.434517</v>
      </c>
      <c r="BD63" s="104">
        <f t="shared" si="53"/>
        <v>1051186022184</v>
      </c>
      <c r="BF63" s="107">
        <f t="shared" si="19"/>
        <v>-5.4625388823314705E-2</v>
      </c>
      <c r="BG63" s="99">
        <v>-5.87413812693518E-2</v>
      </c>
      <c r="BI63" s="108">
        <f t="shared" si="2"/>
        <v>4.115992446037095E-3</v>
      </c>
    </row>
    <row r="64" spans="1:61">
      <c r="A64" s="109">
        <v>39845</v>
      </c>
      <c r="B64" s="99">
        <v>-8.574324089775949E-2</v>
      </c>
      <c r="C64" s="62">
        <v>1062680980546.9019</v>
      </c>
      <c r="D64" s="62">
        <v>-91117711312.500275</v>
      </c>
      <c r="E64" s="100">
        <v>0.10011366628766863</v>
      </c>
      <c r="F64" s="101">
        <f>F63*(1+E63)</f>
        <v>2547667821.9643879</v>
      </c>
      <c r="G64" s="102">
        <f t="shared" si="3"/>
        <v>255056366.1399743</v>
      </c>
      <c r="H64" s="103">
        <v>0.11153881537816458</v>
      </c>
      <c r="I64" s="104">
        <f>I63*(1+H63)</f>
        <v>379774547.88563079</v>
      </c>
      <c r="J64" s="102">
        <f t="shared" si="4"/>
        <v>42359603.181941293</v>
      </c>
      <c r="K64" s="103">
        <v>0.14803141675520884</v>
      </c>
      <c r="L64" s="104">
        <f>L63*(1+K63)</f>
        <v>752042638.95366263</v>
      </c>
      <c r="M64" s="102">
        <f t="shared" si="5"/>
        <v>111325937.30463669</v>
      </c>
      <c r="N64" s="103">
        <v>6.5616442712279122E-2</v>
      </c>
      <c r="O64" s="104">
        <f>O63*(1+N63)</f>
        <v>13894356527.733852</v>
      </c>
      <c r="P64" s="104">
        <f t="shared" si="6"/>
        <v>911698249.12602973</v>
      </c>
      <c r="Q64" s="100">
        <v>-2.2408576720060615E-2</v>
      </c>
      <c r="R64" s="105">
        <f>R63*(1+Q63)</f>
        <v>11703508384.764946</v>
      </c>
      <c r="S64" s="105">
        <f t="shared" si="7"/>
        <v>-262258965.53387797</v>
      </c>
      <c r="T64" s="103">
        <v>0.15880795616457638</v>
      </c>
      <c r="U64" s="104">
        <f>U63*(1+T63)</f>
        <v>1236412063.6941862</v>
      </c>
      <c r="V64" s="105">
        <f t="shared" si="8"/>
        <v>196352072.81249973</v>
      </c>
      <c r="W64" s="103">
        <v>3.256850577977103E-2</v>
      </c>
      <c r="X64" s="105">
        <f>X63*(1+W63)</f>
        <v>11409193509.625198</v>
      </c>
      <c r="Y64" s="105">
        <f t="shared" si="9"/>
        <v>371580384.76075441</v>
      </c>
      <c r="Z64" s="103">
        <v>-5.5440134810796141E-3</v>
      </c>
      <c r="AA64" s="105">
        <f>AA63*(1+Z63)</f>
        <v>4192849705.8545451</v>
      </c>
      <c r="AB64" s="105">
        <f t="shared" si="10"/>
        <v>-23245215.293398291</v>
      </c>
      <c r="AC64" s="106">
        <v>0</v>
      </c>
      <c r="AD64" s="104">
        <v>0</v>
      </c>
      <c r="AE64" s="104">
        <f t="shared" si="11"/>
        <v>0</v>
      </c>
      <c r="AF64" s="103">
        <v>9.908727433017421E-2</v>
      </c>
      <c r="AG64" s="104">
        <f>AG63*(1+AF63)</f>
        <v>9734182626.7905273</v>
      </c>
      <c r="AH64" s="104">
        <f t="shared" si="12"/>
        <v>964533624.32080877</v>
      </c>
      <c r="AI64" s="103">
        <v>-5.929609460322114E-2</v>
      </c>
      <c r="AJ64" s="104">
        <f>AJ63*(1+AI63)</f>
        <v>2330503410.2094989</v>
      </c>
      <c r="AK64" s="104">
        <f t="shared" si="13"/>
        <v>-138189750.68491194</v>
      </c>
      <c r="AL64" s="103">
        <v>0.35558851295603433</v>
      </c>
      <c r="AM64" s="104">
        <f>AM63*(1+AL63)</f>
        <v>79084863.92915152</v>
      </c>
      <c r="AN64" s="104">
        <f t="shared" si="14"/>
        <v>28121669.161897309</v>
      </c>
      <c r="AO64" s="103">
        <v>4.6085250876556995E-2</v>
      </c>
      <c r="AP64" s="104">
        <f>AP63*(1+AO63)</f>
        <v>4951325746.4330158</v>
      </c>
      <c r="AQ64" s="104">
        <f t="shared" si="15"/>
        <v>228183089.19592136</v>
      </c>
      <c r="AR64" s="103">
        <v>8.6239573980663634E-2</v>
      </c>
      <c r="AS64" s="104">
        <f>AS63*(1+AR63)</f>
        <v>551186851.98047566</v>
      </c>
      <c r="AT64" s="104">
        <f t="shared" si="16"/>
        <v>47534119.298539326</v>
      </c>
      <c r="AU64" s="103">
        <v>5.5413462685535105E-2</v>
      </c>
      <c r="AV64" s="105">
        <f>AV63*(1+AU63)</f>
        <v>1639941933.4896166</v>
      </c>
      <c r="AW64" s="105">
        <f t="shared" si="17"/>
        <v>90874861.137871161</v>
      </c>
      <c r="AX64" s="103">
        <v>0.20262539751104353</v>
      </c>
      <c r="AY64" s="105">
        <f>AY63*(1+AX63)</f>
        <v>3514372917.0276499</v>
      </c>
      <c r="AZ64" s="105">
        <f t="shared" si="18"/>
        <v>712101209.3147732</v>
      </c>
      <c r="BB64" s="104">
        <f t="shared" si="52"/>
        <v>-94653738566.743759</v>
      </c>
      <c r="BD64" s="104">
        <f t="shared" si="53"/>
        <v>993764576996.56555</v>
      </c>
      <c r="BF64" s="107">
        <f t="shared" si="19"/>
        <v>-9.524764794174273E-2</v>
      </c>
      <c r="BG64" s="99">
        <v>-8.574324089775949E-2</v>
      </c>
      <c r="BI64" s="108">
        <f t="shared" si="2"/>
        <v>-9.5044070439832401E-3</v>
      </c>
    </row>
    <row r="65" spans="1:61">
      <c r="A65" s="109">
        <v>39873</v>
      </c>
      <c r="B65" s="99">
        <v>5.9339092428295499E-2</v>
      </c>
      <c r="C65" s="62">
        <v>971563269234.40149</v>
      </c>
      <c r="D65" s="62">
        <v>57651682633.037094</v>
      </c>
      <c r="E65" s="100">
        <v>1.1679889267388285E-3</v>
      </c>
      <c r="F65" s="101">
        <f t="shared" ref="F65:F74" si="78">F64*(1+E64)</f>
        <v>2802724188.1043625</v>
      </c>
      <c r="G65" s="102">
        <f t="shared" si="3"/>
        <v>3273550.816408969</v>
      </c>
      <c r="H65" s="103">
        <v>0.15430370648619202</v>
      </c>
      <c r="I65" s="104">
        <f t="shared" ref="I65:I74" si="79">I64*(1+H64)</f>
        <v>422134151.06757212</v>
      </c>
      <c r="J65" s="102">
        <f t="shared" si="4"/>
        <v>65136864.144128487</v>
      </c>
      <c r="K65" s="103">
        <v>-0.10202627324491759</v>
      </c>
      <c r="L65" s="104">
        <f t="shared" ref="L65:L74" si="80">L64*(1+K64)</f>
        <v>863368576.25829935</v>
      </c>
      <c r="M65" s="102">
        <f t="shared" si="5"/>
        <v>-88086278.272404715</v>
      </c>
      <c r="N65" s="103">
        <v>-0.12227787063928866</v>
      </c>
      <c r="O65" s="104">
        <f t="shared" ref="O65:O74" si="81">O64*(1+N64)</f>
        <v>14806054776.859882</v>
      </c>
      <c r="P65" s="104">
        <f t="shared" si="6"/>
        <v>-1810452850.6830947</v>
      </c>
      <c r="Q65" s="100">
        <v>-0.10433240493967483</v>
      </c>
      <c r="R65" s="105">
        <f t="shared" ref="R65:R74" si="82">R64*(1+Q64)</f>
        <v>11441249419.231068</v>
      </c>
      <c r="S65" s="105">
        <f t="shared" si="7"/>
        <v>-1193693067.4230351</v>
      </c>
      <c r="T65" s="103">
        <v>4.7023486531987707E-2</v>
      </c>
      <c r="U65" s="104">
        <f t="shared" ref="U65:U74" si="83">U64*(1+T64)</f>
        <v>1432764136.506686</v>
      </c>
      <c r="V65" s="105">
        <f t="shared" si="8"/>
        <v>67373565.076537147</v>
      </c>
      <c r="W65" s="103">
        <v>-0.1266188070650329</v>
      </c>
      <c r="X65" s="105">
        <f t="shared" ref="X65:X74" si="84">X64*(1+W64)</f>
        <v>11780773894.385954</v>
      </c>
      <c r="Y65" s="105">
        <f t="shared" si="9"/>
        <v>-1491667536.8100314</v>
      </c>
      <c r="Z65" s="103">
        <v>-0.1029237419162696</v>
      </c>
      <c r="AA65" s="105">
        <f t="shared" ref="AA65:AA74" si="85">AA64*(1+Z64)</f>
        <v>4169604490.5611467</v>
      </c>
      <c r="AB65" s="105">
        <f t="shared" si="10"/>
        <v>-429151296.47943425</v>
      </c>
      <c r="AC65" s="106">
        <v>0</v>
      </c>
      <c r="AD65" s="104">
        <v>0</v>
      </c>
      <c r="AE65" s="104">
        <f t="shared" si="11"/>
        <v>0</v>
      </c>
      <c r="AF65" s="103">
        <v>-7.8161411560276825E-2</v>
      </c>
      <c r="AG65" s="104">
        <f t="shared" ref="AG65:AG74" si="86">AG64*(1+AF64)</f>
        <v>10698716251.111338</v>
      </c>
      <c r="AH65" s="104">
        <f t="shared" si="12"/>
        <v>-836226764.06973529</v>
      </c>
      <c r="AI65" s="103">
        <v>-0.21541214213971038</v>
      </c>
      <c r="AJ65" s="104">
        <f t="shared" ref="AJ65:AJ74" si="87">AJ64*(1+AI64)</f>
        <v>2192313659.5245867</v>
      </c>
      <c r="AK65" s="104">
        <f t="shared" si="13"/>
        <v>-472250981.6403389</v>
      </c>
      <c r="AL65" s="103">
        <v>6.009773775013269E-2</v>
      </c>
      <c r="AM65" s="104">
        <f t="shared" ref="AM65:AM74" si="88">AM64*(1+AL64)</f>
        <v>107206533.09104882</v>
      </c>
      <c r="AN65" s="104">
        <f t="shared" si="14"/>
        <v>6442870.1108067743</v>
      </c>
      <c r="AO65" s="103">
        <v>-0.223434200109797</v>
      </c>
      <c r="AP65" s="104">
        <f t="shared" ref="AP65:AP74" si="89">AP64*(1+AO64)</f>
        <v>5179508835.6289377</v>
      </c>
      <c r="AQ65" s="104">
        <f t="shared" si="15"/>
        <v>-1157279413.6503778</v>
      </c>
      <c r="AR65" s="103">
        <v>-3.1738338109148737E-2</v>
      </c>
      <c r="AS65" s="104">
        <f t="shared" ref="AS65:AS74" si="90">AS64*(1+AR64)</f>
        <v>598720971.27901495</v>
      </c>
      <c r="AT65" s="104">
        <f t="shared" si="16"/>
        <v>-19002408.619491305</v>
      </c>
      <c r="AU65" s="103">
        <v>-2.7662889934850263E-2</v>
      </c>
      <c r="AV65" s="105">
        <f t="shared" ref="AV65:AV74" si="91">AV64*(1+AU64)</f>
        <v>1730816794.6274879</v>
      </c>
      <c r="AW65" s="105">
        <f t="shared" si="17"/>
        <v>-47879394.487170532</v>
      </c>
      <c r="AX65" s="103">
        <v>-7.6351457561750269E-2</v>
      </c>
      <c r="AY65" s="105">
        <f t="shared" ref="AY65:AY74" si="92">AY64*(1+AX64)</f>
        <v>4226474126.342423</v>
      </c>
      <c r="AZ65" s="105">
        <f t="shared" si="18"/>
        <v>-322697459.89326906</v>
      </c>
      <c r="BB65" s="104">
        <f t="shared" si="52"/>
        <v>65377843234.917595</v>
      </c>
      <c r="BD65" s="104">
        <f t="shared" si="53"/>
        <v>899110838429.82166</v>
      </c>
      <c r="BF65" s="107">
        <f t="shared" si="19"/>
        <v>7.27138862535473E-2</v>
      </c>
      <c r="BG65" s="99">
        <v>5.9339092428295499E-2</v>
      </c>
      <c r="BI65" s="108">
        <f t="shared" si="2"/>
        <v>1.33747938252518E-2</v>
      </c>
    </row>
    <row r="66" spans="1:61">
      <c r="A66" s="109">
        <v>39904</v>
      </c>
      <c r="B66" s="99">
        <v>0.127760495872899</v>
      </c>
      <c r="C66" s="62">
        <v>1029214951867.4386</v>
      </c>
      <c r="D66" s="62">
        <v>131493012610.38583</v>
      </c>
      <c r="E66" s="100">
        <v>0.14586159463370002</v>
      </c>
      <c r="F66" s="101">
        <f t="shared" si="78"/>
        <v>2805997738.9207716</v>
      </c>
      <c r="G66" s="102">
        <f t="shared" si="3"/>
        <v>409287304.73754042</v>
      </c>
      <c r="H66" s="103">
        <v>0.14950558198284081</v>
      </c>
      <c r="I66" s="104">
        <f t="shared" si="79"/>
        <v>487271015.21170062</v>
      </c>
      <c r="J66" s="102">
        <f t="shared" si="4"/>
        <v>72849736.712594971</v>
      </c>
      <c r="K66" s="103">
        <v>0.11497230856061717</v>
      </c>
      <c r="L66" s="104">
        <f t="shared" si="80"/>
        <v>775282297.98589468</v>
      </c>
      <c r="M66" s="102">
        <f t="shared" si="5"/>
        <v>89135995.58561863</v>
      </c>
      <c r="N66" s="103">
        <v>-6.0379441747883372E-2</v>
      </c>
      <c r="O66" s="104">
        <f t="shared" si="81"/>
        <v>12995601926.176788</v>
      </c>
      <c r="P66" s="104">
        <f t="shared" si="6"/>
        <v>-784667189.48027229</v>
      </c>
      <c r="Q66" s="100">
        <v>1.3891379641813017E-2</v>
      </c>
      <c r="R66" s="105">
        <f t="shared" si="82"/>
        <v>10247556351.808033</v>
      </c>
      <c r="S66" s="105">
        <f t="shared" si="7"/>
        <v>142352695.68383777</v>
      </c>
      <c r="T66" s="103">
        <v>0.17078854367644905</v>
      </c>
      <c r="U66" s="104">
        <f t="shared" si="83"/>
        <v>1500137701.5832231</v>
      </c>
      <c r="V66" s="105">
        <f t="shared" si="8"/>
        <v>256206333.36753419</v>
      </c>
      <c r="W66" s="103">
        <v>2.1574468339062128E-2</v>
      </c>
      <c r="X66" s="105">
        <f t="shared" si="84"/>
        <v>10289106357.575922</v>
      </c>
      <c r="Y66" s="105">
        <f t="shared" si="9"/>
        <v>221981999.3487646</v>
      </c>
      <c r="Z66" s="103">
        <v>5.8499738935623574E-2</v>
      </c>
      <c r="AA66" s="105">
        <f t="shared" si="85"/>
        <v>3740453194.0817122</v>
      </c>
      <c r="AB66" s="105">
        <f t="shared" si="10"/>
        <v>218815535.35469949</v>
      </c>
      <c r="AC66" s="106">
        <v>0</v>
      </c>
      <c r="AD66" s="104">
        <v>0</v>
      </c>
      <c r="AE66" s="104">
        <f t="shared" si="11"/>
        <v>0</v>
      </c>
      <c r="AF66" s="103">
        <v>-2.990495252530076E-2</v>
      </c>
      <c r="AG66" s="104">
        <f t="shared" si="86"/>
        <v>9862489487.0416031</v>
      </c>
      <c r="AH66" s="104">
        <f t="shared" si="12"/>
        <v>-294937279.89125699</v>
      </c>
      <c r="AI66" s="103">
        <v>8.6506965186844087E-2</v>
      </c>
      <c r="AJ66" s="104">
        <f t="shared" si="87"/>
        <v>1720062677.8842478</v>
      </c>
      <c r="AK66" s="104">
        <f t="shared" si="13"/>
        <v>148797402.19492245</v>
      </c>
      <c r="AL66" s="103">
        <v>0.1963578432841358</v>
      </c>
      <c r="AM66" s="104">
        <f t="shared" si="88"/>
        <v>113649403.20185558</v>
      </c>
      <c r="AN66" s="104">
        <f t="shared" si="14"/>
        <v>22315951.703245521</v>
      </c>
      <c r="AO66" s="103">
        <v>7.3510431188211989E-2</v>
      </c>
      <c r="AP66" s="104">
        <f t="shared" si="89"/>
        <v>4022229421.97856</v>
      </c>
      <c r="AQ66" s="104">
        <f t="shared" si="15"/>
        <v>295675819.1475566</v>
      </c>
      <c r="AR66" s="103">
        <v>0.24232988699320007</v>
      </c>
      <c r="AS66" s="104">
        <f t="shared" si="90"/>
        <v>579718562.65952361</v>
      </c>
      <c r="AT66" s="104">
        <f t="shared" si="16"/>
        <v>140483133.77714273</v>
      </c>
      <c r="AU66" s="103">
        <v>6.4607502496982591E-2</v>
      </c>
      <c r="AV66" s="105">
        <f t="shared" si="91"/>
        <v>1682937400.1403174</v>
      </c>
      <c r="AW66" s="105">
        <f t="shared" si="17"/>
        <v>108730382.28183095</v>
      </c>
      <c r="AX66" s="103">
        <v>9.6537477335385771E-2</v>
      </c>
      <c r="AY66" s="105">
        <f t="shared" si="92"/>
        <v>3903776666.4491539</v>
      </c>
      <c r="AZ66" s="105">
        <f t="shared" si="18"/>
        <v>376860751.45974302</v>
      </c>
      <c r="BB66" s="104">
        <f t="shared" si="52"/>
        <v>130069124038.40231</v>
      </c>
      <c r="BD66" s="104">
        <f t="shared" si="53"/>
        <v>964488681664.7395</v>
      </c>
      <c r="BF66" s="107">
        <f t="shared" si="19"/>
        <v>0.13485811343467369</v>
      </c>
      <c r="BG66" s="99">
        <v>0.127760495872899</v>
      </c>
      <c r="BI66" s="108">
        <f t="shared" si="2"/>
        <v>7.0976175617746828E-3</v>
      </c>
    </row>
    <row r="67" spans="1:61">
      <c r="A67" s="109">
        <v>39934</v>
      </c>
      <c r="B67" s="99">
        <v>6.4057301617316001E-2</v>
      </c>
      <c r="C67" s="62">
        <v>1160707964477.8245</v>
      </c>
      <c r="D67" s="62">
        <v>74351820170.17691</v>
      </c>
      <c r="E67" s="100">
        <v>0.20337250388397671</v>
      </c>
      <c r="F67" s="101">
        <f t="shared" si="78"/>
        <v>3215285043.6583123</v>
      </c>
      <c r="G67" s="102">
        <f t="shared" si="3"/>
        <v>653900570.02949238</v>
      </c>
      <c r="H67" s="103">
        <v>6.8047732339350783E-2</v>
      </c>
      <c r="I67" s="104">
        <f t="shared" si="79"/>
        <v>560120751.92429554</v>
      </c>
      <c r="J67" s="102">
        <f t="shared" si="4"/>
        <v>38114947.004660361</v>
      </c>
      <c r="K67" s="103">
        <v>0.10310882468001421</v>
      </c>
      <c r="L67" s="104">
        <f t="shared" si="80"/>
        <v>864418293.5715133</v>
      </c>
      <c r="M67" s="102">
        <f t="shared" si="5"/>
        <v>89129154.282062218</v>
      </c>
      <c r="N67" s="103">
        <v>0.16009462326631471</v>
      </c>
      <c r="O67" s="104">
        <f t="shared" si="81"/>
        <v>12210934736.696516</v>
      </c>
      <c r="P67" s="104">
        <f t="shared" si="6"/>
        <v>1954904996.4009845</v>
      </c>
      <c r="Q67" s="100">
        <v>2.0179531854153953E-2</v>
      </c>
      <c r="R67" s="105">
        <f t="shared" si="82"/>
        <v>10389909047.491871</v>
      </c>
      <c r="S67" s="105">
        <f t="shared" si="7"/>
        <v>209663500.58562458</v>
      </c>
      <c r="T67" s="103">
        <v>6.3476672054815053E-2</v>
      </c>
      <c r="U67" s="104">
        <f t="shared" si="83"/>
        <v>1756344034.9507575</v>
      </c>
      <c r="V67" s="105">
        <f t="shared" si="8"/>
        <v>111486874.32199986</v>
      </c>
      <c r="W67" s="103">
        <v>0.19083853302138123</v>
      </c>
      <c r="X67" s="105">
        <f t="shared" si="84"/>
        <v>10511088356.924686</v>
      </c>
      <c r="Y67" s="105">
        <f t="shared" si="9"/>
        <v>2005920682.4936275</v>
      </c>
      <c r="Z67" s="103">
        <v>-2.5528919131232739E-3</v>
      </c>
      <c r="AA67" s="105">
        <f t="shared" si="85"/>
        <v>3959268729.4364119</v>
      </c>
      <c r="AB67" s="105">
        <f t="shared" si="10"/>
        <v>-10107585.121260075</v>
      </c>
      <c r="AC67" s="106">
        <v>0</v>
      </c>
      <c r="AD67" s="104">
        <v>0</v>
      </c>
      <c r="AE67" s="104">
        <f t="shared" si="11"/>
        <v>0</v>
      </c>
      <c r="AF67" s="103">
        <v>0.14925982963536444</v>
      </c>
      <c r="AG67" s="104">
        <f t="shared" si="86"/>
        <v>9567552207.1503468</v>
      </c>
      <c r="AH67" s="104">
        <f t="shared" si="12"/>
        <v>1428051212.4667158</v>
      </c>
      <c r="AI67" s="103">
        <v>0.10124453657855956</v>
      </c>
      <c r="AJ67" s="104">
        <f t="shared" si="87"/>
        <v>1868860080.0791705</v>
      </c>
      <c r="AK67" s="104">
        <f t="shared" si="13"/>
        <v>189211872.73778531</v>
      </c>
      <c r="AL67" s="103">
        <v>0.34223959389215719</v>
      </c>
      <c r="AM67" s="104">
        <f t="shared" si="88"/>
        <v>135965354.90510109</v>
      </c>
      <c r="AN67" s="104">
        <f t="shared" si="14"/>
        <v>46532727.84612482</v>
      </c>
      <c r="AO67" s="103">
        <v>0.19176878367412076</v>
      </c>
      <c r="AP67" s="104">
        <f t="shared" si="89"/>
        <v>4317905241.1261168</v>
      </c>
      <c r="AQ67" s="104">
        <f t="shared" si="15"/>
        <v>828039436.11086655</v>
      </c>
      <c r="AR67" s="103">
        <v>9.5510926095052032E-2</v>
      </c>
      <c r="AS67" s="104">
        <f t="shared" si="90"/>
        <v>720201696.43666625</v>
      </c>
      <c r="AT67" s="104">
        <f t="shared" si="16"/>
        <v>68787131.001893535</v>
      </c>
      <c r="AU67" s="103">
        <v>2.8554862984311837E-2</v>
      </c>
      <c r="AV67" s="105">
        <f t="shared" si="91"/>
        <v>1791667782.4221482</v>
      </c>
      <c r="AW67" s="105">
        <f t="shared" si="17"/>
        <v>51160828.040470272</v>
      </c>
      <c r="AX67" s="103">
        <v>6.4163475181130442E-2</v>
      </c>
      <c r="AY67" s="105">
        <f t="shared" si="92"/>
        <v>4280637417.9088969</v>
      </c>
      <c r="AZ67" s="105">
        <f t="shared" si="18"/>
        <v>274660572.72341579</v>
      </c>
      <c r="BB67" s="104">
        <f t="shared" ref="BB67:BB98" si="93">D67-G67-J67-M67-P67-S67-V67-Y67-AB67-AE67-AH67-AK67-AN67-AQ67-AT67-AW67-AZ67</f>
        <v>66412363249.252464</v>
      </c>
      <c r="BD67" s="104">
        <f t="shared" ref="BD67:BD98" si="94">C67-F67-I67-L67-O67-R67-U67-X67-AA67-AD67-AG67-AJ67-AM67-AP67-AS67-AV67-AY67</f>
        <v>1094557805703.1414</v>
      </c>
      <c r="BF67" s="107">
        <f t="shared" si="19"/>
        <v>6.0675062480221698E-2</v>
      </c>
      <c r="BG67" s="99">
        <v>6.4057301617316001E-2</v>
      </c>
      <c r="BI67" s="108">
        <f t="shared" ref="BI67:BI130" si="95">BF67-BG67</f>
        <v>-3.3822391370943033E-3</v>
      </c>
    </row>
    <row r="68" spans="1:61">
      <c r="A68" s="109">
        <v>39965</v>
      </c>
      <c r="B68" s="99">
        <v>-4.2173764058074398E-3</v>
      </c>
      <c r="C68" s="62">
        <v>1235059784648.0015</v>
      </c>
      <c r="D68" s="62">
        <v>-5208711995.5360994</v>
      </c>
      <c r="E68" s="100">
        <v>7.0336752238710193E-2</v>
      </c>
      <c r="F68" s="101">
        <f t="shared" si="78"/>
        <v>3869185613.6878047</v>
      </c>
      <c r="G68" s="102">
        <f t="shared" ref="G68:G131" si="96">E68*F68</f>
        <v>272145949.87554097</v>
      </c>
      <c r="H68" s="103">
        <v>0.10756338043264851</v>
      </c>
      <c r="I68" s="104">
        <f t="shared" si="79"/>
        <v>598235698.92895591</v>
      </c>
      <c r="J68" s="102">
        <f t="shared" ref="J68:J131" si="97">H68*I68</f>
        <v>64348254.072286665</v>
      </c>
      <c r="K68" s="103">
        <v>6.4382945702618558E-2</v>
      </c>
      <c r="L68" s="104">
        <f t="shared" si="80"/>
        <v>953547447.85357559</v>
      </c>
      <c r="M68" s="102">
        <f t="shared" ref="M68:M131" si="98">K68*L68</f>
        <v>61392193.560027257</v>
      </c>
      <c r="N68" s="103">
        <v>5.3611660071129864E-2</v>
      </c>
      <c r="O68" s="104">
        <f t="shared" si="81"/>
        <v>14165839733.097502</v>
      </c>
      <c r="P68" s="104">
        <f t="shared" ref="P68:P131" si="99">N68*O68</f>
        <v>759454184.39292824</v>
      </c>
      <c r="Q68" s="100">
        <v>5.2154095363936087E-2</v>
      </c>
      <c r="R68" s="105">
        <f t="shared" si="82"/>
        <v>10599572548.077496</v>
      </c>
      <c r="S68" s="105">
        <f t="shared" ref="S68:S131" si="100">Q68*R68</f>
        <v>552811117.48939276</v>
      </c>
      <c r="T68" s="103">
        <v>5.5493458264731524E-2</v>
      </c>
      <c r="U68" s="104">
        <f t="shared" si="83"/>
        <v>1867830909.2727573</v>
      </c>
      <c r="V68" s="105">
        <f t="shared" ref="V68:V131" si="101">T68*U68</f>
        <v>103652396.6093033</v>
      </c>
      <c r="W68" s="103">
        <v>7.4794431837511735E-2</v>
      </c>
      <c r="X68" s="105">
        <f t="shared" si="84"/>
        <v>12517009039.418314</v>
      </c>
      <c r="Y68" s="105">
        <f t="shared" ref="Y68:Y131" si="102">W68*X68</f>
        <v>936202579.40829134</v>
      </c>
      <c r="Z68" s="103">
        <v>7.5969754240208007E-2</v>
      </c>
      <c r="AA68" s="105">
        <f t="shared" si="85"/>
        <v>3949161144.3151517</v>
      </c>
      <c r="AB68" s="105">
        <f t="shared" ref="AB68:AB131" si="103">Z68*AA68</f>
        <v>300016801.5886007</v>
      </c>
      <c r="AC68" s="106">
        <v>0</v>
      </c>
      <c r="AD68" s="104">
        <v>0</v>
      </c>
      <c r="AE68" s="104">
        <f t="shared" ref="AE68:AE131" si="104">AC68*AD68</f>
        <v>0</v>
      </c>
      <c r="AF68" s="103">
        <v>1.9120857947728505E-2</v>
      </c>
      <c r="AG68" s="104">
        <f t="shared" si="86"/>
        <v>10995603419.617062</v>
      </c>
      <c r="AH68" s="104">
        <f t="shared" ref="AH68:AH130" si="105">AF68*AG68</f>
        <v>210245371.03605562</v>
      </c>
      <c r="AI68" s="103">
        <v>-8.6070305364209076E-3</v>
      </c>
      <c r="AJ68" s="104">
        <f t="shared" si="87"/>
        <v>2058071952.8169556</v>
      </c>
      <c r="AK68" s="104">
        <f t="shared" ref="AK68:AK131" si="106">AI68*AJ68</f>
        <v>-17713888.144046947</v>
      </c>
      <c r="AL68" s="103">
        <v>4.7417312721438178E-3</v>
      </c>
      <c r="AM68" s="104">
        <f t="shared" si="88"/>
        <v>182498082.75122592</v>
      </c>
      <c r="AN68" s="104">
        <f t="shared" ref="AN68:AN131" si="107">AL68*AM68</f>
        <v>865356.86608777824</v>
      </c>
      <c r="AO68" s="103">
        <v>8.6477673245778777E-2</v>
      </c>
      <c r="AP68" s="104">
        <f t="shared" si="89"/>
        <v>5145944677.2369833</v>
      </c>
      <c r="AQ68" s="104">
        <f t="shared" ref="AQ68:AQ131" si="108">AO68*AP68</f>
        <v>445009322.33895439</v>
      </c>
      <c r="AR68" s="103">
        <v>6.9529186012148914E-2</v>
      </c>
      <c r="AS68" s="104">
        <f t="shared" si="90"/>
        <v>788988827.43855977</v>
      </c>
      <c r="AT68" s="104">
        <f t="shared" ref="AT68:AT131" si="109">AR68*AS68</f>
        <v>54857750.944482885</v>
      </c>
      <c r="AU68" s="103">
        <v>0.11586094993998926</v>
      </c>
      <c r="AV68" s="105">
        <f t="shared" si="91"/>
        <v>1842828610.4626184</v>
      </c>
      <c r="AW68" s="105">
        <f t="shared" ref="AW68:AW131" si="110">AU68*AV68</f>
        <v>213511873.38478938</v>
      </c>
      <c r="AX68" s="103">
        <v>7.5629264691083067E-2</v>
      </c>
      <c r="AY68" s="105">
        <f t="shared" si="92"/>
        <v>4555297990.6323128</v>
      </c>
      <c r="AZ68" s="105">
        <f t="shared" ref="AZ68:AZ131" si="111">AX68*AY68</f>
        <v>344513837.48029</v>
      </c>
      <c r="BB68" s="104">
        <f t="shared" si="93"/>
        <v>-9510025096.4390831</v>
      </c>
      <c r="BD68" s="104">
        <f t="shared" si="94"/>
        <v>1160970168952.3948</v>
      </c>
      <c r="BF68" s="107">
        <f t="shared" ref="BF68:BF131" si="112">BB68/BD68</f>
        <v>-8.1914465597513891E-3</v>
      </c>
      <c r="BG68" s="99">
        <v>-4.2173764058074398E-3</v>
      </c>
      <c r="BI68" s="108">
        <f t="shared" si="95"/>
        <v>-3.9740701539439493E-3</v>
      </c>
    </row>
    <row r="69" spans="1:61">
      <c r="A69" s="109">
        <v>39995</v>
      </c>
      <c r="B69" s="99">
        <v>8.4019048340134198E-2</v>
      </c>
      <c r="C69" s="62">
        <v>1229851072652.4653</v>
      </c>
      <c r="D69" s="62">
        <v>103330916724.35338</v>
      </c>
      <c r="E69" s="100">
        <v>-0.20592956784890049</v>
      </c>
      <c r="F69" s="101">
        <f t="shared" si="78"/>
        <v>4141331563.5633454</v>
      </c>
      <c r="G69" s="102">
        <f t="shared" si="96"/>
        <v>-852822619.20361114</v>
      </c>
      <c r="H69" s="103">
        <v>-0.13816257662309586</v>
      </c>
      <c r="I69" s="104">
        <f t="shared" si="79"/>
        <v>662583953.00124264</v>
      </c>
      <c r="J69" s="102">
        <f t="shared" si="97"/>
        <v>-91544306.175767928</v>
      </c>
      <c r="K69" s="103">
        <v>6.5206230606092846E-2</v>
      </c>
      <c r="L69" s="104">
        <f t="shared" si="80"/>
        <v>1014939641.4136028</v>
      </c>
      <c r="M69" s="102">
        <f t="shared" si="98"/>
        <v>66180388.309280567</v>
      </c>
      <c r="N69" s="103">
        <v>-4.2706775502776961E-2</v>
      </c>
      <c r="O69" s="104">
        <f t="shared" si="81"/>
        <v>14925293917.490429</v>
      </c>
      <c r="P69" s="104">
        <f t="shared" si="99"/>
        <v>-637411176.64722621</v>
      </c>
      <c r="Q69" s="100">
        <v>-6.1895923900693733E-2</v>
      </c>
      <c r="R69" s="105">
        <f t="shared" si="82"/>
        <v>11152383665.566889</v>
      </c>
      <c r="S69" s="105">
        <f t="shared" si="100"/>
        <v>-690287090.67526793</v>
      </c>
      <c r="T69" s="103">
        <v>-8.1482005281778638E-2</v>
      </c>
      <c r="U69" s="104">
        <f t="shared" si="83"/>
        <v>1971483305.8820605</v>
      </c>
      <c r="V69" s="105">
        <f t="shared" si="101"/>
        <v>-160640413.14282048</v>
      </c>
      <c r="W69" s="103">
        <v>-2.5037478510992275E-2</v>
      </c>
      <c r="X69" s="105">
        <f t="shared" si="84"/>
        <v>13453211618.826607</v>
      </c>
      <c r="Y69" s="105">
        <f t="shared" si="102"/>
        <v>-336834496.81020278</v>
      </c>
      <c r="Z69" s="103">
        <v>-9.6053629609411162E-2</v>
      </c>
      <c r="AA69" s="105">
        <f t="shared" si="85"/>
        <v>4249177945.9037523</v>
      </c>
      <c r="AB69" s="105">
        <f t="shared" si="103"/>
        <v>-408148964.56031758</v>
      </c>
      <c r="AC69" s="106">
        <v>0</v>
      </c>
      <c r="AD69" s="104">
        <v>0</v>
      </c>
      <c r="AE69" s="104">
        <f t="shared" si="104"/>
        <v>0</v>
      </c>
      <c r="AF69" s="103">
        <v>-2.2814239062345271E-2</v>
      </c>
      <c r="AG69" s="104">
        <f t="shared" si="86"/>
        <v>11205848790.653116</v>
      </c>
      <c r="AH69" s="104">
        <f t="shared" si="105"/>
        <v>-255652913.20645285</v>
      </c>
      <c r="AI69" s="103">
        <v>-3.4460438010839686E-2</v>
      </c>
      <c r="AJ69" s="104">
        <f t="shared" si="87"/>
        <v>2040358064.6729088</v>
      </c>
      <c r="AK69" s="104">
        <f t="shared" si="106"/>
        <v>-70311632.607577607</v>
      </c>
      <c r="AL69" s="103">
        <v>-0.17579925202028118</v>
      </c>
      <c r="AM69" s="104">
        <f t="shared" si="88"/>
        <v>183363439.61731371</v>
      </c>
      <c r="AN69" s="104">
        <f t="shared" si="107"/>
        <v>-32235155.532589745</v>
      </c>
      <c r="AO69" s="103">
        <v>-3.2167188035694398E-2</v>
      </c>
      <c r="AP69" s="104">
        <f t="shared" si="89"/>
        <v>5590953999.5759382</v>
      </c>
      <c r="AQ69" s="104">
        <f t="shared" si="108"/>
        <v>-179845268.60327685</v>
      </c>
      <c r="AR69" s="103">
        <v>-8.5660383731087364E-2</v>
      </c>
      <c r="AS69" s="104">
        <f t="shared" si="90"/>
        <v>843846578.38304269</v>
      </c>
      <c r="AT69" s="104">
        <f t="shared" si="109"/>
        <v>-72284221.714456528</v>
      </c>
      <c r="AU69" s="103">
        <v>-5.0817755755054863E-3</v>
      </c>
      <c r="AV69" s="105">
        <f t="shared" si="91"/>
        <v>2056340483.8474076</v>
      </c>
      <c r="AW69" s="105">
        <f t="shared" si="110"/>
        <v>-10449860.84573889</v>
      </c>
      <c r="AX69" s="103">
        <v>-5.5089143396382149E-2</v>
      </c>
      <c r="AY69" s="105">
        <f t="shared" si="92"/>
        <v>4899811828.1126022</v>
      </c>
      <c r="AZ69" s="105">
        <f t="shared" si="111"/>
        <v>-269926436.41418451</v>
      </c>
      <c r="BB69" s="104">
        <f t="shared" si="93"/>
        <v>107333130892.18358</v>
      </c>
      <c r="BD69" s="104">
        <f t="shared" si="94"/>
        <v>1151460143855.9551</v>
      </c>
      <c r="BF69" s="107">
        <f t="shared" si="112"/>
        <v>9.321480336501399E-2</v>
      </c>
      <c r="BG69" s="99">
        <v>8.4019048340134198E-2</v>
      </c>
      <c r="BI69" s="108">
        <f t="shared" si="95"/>
        <v>9.1957550248797926E-3</v>
      </c>
    </row>
    <row r="70" spans="1:61">
      <c r="A70" s="109">
        <v>40026</v>
      </c>
      <c r="B70" s="99">
        <v>4.4851079079298001E-2</v>
      </c>
      <c r="C70" s="62">
        <v>1333181989376.8186</v>
      </c>
      <c r="D70" s="62">
        <v>59794650832.635521</v>
      </c>
      <c r="E70" s="100">
        <v>0.11395228556567961</v>
      </c>
      <c r="F70" s="101">
        <f t="shared" si="78"/>
        <v>3288508944.3597345</v>
      </c>
      <c r="G70" s="102">
        <f t="shared" si="96"/>
        <v>374733110.31297207</v>
      </c>
      <c r="H70" s="103">
        <v>0.12887848704653876</v>
      </c>
      <c r="I70" s="104">
        <f t="shared" si="79"/>
        <v>571039646.82547474</v>
      </c>
      <c r="J70" s="102">
        <f t="shared" si="97"/>
        <v>73594725.726457015</v>
      </c>
      <c r="K70" s="103">
        <v>-6.3532634766472182E-2</v>
      </c>
      <c r="L70" s="104">
        <f t="shared" si="80"/>
        <v>1081120029.7228832</v>
      </c>
      <c r="M70" s="102">
        <f t="shared" si="98"/>
        <v>-68686403.987101495</v>
      </c>
      <c r="N70" s="103">
        <v>7.4470374925281455E-2</v>
      </c>
      <c r="O70" s="104">
        <f t="shared" si="81"/>
        <v>14287882740.843203</v>
      </c>
      <c r="P70" s="104">
        <f t="shared" si="99"/>
        <v>1064023984.5990514</v>
      </c>
      <c r="Q70" s="100">
        <v>2.7799650606755684E-3</v>
      </c>
      <c r="R70" s="105">
        <f t="shared" si="82"/>
        <v>10462096574.891621</v>
      </c>
      <c r="S70" s="105">
        <f t="shared" si="100"/>
        <v>29084262.93961224</v>
      </c>
      <c r="T70" s="103">
        <v>2.7632429875678936E-2</v>
      </c>
      <c r="U70" s="104">
        <f t="shared" si="83"/>
        <v>1810842892.7392402</v>
      </c>
      <c r="V70" s="105">
        <f t="shared" si="101"/>
        <v>50037989.249488644</v>
      </c>
      <c r="W70" s="103">
        <v>5.5910656804623919E-2</v>
      </c>
      <c r="X70" s="105">
        <f t="shared" si="84"/>
        <v>13116377122.016405</v>
      </c>
      <c r="Y70" s="105">
        <f t="shared" si="102"/>
        <v>733345259.78908002</v>
      </c>
      <c r="Z70" s="103">
        <v>6.097892128082797E-2</v>
      </c>
      <c r="AA70" s="105">
        <f t="shared" si="85"/>
        <v>3841028981.3434343</v>
      </c>
      <c r="AB70" s="105">
        <f t="shared" si="103"/>
        <v>234221803.89072013</v>
      </c>
      <c r="AC70" s="106">
        <v>0</v>
      </c>
      <c r="AD70" s="104">
        <v>0</v>
      </c>
      <c r="AE70" s="104">
        <f t="shared" si="104"/>
        <v>0</v>
      </c>
      <c r="AF70" s="103">
        <v>1.7878357259646566E-2</v>
      </c>
      <c r="AG70" s="104">
        <f t="shared" si="86"/>
        <v>10950195877.446663</v>
      </c>
      <c r="AH70" s="104">
        <f t="shared" si="105"/>
        <v>195771513.96010044</v>
      </c>
      <c r="AI70" s="103">
        <v>6.0793049173178529E-2</v>
      </c>
      <c r="AJ70" s="104">
        <f t="shared" si="87"/>
        <v>1970046432.0653312</v>
      </c>
      <c r="AK70" s="104">
        <f t="shared" si="106"/>
        <v>119765129.61799259</v>
      </c>
      <c r="AL70" s="103">
        <v>0.12983161571519894</v>
      </c>
      <c r="AM70" s="104">
        <f t="shared" si="88"/>
        <v>151128284.08472398</v>
      </c>
      <c r="AN70" s="104">
        <f t="shared" si="107"/>
        <v>19621229.302985299</v>
      </c>
      <c r="AO70" s="103">
        <v>-2.3386909948962687E-2</v>
      </c>
      <c r="AP70" s="104">
        <f t="shared" si="89"/>
        <v>5411108730.972661</v>
      </c>
      <c r="AQ70" s="104">
        <f t="shared" si="108"/>
        <v>-126549112.61530338</v>
      </c>
      <c r="AR70" s="103">
        <v>0.11008052362149494</v>
      </c>
      <c r="AS70" s="104">
        <f t="shared" si="90"/>
        <v>771562356.66858613</v>
      </c>
      <c r="AT70" s="104">
        <f t="shared" si="109"/>
        <v>84933988.228712603</v>
      </c>
      <c r="AU70" s="103">
        <v>5.2393992533441812E-2</v>
      </c>
      <c r="AV70" s="105">
        <f t="shared" si="91"/>
        <v>2045890623.0016687</v>
      </c>
      <c r="AW70" s="105">
        <f t="shared" si="110"/>
        <v>107192378.02578804</v>
      </c>
      <c r="AX70" s="103">
        <v>-8.9351239244569586E-3</v>
      </c>
      <c r="AY70" s="105">
        <f t="shared" si="92"/>
        <v>4629885391.6984177</v>
      </c>
      <c r="AZ70" s="105">
        <f t="shared" si="111"/>
        <v>-41368599.730858311</v>
      </c>
      <c r="BB70" s="104">
        <f t="shared" si="93"/>
        <v>56944929573.325821</v>
      </c>
      <c r="BD70" s="104">
        <f t="shared" si="94"/>
        <v>1258793274748.1382</v>
      </c>
      <c r="BF70" s="107">
        <f t="shared" si="112"/>
        <v>4.5237713543329401E-2</v>
      </c>
      <c r="BG70" s="99">
        <v>4.4851079079298001E-2</v>
      </c>
      <c r="BI70" s="108">
        <f t="shared" si="95"/>
        <v>3.8663446403140039E-4</v>
      </c>
    </row>
    <row r="71" spans="1:61">
      <c r="A71" s="109">
        <v>40057</v>
      </c>
      <c r="B71" s="99">
        <v>3.9122257865454001E-2</v>
      </c>
      <c r="C71" s="62">
        <v>1392976640209.4541</v>
      </c>
      <c r="D71" s="62">
        <v>54496391318.828003</v>
      </c>
      <c r="E71" s="100">
        <v>0.12109588039775605</v>
      </c>
      <c r="F71" s="101">
        <f t="shared" si="78"/>
        <v>3663242054.6727066</v>
      </c>
      <c r="G71" s="102">
        <f t="shared" si="96"/>
        <v>443603521.72067624</v>
      </c>
      <c r="H71" s="103">
        <v>0.19627051062515485</v>
      </c>
      <c r="I71" s="104">
        <f t="shared" si="79"/>
        <v>644634372.55193174</v>
      </c>
      <c r="J71" s="102">
        <f t="shared" si="97"/>
        <v>126522717.46729395</v>
      </c>
      <c r="K71" s="103">
        <v>-1.5790233054571088E-2</v>
      </c>
      <c r="L71" s="104">
        <f t="shared" si="80"/>
        <v>1012433625.7357817</v>
      </c>
      <c r="M71" s="102">
        <f t="shared" si="98"/>
        <v>-15986562.902652394</v>
      </c>
      <c r="N71" s="103">
        <v>9.3798083776676311E-2</v>
      </c>
      <c r="O71" s="104">
        <f t="shared" si="81"/>
        <v>15351906725.442255</v>
      </c>
      <c r="P71" s="104">
        <f t="shared" si="99"/>
        <v>1439979433.1647532</v>
      </c>
      <c r="Q71" s="100">
        <v>1.8588807433161388E-2</v>
      </c>
      <c r="R71" s="105">
        <f t="shared" si="82"/>
        <v>10491180837.831232</v>
      </c>
      <c r="S71" s="105">
        <f t="shared" si="100"/>
        <v>195018540.34091753</v>
      </c>
      <c r="T71" s="103">
        <v>0.14947192990873606</v>
      </c>
      <c r="U71" s="104">
        <f t="shared" si="83"/>
        <v>1860880881.9887288</v>
      </c>
      <c r="V71" s="105">
        <f t="shared" si="101"/>
        <v>278149456.76112622</v>
      </c>
      <c r="W71" s="103">
        <v>6.6474571985784742E-2</v>
      </c>
      <c r="X71" s="105">
        <f t="shared" si="84"/>
        <v>13849722381.805485</v>
      </c>
      <c r="Y71" s="105">
        <f t="shared" si="102"/>
        <v>920654367.45246279</v>
      </c>
      <c r="Z71" s="103">
        <v>5.2946825218846152E-2</v>
      </c>
      <c r="AA71" s="105">
        <f t="shared" si="85"/>
        <v>4075250785.2341547</v>
      </c>
      <c r="AB71" s="105">
        <f t="shared" si="103"/>
        <v>215771591.04875833</v>
      </c>
      <c r="AC71" s="106">
        <v>0</v>
      </c>
      <c r="AD71" s="104">
        <v>0</v>
      </c>
      <c r="AE71" s="104">
        <f t="shared" si="104"/>
        <v>0</v>
      </c>
      <c r="AF71" s="103">
        <v>0.11239912316073991</v>
      </c>
      <c r="AG71" s="104">
        <f t="shared" si="86"/>
        <v>11145967391.406763</v>
      </c>
      <c r="AH71" s="104">
        <f t="shared" si="105"/>
        <v>1252796961.5723197</v>
      </c>
      <c r="AI71" s="103">
        <v>5.6841068787811394E-2</v>
      </c>
      <c r="AJ71" s="104">
        <f t="shared" si="87"/>
        <v>2089811561.6833239</v>
      </c>
      <c r="AK71" s="104">
        <f t="shared" si="106"/>
        <v>118787122.73120536</v>
      </c>
      <c r="AL71" s="103">
        <v>0.12787406658622252</v>
      </c>
      <c r="AM71" s="104">
        <f t="shared" si="88"/>
        <v>170749513.38770926</v>
      </c>
      <c r="AN71" s="104">
        <f t="shared" si="107"/>
        <v>21834434.644505028</v>
      </c>
      <c r="AO71" s="103">
        <v>0.10192251316990912</v>
      </c>
      <c r="AP71" s="104">
        <f t="shared" si="89"/>
        <v>5284559618.357358</v>
      </c>
      <c r="AQ71" s="104">
        <f t="shared" si="108"/>
        <v>538615597.29919779</v>
      </c>
      <c r="AR71" s="103">
        <v>1.1322975217456959E-2</v>
      </c>
      <c r="AS71" s="104">
        <f t="shared" si="90"/>
        <v>856496344.89729881</v>
      </c>
      <c r="AT71" s="104">
        <f t="shared" si="109"/>
        <v>9698086.8871145826</v>
      </c>
      <c r="AU71" s="103">
        <v>0.10815306244534448</v>
      </c>
      <c r="AV71" s="105">
        <f t="shared" si="91"/>
        <v>2153083001.0274568</v>
      </c>
      <c r="AW71" s="105">
        <f t="shared" si="110"/>
        <v>232862520.26013222</v>
      </c>
      <c r="AX71" s="103">
        <v>9.7871457673327666E-2</v>
      </c>
      <c r="AY71" s="105">
        <f t="shared" si="92"/>
        <v>4588516791.9675598</v>
      </c>
      <c r="AZ71" s="105">
        <f t="shared" si="111"/>
        <v>449084826.9884063</v>
      </c>
      <c r="BB71" s="104">
        <f t="shared" si="93"/>
        <v>48268998703.391785</v>
      </c>
      <c r="BD71" s="104">
        <f t="shared" si="94"/>
        <v>1315738204321.4646</v>
      </c>
      <c r="BF71" s="107">
        <f t="shared" si="112"/>
        <v>3.6685868469012381E-2</v>
      </c>
      <c r="BG71" s="99">
        <v>3.9122257865454001E-2</v>
      </c>
      <c r="BI71" s="108">
        <f t="shared" si="95"/>
        <v>-2.4363893964416197E-3</v>
      </c>
    </row>
    <row r="72" spans="1:61">
      <c r="A72" s="109">
        <v>40087</v>
      </c>
      <c r="B72" s="99">
        <v>-2.40724036393072E-2</v>
      </c>
      <c r="C72" s="62">
        <v>1447473031528.282</v>
      </c>
      <c r="D72" s="62">
        <v>-34844155071.960442</v>
      </c>
      <c r="E72" s="100">
        <v>0.15345914917369613</v>
      </c>
      <c r="F72" s="101">
        <f t="shared" si="78"/>
        <v>4106845576.3933825</v>
      </c>
      <c r="G72" s="102">
        <f t="shared" si="96"/>
        <v>630233027.94108617</v>
      </c>
      <c r="H72" s="103">
        <v>0.13834465868800994</v>
      </c>
      <c r="I72" s="104">
        <f t="shared" si="79"/>
        <v>771157090.0192256</v>
      </c>
      <c r="J72" s="102">
        <f t="shared" si="97"/>
        <v>106685464.41354872</v>
      </c>
      <c r="K72" s="103">
        <v>-1.0240181474611984E-2</v>
      </c>
      <c r="L72" s="104">
        <f t="shared" si="80"/>
        <v>996447062.83312929</v>
      </c>
      <c r="M72" s="102">
        <f t="shared" si="98"/>
        <v>-10203798.753255334</v>
      </c>
      <c r="N72" s="103">
        <v>4.1886291015661666E-2</v>
      </c>
      <c r="O72" s="104">
        <f t="shared" si="81"/>
        <v>16791886158.607008</v>
      </c>
      <c r="P72" s="104">
        <f t="shared" si="99"/>
        <v>703349830.34127414</v>
      </c>
      <c r="Q72" s="100">
        <v>4.8456973902399038E-2</v>
      </c>
      <c r="R72" s="105">
        <f t="shared" si="82"/>
        <v>10686199378.172152</v>
      </c>
      <c r="S72" s="105">
        <f t="shared" si="100"/>
        <v>517820884.38392079</v>
      </c>
      <c r="T72" s="103">
        <v>0.1797738010426965</v>
      </c>
      <c r="U72" s="104">
        <f t="shared" si="83"/>
        <v>2139030338.749855</v>
      </c>
      <c r="V72" s="105">
        <f t="shared" si="101"/>
        <v>384541614.54270816</v>
      </c>
      <c r="W72" s="103">
        <v>1.1895970480829351E-2</v>
      </c>
      <c r="X72" s="105">
        <f t="shared" si="84"/>
        <v>14770376749.257946</v>
      </c>
      <c r="Y72" s="105">
        <f t="shared" si="102"/>
        <v>175707965.79990071</v>
      </c>
      <c r="Z72" s="103">
        <v>6.8254021566426362E-2</v>
      </c>
      <c r="AA72" s="105">
        <f t="shared" si="85"/>
        <v>4291022376.2829127</v>
      </c>
      <c r="AB72" s="105">
        <f t="shared" si="103"/>
        <v>292879533.812832</v>
      </c>
      <c r="AC72" s="106">
        <v>0</v>
      </c>
      <c r="AD72" s="104">
        <v>0</v>
      </c>
      <c r="AE72" s="104">
        <f t="shared" si="104"/>
        <v>0</v>
      </c>
      <c r="AF72" s="103">
        <v>2.9076193263762477E-2</v>
      </c>
      <c r="AG72" s="104">
        <f t="shared" si="86"/>
        <v>12398764352.979084</v>
      </c>
      <c r="AH72" s="104">
        <f t="shared" si="105"/>
        <v>360508868.5590688</v>
      </c>
      <c r="AI72" s="103">
        <v>0.11102260669254184</v>
      </c>
      <c r="AJ72" s="104">
        <f t="shared" si="87"/>
        <v>2208598684.4145293</v>
      </c>
      <c r="AK72" s="104">
        <f t="shared" si="106"/>
        <v>245204383.08141962</v>
      </c>
      <c r="AL72" s="103">
        <v>0.14119482682610088</v>
      </c>
      <c r="AM72" s="104">
        <f t="shared" si="88"/>
        <v>192583948.03221428</v>
      </c>
      <c r="AN72" s="104">
        <f t="shared" si="107"/>
        <v>27191857.191895306</v>
      </c>
      <c r="AO72" s="103">
        <v>7.7689497314335013E-2</v>
      </c>
      <c r="AP72" s="104">
        <f t="shared" si="89"/>
        <v>5823175215.6565552</v>
      </c>
      <c r="AQ72" s="104">
        <f t="shared" si="108"/>
        <v>452399555.27765214</v>
      </c>
      <c r="AR72" s="103">
        <v>0.12008438809501329</v>
      </c>
      <c r="AS72" s="104">
        <f t="shared" si="90"/>
        <v>866194431.78441346</v>
      </c>
      <c r="AT72" s="104">
        <f t="shared" si="109"/>
        <v>104016428.31213902</v>
      </c>
      <c r="AU72" s="103">
        <v>6.3560884496097078E-2</v>
      </c>
      <c r="AV72" s="105">
        <f t="shared" si="91"/>
        <v>2385945521.2875886</v>
      </c>
      <c r="AW72" s="105">
        <f t="shared" si="110"/>
        <v>151652807.69254056</v>
      </c>
      <c r="AX72" s="103">
        <v>-3.9370826726328398E-4</v>
      </c>
      <c r="AY72" s="105">
        <f t="shared" si="92"/>
        <v>5037601618.955966</v>
      </c>
      <c r="AZ72" s="105">
        <f t="shared" si="111"/>
        <v>-1983345.4045618675</v>
      </c>
      <c r="BB72" s="104">
        <f t="shared" si="93"/>
        <v>-38984160149.152611</v>
      </c>
      <c r="BD72" s="104">
        <f t="shared" si="94"/>
        <v>1364007203024.8562</v>
      </c>
      <c r="BF72" s="107">
        <f t="shared" si="112"/>
        <v>-2.8580611643912415E-2</v>
      </c>
      <c r="BG72" s="99">
        <v>-2.40724036393072E-2</v>
      </c>
      <c r="BI72" s="108">
        <f t="shared" si="95"/>
        <v>-4.5082080046052152E-3</v>
      </c>
    </row>
    <row r="73" spans="1:61">
      <c r="A73" s="109">
        <v>40118</v>
      </c>
      <c r="B73" s="99">
        <v>2.5078602259706304E-2</v>
      </c>
      <c r="C73" s="62">
        <v>1412628876456.3215</v>
      </c>
      <c r="D73" s="62">
        <v>35426757733.223885</v>
      </c>
      <c r="E73" s="100">
        <v>-7.4649378221049653E-2</v>
      </c>
      <c r="F73" s="101">
        <f t="shared" si="78"/>
        <v>4737078604.3344688</v>
      </c>
      <c r="G73" s="102">
        <f t="shared" si="96"/>
        <v>-353619972.39780581</v>
      </c>
      <c r="H73" s="103">
        <v>1.5376055501148784E-2</v>
      </c>
      <c r="I73" s="104">
        <f t="shared" si="79"/>
        <v>877842554.43277431</v>
      </c>
      <c r="J73" s="102">
        <f t="shared" si="97"/>
        <v>13497755.838228559</v>
      </c>
      <c r="K73" s="103">
        <v>6.41115379010715E-3</v>
      </c>
      <c r="L73" s="104">
        <f t="shared" si="80"/>
        <v>986243264.07987392</v>
      </c>
      <c r="M73" s="102">
        <f t="shared" si="98"/>
        <v>6322957.240473331</v>
      </c>
      <c r="N73" s="103">
        <v>4.3550559222250519E-2</v>
      </c>
      <c r="O73" s="104">
        <f t="shared" si="81"/>
        <v>17495235988.94828</v>
      </c>
      <c r="P73" s="104">
        <f t="shared" si="99"/>
        <v>761927311.04394066</v>
      </c>
      <c r="Q73" s="100">
        <v>-7.1787343643486151E-4</v>
      </c>
      <c r="R73" s="105">
        <f t="shared" si="82"/>
        <v>11204020262.556072</v>
      </c>
      <c r="S73" s="105">
        <f t="shared" si="100"/>
        <v>-8043068.5277669467</v>
      </c>
      <c r="T73" s="103">
        <v>-0.11279025330289516</v>
      </c>
      <c r="U73" s="104">
        <f t="shared" si="83"/>
        <v>2523571953.2925634</v>
      </c>
      <c r="V73" s="105">
        <f t="shared" si="101"/>
        <v>-284634319.83995014</v>
      </c>
      <c r="W73" s="103">
        <v>8.4158450935820417E-2</v>
      </c>
      <c r="X73" s="105">
        <f t="shared" si="84"/>
        <v>14946084715.057846</v>
      </c>
      <c r="Y73" s="105">
        <f t="shared" si="102"/>
        <v>1257839337.1748111</v>
      </c>
      <c r="Z73" s="103">
        <v>1.6170915545544954E-2</v>
      </c>
      <c r="AA73" s="105">
        <f t="shared" si="85"/>
        <v>4583901910.0957451</v>
      </c>
      <c r="AB73" s="105">
        <f t="shared" si="103"/>
        <v>74125890.657220498</v>
      </c>
      <c r="AC73" s="106">
        <v>0</v>
      </c>
      <c r="AD73" s="104">
        <v>0</v>
      </c>
      <c r="AE73" s="104">
        <f t="shared" si="104"/>
        <v>0</v>
      </c>
      <c r="AF73" s="103">
        <v>3.0352316414692326E-2</v>
      </c>
      <c r="AG73" s="104">
        <f t="shared" si="86"/>
        <v>12759273221.538153</v>
      </c>
      <c r="AH73" s="104">
        <f t="shared" si="105"/>
        <v>387273498.04163671</v>
      </c>
      <c r="AI73" s="103">
        <v>3.0322121945303839E-2</v>
      </c>
      <c r="AJ73" s="104">
        <f t="shared" si="87"/>
        <v>2453803067.4959493</v>
      </c>
      <c r="AK73" s="104">
        <f t="shared" si="106"/>
        <v>74404515.842372805</v>
      </c>
      <c r="AL73" s="103">
        <v>1.5386404009875284E-2</v>
      </c>
      <c r="AM73" s="104">
        <f t="shared" si="88"/>
        <v>219775805.22410962</v>
      </c>
      <c r="AN73" s="104">
        <f t="shared" si="107"/>
        <v>3381559.3307738095</v>
      </c>
      <c r="AO73" s="103">
        <v>-3.2914269252293585E-2</v>
      </c>
      <c r="AP73" s="104">
        <f t="shared" si="89"/>
        <v>6275574770.934207</v>
      </c>
      <c r="AQ73" s="104">
        <f t="shared" si="108"/>
        <v>-206555957.72342911</v>
      </c>
      <c r="AR73" s="103">
        <v>4.2334868380871658E-2</v>
      </c>
      <c r="AS73" s="104">
        <f t="shared" si="90"/>
        <v>970210860.09655249</v>
      </c>
      <c r="AT73" s="104">
        <f t="shared" si="109"/>
        <v>41073749.063879833</v>
      </c>
      <c r="AU73" s="103">
        <v>-8.3344183948639312E-3</v>
      </c>
      <c r="AV73" s="105">
        <f t="shared" si="91"/>
        <v>2537598328.9801292</v>
      </c>
      <c r="AW73" s="105">
        <f t="shared" si="110"/>
        <v>-21149406.191827964</v>
      </c>
      <c r="AX73" s="103">
        <v>-2.4115952324532891E-3</v>
      </c>
      <c r="AY73" s="105">
        <f t="shared" si="92"/>
        <v>5035618273.551404</v>
      </c>
      <c r="AZ73" s="105">
        <f t="shared" si="111"/>
        <v>-12143873.020951228</v>
      </c>
      <c r="BB73" s="104">
        <f t="shared" si="93"/>
        <v>33693057756.692284</v>
      </c>
      <c r="BD73" s="104">
        <f t="shared" si="94"/>
        <v>1325023042875.7034</v>
      </c>
      <c r="BF73" s="107">
        <f t="shared" si="112"/>
        <v>2.5428280615836001E-2</v>
      </c>
      <c r="BG73" s="99">
        <v>2.5078602259706304E-2</v>
      </c>
      <c r="BI73" s="108">
        <f t="shared" si="95"/>
        <v>3.4967835612969775E-4</v>
      </c>
    </row>
    <row r="74" spans="1:61" s="81" customFormat="1">
      <c r="A74" s="110">
        <v>40148</v>
      </c>
      <c r="B74" s="111">
        <v>4.6844640579079701E-2</v>
      </c>
      <c r="C74" s="112">
        <v>1448055634189.5454</v>
      </c>
      <c r="D74" s="112">
        <v>67833645722.120567</v>
      </c>
      <c r="E74" s="114">
        <v>-8.254315113764675E-2</v>
      </c>
      <c r="F74" s="131">
        <f t="shared" si="78"/>
        <v>4383458631.9366627</v>
      </c>
      <c r="G74" s="132">
        <f t="shared" si="96"/>
        <v>-361824488.36157018</v>
      </c>
      <c r="H74" s="113">
        <v>-4.0479990965351612E-2</v>
      </c>
      <c r="I74" s="131">
        <f t="shared" si="79"/>
        <v>891340310.27100289</v>
      </c>
      <c r="J74" s="132">
        <f t="shared" si="97"/>
        <v>-36081447.7068239</v>
      </c>
      <c r="K74" s="113">
        <v>1.6481097670222915E-2</v>
      </c>
      <c r="L74" s="131">
        <f t="shared" si="80"/>
        <v>992566221.32034731</v>
      </c>
      <c r="M74" s="132">
        <f t="shared" si="98"/>
        <v>16358580.837744739</v>
      </c>
      <c r="N74" s="113">
        <v>-4.3105788016037976E-2</v>
      </c>
      <c r="O74" s="131">
        <f t="shared" si="81"/>
        <v>18257163299.992222</v>
      </c>
      <c r="P74" s="131">
        <f t="shared" si="99"/>
        <v>-786989410.98365307</v>
      </c>
      <c r="Q74" s="114">
        <v>-4.6602493484105022E-2</v>
      </c>
      <c r="R74" s="133">
        <f t="shared" si="82"/>
        <v>11195977194.028305</v>
      </c>
      <c r="S74" s="133">
        <f t="shared" si="100"/>
        <v>-521760454.23289251</v>
      </c>
      <c r="T74" s="113">
        <v>-7.1660355639823342E-2</v>
      </c>
      <c r="U74" s="131">
        <f t="shared" si="83"/>
        <v>2238937633.4526134</v>
      </c>
      <c r="V74" s="133">
        <f t="shared" si="101"/>
        <v>-160443067.06859872</v>
      </c>
      <c r="W74" s="113">
        <v>-2.860873857321674E-2</v>
      </c>
      <c r="X74" s="133">
        <f t="shared" si="84"/>
        <v>16203924052.232656</v>
      </c>
      <c r="Y74" s="133">
        <f t="shared" si="102"/>
        <v>-463573827.07058293</v>
      </c>
      <c r="Z74" s="113">
        <v>1.2708051907032939E-3</v>
      </c>
      <c r="AA74" s="133">
        <f t="shared" si="85"/>
        <v>4658027800.7529659</v>
      </c>
      <c r="AB74" s="133">
        <f t="shared" si="103"/>
        <v>5919445.9076371174</v>
      </c>
      <c r="AC74" s="134">
        <v>0</v>
      </c>
      <c r="AD74" s="131">
        <v>0</v>
      </c>
      <c r="AE74" s="131">
        <f t="shared" si="104"/>
        <v>0</v>
      </c>
      <c r="AF74" s="113">
        <v>8.3551107062609046E-3</v>
      </c>
      <c r="AG74" s="131">
        <f t="shared" si="86"/>
        <v>13146546719.57979</v>
      </c>
      <c r="AH74" s="131">
        <f t="shared" si="105"/>
        <v>109840853.24712028</v>
      </c>
      <c r="AI74" s="113">
        <v>-4.1941502357818253E-2</v>
      </c>
      <c r="AJ74" s="131">
        <f t="shared" si="87"/>
        <v>2528207583.3383222</v>
      </c>
      <c r="AK74" s="131">
        <f t="shared" si="106"/>
        <v>-106036824.31763822</v>
      </c>
      <c r="AL74" s="113">
        <v>-4.3089244172168681E-2</v>
      </c>
      <c r="AM74" s="131">
        <f t="shared" si="88"/>
        <v>223157364.55488342</v>
      </c>
      <c r="AN74" s="131">
        <f t="shared" si="107"/>
        <v>-9615682.1701230314</v>
      </c>
      <c r="AO74" s="113">
        <v>-3.6355427401403934E-2</v>
      </c>
      <c r="AP74" s="131">
        <f t="shared" si="89"/>
        <v>6069018813.2107782</v>
      </c>
      <c r="AQ74" s="131">
        <f t="shared" si="108"/>
        <v>-220641772.86143911</v>
      </c>
      <c r="AR74" s="113">
        <v>-3.4515275176109292E-2</v>
      </c>
      <c r="AS74" s="131">
        <f t="shared" si="90"/>
        <v>1011284609.1604325</v>
      </c>
      <c r="AT74" s="131">
        <f t="shared" si="109"/>
        <v>-34904766.566536464</v>
      </c>
      <c r="AU74" s="113">
        <v>-4.0110408662524501E-2</v>
      </c>
      <c r="AV74" s="133">
        <f t="shared" si="91"/>
        <v>2516448922.7883015</v>
      </c>
      <c r="AW74" s="133">
        <f t="shared" si="110"/>
        <v>-100935794.67140834</v>
      </c>
      <c r="AX74" s="113">
        <v>-3.7732081860287474E-2</v>
      </c>
      <c r="AY74" s="133">
        <f t="shared" si="92"/>
        <v>5023474400.5304527</v>
      </c>
      <c r="AZ74" s="133">
        <f t="shared" si="111"/>
        <v>-189546147.3038736</v>
      </c>
      <c r="BB74" s="131">
        <f t="shared" si="93"/>
        <v>70693880525.443222</v>
      </c>
      <c r="BD74" s="131">
        <f t="shared" si="94"/>
        <v>1358716100632.3955</v>
      </c>
      <c r="BF74" s="135">
        <f t="shared" si="112"/>
        <v>5.2029913013130362E-2</v>
      </c>
      <c r="BG74" s="111">
        <v>4.6844640579079701E-2</v>
      </c>
      <c r="BI74" s="136">
        <f t="shared" si="95"/>
        <v>5.1852724340506612E-3</v>
      </c>
    </row>
    <row r="75" spans="1:61">
      <c r="A75" s="109">
        <v>40179</v>
      </c>
      <c r="B75" s="99">
        <v>-3.3149363191475899E-2</v>
      </c>
      <c r="C75" s="62">
        <v>1644000000000</v>
      </c>
      <c r="D75" s="62">
        <v>-54497553086.786377</v>
      </c>
      <c r="E75" s="100">
        <v>0.10737840474034896</v>
      </c>
      <c r="F75" s="101">
        <v>5466002892</v>
      </c>
      <c r="G75" s="102">
        <f t="shared" si="96"/>
        <v>586930670.84909391</v>
      </c>
      <c r="H75" s="103">
        <v>0.10875232483464882</v>
      </c>
      <c r="I75" s="104">
        <v>1873764259</v>
      </c>
      <c r="J75" s="102">
        <f t="shared" si="97"/>
        <v>203776219.35832304</v>
      </c>
      <c r="K75" s="103">
        <v>1.6760466745830069E-3</v>
      </c>
      <c r="L75" s="104">
        <v>541463562</v>
      </c>
      <c r="M75" s="102">
        <f t="shared" si="98"/>
        <v>907518.20249796973</v>
      </c>
      <c r="N75" s="103">
        <v>1.4333241380759656E-2</v>
      </c>
      <c r="O75" s="104">
        <v>18963568629</v>
      </c>
      <c r="P75" s="104">
        <f t="shared" si="99"/>
        <v>271809406.60005844</v>
      </c>
      <c r="Q75" s="100">
        <v>-8.7079092500413435E-4</v>
      </c>
      <c r="R75" s="105">
        <v>11612073974</v>
      </c>
      <c r="S75" s="105">
        <f t="shared" si="100"/>
        <v>-10111688.637035895</v>
      </c>
      <c r="T75" s="103">
        <v>6.8747057118435553E-2</v>
      </c>
      <c r="U75" s="104">
        <v>2951772107</v>
      </c>
      <c r="V75" s="105">
        <f t="shared" si="101"/>
        <v>202925645.64053386</v>
      </c>
      <c r="W75" s="103">
        <v>8.2244734080985052E-2</v>
      </c>
      <c r="X75" s="105">
        <v>18384126128</v>
      </c>
      <c r="Y75" s="105">
        <f t="shared" si="102"/>
        <v>1511997564.7086494</v>
      </c>
      <c r="Z75" s="103">
        <v>2.3757315653669644E-2</v>
      </c>
      <c r="AA75" s="105">
        <v>5450651284</v>
      </c>
      <c r="AB75" s="105">
        <f t="shared" si="103"/>
        <v>129492843.07206774</v>
      </c>
      <c r="AC75" s="103">
        <v>0.12676555947219376</v>
      </c>
      <c r="AD75" s="104">
        <v>204385622</v>
      </c>
      <c r="AE75" s="104">
        <f t="shared" si="104"/>
        <v>25909057.720902313</v>
      </c>
      <c r="AF75" s="103">
        <v>-5.6759584788136155E-3</v>
      </c>
      <c r="AG75" s="104">
        <v>15836803144</v>
      </c>
      <c r="AH75" s="104">
        <f t="shared" si="105"/>
        <v>-89889037.082488924</v>
      </c>
      <c r="AI75" s="103">
        <v>4.5529369867817124E-2</v>
      </c>
      <c r="AJ75" s="104">
        <v>2600617272</v>
      </c>
      <c r="AK75" s="104">
        <f t="shared" si="106"/>
        <v>118404465.66152157</v>
      </c>
      <c r="AL75" s="103">
        <v>3.9409011026355911E-2</v>
      </c>
      <c r="AM75" s="104">
        <v>445321771</v>
      </c>
      <c r="AN75" s="104">
        <f t="shared" si="107"/>
        <v>17549690.58361534</v>
      </c>
      <c r="AO75" s="103">
        <v>5.4032413800589214E-2</v>
      </c>
      <c r="AP75" s="104">
        <v>6415916136</v>
      </c>
      <c r="AQ75" s="104">
        <f t="shared" si="108"/>
        <v>346667435.57022941</v>
      </c>
      <c r="AR75" s="103">
        <v>1.2460415074802883E-2</v>
      </c>
      <c r="AS75" s="104">
        <v>1012553428</v>
      </c>
      <c r="AT75" s="104">
        <f t="shared" si="109"/>
        <v>12616835.998294536</v>
      </c>
      <c r="AU75" s="103">
        <v>6.3344463687299351E-4</v>
      </c>
      <c r="AV75" s="105">
        <v>2523073845</v>
      </c>
      <c r="AW75" s="105">
        <f t="shared" si="110"/>
        <v>1598227.5955497725</v>
      </c>
      <c r="AX75" s="103">
        <v>0.10742855247460646</v>
      </c>
      <c r="AY75" s="105">
        <v>6577213099</v>
      </c>
      <c r="AZ75" s="105">
        <f t="shared" si="111"/>
        <v>706580482.5425905</v>
      </c>
      <c r="BB75" s="104">
        <f t="shared" si="93"/>
        <v>-58534718425.170769</v>
      </c>
      <c r="BD75" s="104">
        <f t="shared" si="94"/>
        <v>1543140692848</v>
      </c>
      <c r="BF75" s="107">
        <f t="shared" si="112"/>
        <v>-3.7932198079191258E-2</v>
      </c>
      <c r="BG75" s="99">
        <v>-3.3149363191475899E-2</v>
      </c>
      <c r="BI75" s="108">
        <f t="shared" si="95"/>
        <v>-4.7828348877153593E-3</v>
      </c>
    </row>
    <row r="76" spans="1:61">
      <c r="A76" s="109">
        <v>40210</v>
      </c>
      <c r="B76" s="99">
        <v>1.2591056951456202E-2</v>
      </c>
      <c r="C76" s="62">
        <v>1589502446913.2136</v>
      </c>
      <c r="D76" s="62">
        <v>20013515833.563259</v>
      </c>
      <c r="E76" s="100">
        <v>-0.15566341542873019</v>
      </c>
      <c r="F76" s="101">
        <f>F75*(1+E75)</f>
        <v>6052933562.8490944</v>
      </c>
      <c r="G76" s="102">
        <f t="shared" si="96"/>
        <v>-942220311.75628257</v>
      </c>
      <c r="H76" s="103">
        <v>-0.19631946298643502</v>
      </c>
      <c r="I76" s="104">
        <f>I75*(1+H75)</f>
        <v>2077540478.3583233</v>
      </c>
      <c r="J76" s="102">
        <f t="shared" si="97"/>
        <v>-407861631.04388738</v>
      </c>
      <c r="K76" s="103">
        <v>-5.8365405265656999E-2</v>
      </c>
      <c r="L76" s="104">
        <f>L75*(1+K75)</f>
        <v>542371080.20249808</v>
      </c>
      <c r="M76" s="102">
        <f t="shared" si="98"/>
        <v>-31655707.900390957</v>
      </c>
      <c r="N76" s="103">
        <v>-8.923933124465136E-2</v>
      </c>
      <c r="O76" s="104">
        <f>O75*(1+N75)</f>
        <v>19235378035.60006</v>
      </c>
      <c r="P76" s="104">
        <f t="shared" si="99"/>
        <v>-1716552272.135005</v>
      </c>
      <c r="Q76" s="100">
        <v>-5.7886709730211761E-2</v>
      </c>
      <c r="R76" s="105">
        <f>R75*(1+Q75)</f>
        <v>11601962285.362965</v>
      </c>
      <c r="S76" s="105">
        <f t="shared" si="100"/>
        <v>-671599423.11367023</v>
      </c>
      <c r="T76" s="103">
        <v>-0.13510403284800807</v>
      </c>
      <c r="U76" s="104">
        <f>U75*(1+T75)</f>
        <v>3154697752.6405339</v>
      </c>
      <c r="V76" s="105">
        <f t="shared" si="101"/>
        <v>-426212388.79828393</v>
      </c>
      <c r="W76" s="103">
        <v>-0.12682207456536224</v>
      </c>
      <c r="X76" s="105">
        <f>X75*(1+W75)</f>
        <v>19896123692.708649</v>
      </c>
      <c r="Y76" s="105">
        <f t="shared" si="102"/>
        <v>-2523267682.5183663</v>
      </c>
      <c r="Z76" s="103">
        <v>-0.10000459045025209</v>
      </c>
      <c r="AA76" s="105">
        <f>AA75*(1+Z75)</f>
        <v>5580144127.0720682</v>
      </c>
      <c r="AB76" s="105">
        <f t="shared" si="103"/>
        <v>-558040028.08122158</v>
      </c>
      <c r="AC76" s="103">
        <v>-4.1076178261903885E-2</v>
      </c>
      <c r="AD76" s="104">
        <f>AD75*(1+AC75)</f>
        <v>230294679.72090229</v>
      </c>
      <c r="AE76" s="104">
        <f t="shared" si="104"/>
        <v>-9459625.3169838451</v>
      </c>
      <c r="AF76" s="103">
        <v>-0.1044548078775504</v>
      </c>
      <c r="AG76" s="104">
        <f>AG75*(1+AF75)</f>
        <v>15746914106.917511</v>
      </c>
      <c r="AH76" s="104">
        <f t="shared" si="105"/>
        <v>-1644840887.7023568</v>
      </c>
      <c r="AI76" s="103">
        <v>-8.5604867205214402E-2</v>
      </c>
      <c r="AJ76" s="104">
        <f>AJ75*(1+AI75)</f>
        <v>2719021737.6615219</v>
      </c>
      <c r="AK76" s="104">
        <f t="shared" si="106"/>
        <v>-232761494.78060588</v>
      </c>
      <c r="AL76" s="103">
        <v>-1.6403483214879E-2</v>
      </c>
      <c r="AM76" s="104">
        <f>AM75*(1+AL75)</f>
        <v>462871461.5836153</v>
      </c>
      <c r="AN76" s="104">
        <f t="shared" si="107"/>
        <v>-7592704.2507333439</v>
      </c>
      <c r="AO76" s="103">
        <v>-0.15194899396347475</v>
      </c>
      <c r="AP76" s="104">
        <f>AP75*(1+AO75)</f>
        <v>6762583571.5702295</v>
      </c>
      <c r="AQ76" s="104">
        <f t="shared" si="108"/>
        <v>-1027567770.2940183</v>
      </c>
      <c r="AR76" s="103">
        <v>-9.8921238768509036E-3</v>
      </c>
      <c r="AS76" s="104">
        <f>AS75*(1+AR75)</f>
        <v>1025170263.9982946</v>
      </c>
      <c r="AT76" s="104">
        <f t="shared" si="109"/>
        <v>-10141111.246335074</v>
      </c>
      <c r="AU76" s="103">
        <v>1.1090467776660253E-2</v>
      </c>
      <c r="AV76" s="105">
        <f>AV75*(1+AU75)</f>
        <v>2524672072.5955496</v>
      </c>
      <c r="AW76" s="105">
        <f t="shared" si="110"/>
        <v>27999794.267754998</v>
      </c>
      <c r="AX76" s="103">
        <v>-9.6870383452230549E-2</v>
      </c>
      <c r="AY76" s="105">
        <f>AY75*(1+AX75)</f>
        <v>7283793581.5425901</v>
      </c>
      <c r="AZ76" s="105">
        <f t="shared" si="111"/>
        <v>-705583877.23092639</v>
      </c>
      <c r="BB76" s="104">
        <f t="shared" si="93"/>
        <v>30900872955.464573</v>
      </c>
      <c r="BD76" s="104">
        <f t="shared" si="94"/>
        <v>1484605974422.8291</v>
      </c>
      <c r="BF76" s="107">
        <f t="shared" si="112"/>
        <v>2.0814191433843526E-2</v>
      </c>
      <c r="BG76" s="99">
        <v>1.2591056951456202E-2</v>
      </c>
      <c r="BI76" s="108">
        <f t="shared" si="95"/>
        <v>8.2231344823873245E-3</v>
      </c>
    </row>
    <row r="77" spans="1:61">
      <c r="A77" s="109">
        <v>40238</v>
      </c>
      <c r="B77" s="99">
        <v>7.1743184470629301E-2</v>
      </c>
      <c r="C77" s="62">
        <v>1609515962746.7769</v>
      </c>
      <c r="D77" s="62">
        <v>115471800623.76453</v>
      </c>
      <c r="E77" s="100">
        <v>5.5367879005022505E-2</v>
      </c>
      <c r="F77" s="101">
        <f t="shared" ref="F77:F86" si="113">F76*(1+E76)</f>
        <v>5110713251.0928116</v>
      </c>
      <c r="G77" s="102">
        <f t="shared" si="96"/>
        <v>282969352.91587198</v>
      </c>
      <c r="H77" s="103">
        <v>6.9313035948735918E-2</v>
      </c>
      <c r="I77" s="104">
        <f t="shared" ref="I77:I86" si="114">I76*(1+H76)</f>
        <v>1669678847.314436</v>
      </c>
      <c r="J77" s="102">
        <f t="shared" si="97"/>
        <v>115730509.96674944</v>
      </c>
      <c r="K77" s="103">
        <v>-2.6291782904839675E-2</v>
      </c>
      <c r="L77" s="104">
        <f t="shared" ref="L77:L86" si="115">L76*(1+K76)</f>
        <v>510715372.3021071</v>
      </c>
      <c r="M77" s="102">
        <f t="shared" si="98"/>
        <v>-13427617.69473137</v>
      </c>
      <c r="N77" s="103">
        <v>5.8973563884688218E-2</v>
      </c>
      <c r="O77" s="104">
        <f t="shared" ref="O77:O86" si="116">O76*(1+N76)</f>
        <v>17518825763.465054</v>
      </c>
      <c r="P77" s="104">
        <f t="shared" si="99"/>
        <v>1033147590.3464282</v>
      </c>
      <c r="Q77" s="100">
        <v>2.2884770515422766E-2</v>
      </c>
      <c r="R77" s="105">
        <f t="shared" ref="R77:R86" si="117">R76*(1+Q76)</f>
        <v>10930362862.249294</v>
      </c>
      <c r="S77" s="105">
        <f t="shared" si="100"/>
        <v>250138845.75287464</v>
      </c>
      <c r="T77" s="103">
        <v>5.4066136283829828E-2</v>
      </c>
      <c r="U77" s="104">
        <f t="shared" ref="U77:U86" si="118">U76*(1+T76)</f>
        <v>2728485363.8422499</v>
      </c>
      <c r="V77" s="105">
        <f t="shared" si="101"/>
        <v>147518661.52993008</v>
      </c>
      <c r="W77" s="103">
        <v>4.8861538094788E-2</v>
      </c>
      <c r="X77" s="105">
        <f t="shared" ref="X77:X86" si="119">X76*(1+W76)</f>
        <v>17372856010.190281</v>
      </c>
      <c r="Y77" s="105">
        <f t="shared" si="102"/>
        <v>848864465.75717902</v>
      </c>
      <c r="Z77" s="103">
        <v>3.5415542107215106E-2</v>
      </c>
      <c r="AA77" s="105">
        <f t="shared" ref="AA77:AA86" si="120">AA76*(1+Z76)</f>
        <v>5022104098.9908466</v>
      </c>
      <c r="AB77" s="105">
        <f t="shared" si="103"/>
        <v>177860539.18462792</v>
      </c>
      <c r="AC77" s="103">
        <v>9.7674846118985179E-2</v>
      </c>
      <c r="AD77" s="104">
        <f t="shared" ref="AD77:AD86" si="121">AD76*(1+AC76)</f>
        <v>220835054.40391845</v>
      </c>
      <c r="AE77" s="104">
        <f t="shared" si="104"/>
        <v>21570029.956580453</v>
      </c>
      <c r="AF77" s="103">
        <v>1.9451825432624938E-2</v>
      </c>
      <c r="AG77" s="104">
        <f t="shared" ref="AG77:AG86" si="122">AG76*(1+AF76)</f>
        <v>14102073219.215153</v>
      </c>
      <c r="AH77" s="104">
        <f t="shared" si="105"/>
        <v>274311066.49826837</v>
      </c>
      <c r="AI77" s="103">
        <v>6.9605781621941296E-2</v>
      </c>
      <c r="AJ77" s="104">
        <f t="shared" ref="AJ77:AJ86" si="123">AJ76*(1+AI76)</f>
        <v>2486260242.8809161</v>
      </c>
      <c r="AK77" s="104">
        <f t="shared" si="106"/>
        <v>173058087.52128378</v>
      </c>
      <c r="AL77" s="103">
        <v>5.8487128325057557E-2</v>
      </c>
      <c r="AM77" s="104">
        <f t="shared" ref="AM77:AM86" si="124">AM76*(1+AL76)</f>
        <v>455278757.33288199</v>
      </c>
      <c r="AN77" s="104">
        <f t="shared" si="107"/>
        <v>26627947.103801008</v>
      </c>
      <c r="AO77" s="103">
        <v>4.2962405651029649E-2</v>
      </c>
      <c r="AP77" s="104">
        <f t="shared" ref="AP77:AP85" si="125">AP76*(1+AO76)</f>
        <v>5735015801.2762117</v>
      </c>
      <c r="AQ77" s="104">
        <f t="shared" si="108"/>
        <v>246390075.26949346</v>
      </c>
      <c r="AR77" s="103">
        <v>5.2893282877112403E-2</v>
      </c>
      <c r="AS77" s="104">
        <f t="shared" ref="AS77:AS86" si="126">AS76*(1+AR76)</f>
        <v>1015029152.7519596</v>
      </c>
      <c r="AT77" s="104">
        <f t="shared" si="109"/>
        <v>53688224.105025135</v>
      </c>
      <c r="AU77" s="103">
        <v>1.9706695216018928E-2</v>
      </c>
      <c r="AV77" s="105">
        <f t="shared" ref="AV77:AV86" si="127">AV76*(1+AU76)</f>
        <v>2552671866.8633046</v>
      </c>
      <c r="AW77" s="105">
        <f t="shared" si="110"/>
        <v>50304726.466781192</v>
      </c>
      <c r="AX77" s="103">
        <v>-1.7871770359348324E-2</v>
      </c>
      <c r="AY77" s="105">
        <f t="shared" ref="AY77:AY86" si="128">AY76*(1+AX76)</f>
        <v>6578209704.3116636</v>
      </c>
      <c r="AZ77" s="105">
        <f t="shared" si="111"/>
        <v>-117564253.21109469</v>
      </c>
      <c r="BB77" s="104">
        <f t="shared" si="93"/>
        <v>111900612372.29544</v>
      </c>
      <c r="BD77" s="104">
        <f t="shared" si="94"/>
        <v>1515506847378.2942</v>
      </c>
      <c r="BF77" s="107">
        <f t="shared" si="112"/>
        <v>7.3837087945775079E-2</v>
      </c>
      <c r="BG77" s="99">
        <v>7.1743184470629301E-2</v>
      </c>
      <c r="BI77" s="108">
        <f t="shared" si="95"/>
        <v>2.093903475145778E-3</v>
      </c>
    </row>
    <row r="78" spans="1:61">
      <c r="A78" s="109">
        <v>40269</v>
      </c>
      <c r="B78" s="99">
        <v>5.10090116773965E-3</v>
      </c>
      <c r="C78" s="62">
        <v>1724987763370.5415</v>
      </c>
      <c r="D78" s="62">
        <v>8798992096.5134029</v>
      </c>
      <c r="E78" s="100">
        <v>0.104654614345351</v>
      </c>
      <c r="F78" s="101">
        <f t="shared" si="113"/>
        <v>5393682604.0086832</v>
      </c>
      <c r="G78" s="102">
        <f t="shared" si="96"/>
        <v>564473772.82375729</v>
      </c>
      <c r="H78" s="103">
        <v>7.410792017463233E-2</v>
      </c>
      <c r="I78" s="104">
        <f t="shared" si="114"/>
        <v>1785409357.2811854</v>
      </c>
      <c r="J78" s="102">
        <f t="shared" si="97"/>
        <v>132312974.1284357</v>
      </c>
      <c r="K78" s="103">
        <v>4.4096543947753246E-2</v>
      </c>
      <c r="L78" s="104">
        <f t="shared" si="115"/>
        <v>497287754.60737574</v>
      </c>
      <c r="M78" s="102">
        <f t="shared" si="98"/>
        <v>21928671.325723678</v>
      </c>
      <c r="N78" s="103">
        <v>7.043026951323679E-2</v>
      </c>
      <c r="O78" s="104">
        <f t="shared" si="116"/>
        <v>18551973353.811481</v>
      </c>
      <c r="P78" s="104">
        <f t="shared" si="99"/>
        <v>1306620483.3113301</v>
      </c>
      <c r="Q78" s="100">
        <v>2.9132650644195728E-2</v>
      </c>
      <c r="R78" s="105">
        <f t="shared" si="117"/>
        <v>11180501708.002169</v>
      </c>
      <c r="S78" s="105">
        <f t="shared" si="100"/>
        <v>325717650.28606081</v>
      </c>
      <c r="T78" s="103">
        <v>0.11864607170477039</v>
      </c>
      <c r="U78" s="104">
        <f t="shared" si="118"/>
        <v>2876004025.3721795</v>
      </c>
      <c r="V78" s="105">
        <f t="shared" si="101"/>
        <v>341226579.81751591</v>
      </c>
      <c r="W78" s="103">
        <v>8.2884244901453699E-2</v>
      </c>
      <c r="X78" s="105">
        <f t="shared" si="119"/>
        <v>18221720475.94746</v>
      </c>
      <c r="Y78" s="105">
        <f t="shared" si="102"/>
        <v>1510293542.4542627</v>
      </c>
      <c r="Z78" s="103">
        <v>0.10347034323012094</v>
      </c>
      <c r="AA78" s="105">
        <f t="shared" si="120"/>
        <v>5199964638.1754742</v>
      </c>
      <c r="AB78" s="105">
        <f t="shared" si="103"/>
        <v>538042125.89650798</v>
      </c>
      <c r="AC78" s="103">
        <v>9.2618017081886578E-2</v>
      </c>
      <c r="AD78" s="104">
        <f t="shared" si="121"/>
        <v>242405084.36049888</v>
      </c>
      <c r="AE78" s="104">
        <f t="shared" si="104"/>
        <v>22451078.244036842</v>
      </c>
      <c r="AF78" s="103">
        <v>2.578084569673432E-2</v>
      </c>
      <c r="AG78" s="104">
        <f t="shared" si="122"/>
        <v>14376384285.713423</v>
      </c>
      <c r="AH78" s="104">
        <f t="shared" si="105"/>
        <v>370635344.94693381</v>
      </c>
      <c r="AI78" s="103">
        <v>9.961512893481074E-2</v>
      </c>
      <c r="AJ78" s="104">
        <f t="shared" si="123"/>
        <v>2659318330.4021997</v>
      </c>
      <c r="AK78" s="104">
        <f t="shared" si="106"/>
        <v>264908338.36172074</v>
      </c>
      <c r="AL78" s="103">
        <v>3.4655041945672566E-2</v>
      </c>
      <c r="AM78" s="104">
        <f t="shared" si="124"/>
        <v>481906704.43668306</v>
      </c>
      <c r="AN78" s="104">
        <f t="shared" si="107"/>
        <v>16700497.056154083</v>
      </c>
      <c r="AO78" s="103">
        <v>2.1042924324882778E-2</v>
      </c>
      <c r="AP78" s="104">
        <f t="shared" si="125"/>
        <v>5981405876.5457048</v>
      </c>
      <c r="AQ78" s="104">
        <f t="shared" si="108"/>
        <v>125866271.21656041</v>
      </c>
      <c r="AR78" s="103">
        <v>9.2051273358643132E-2</v>
      </c>
      <c r="AS78" s="104">
        <f t="shared" si="126"/>
        <v>1068717376.8569847</v>
      </c>
      <c r="AT78" s="104">
        <f t="shared" si="109"/>
        <v>98376795.400194332</v>
      </c>
      <c r="AU78" s="103">
        <v>6.4607639795597513E-2</v>
      </c>
      <c r="AV78" s="105">
        <f t="shared" si="127"/>
        <v>2602976593.3300858</v>
      </c>
      <c r="AW78" s="105">
        <f t="shared" si="110"/>
        <v>168172174.13824168</v>
      </c>
      <c r="AX78" s="103">
        <v>2.0672115138845093E-2</v>
      </c>
      <c r="AY78" s="105">
        <f t="shared" si="128"/>
        <v>6460645451.1005688</v>
      </c>
      <c r="AZ78" s="105">
        <f t="shared" si="111"/>
        <v>133555206.63640675</v>
      </c>
      <c r="BB78" s="104">
        <f t="shared" si="93"/>
        <v>2857710590.4695601</v>
      </c>
      <c r="BD78" s="104">
        <f t="shared" si="94"/>
        <v>1627407459750.5891</v>
      </c>
      <c r="BF78" s="107">
        <f t="shared" si="112"/>
        <v>1.7559896099453318E-3</v>
      </c>
      <c r="BG78" s="99">
        <v>5.10090116773965E-3</v>
      </c>
      <c r="BI78" s="108">
        <f t="shared" si="95"/>
        <v>-3.3449115577943184E-3</v>
      </c>
    </row>
    <row r="79" spans="1:61">
      <c r="A79" s="109">
        <v>40299</v>
      </c>
      <c r="B79" s="99">
        <v>-6.7186514747490697E-2</v>
      </c>
      <c r="C79" s="62">
        <v>1733786755467.0549</v>
      </c>
      <c r="D79" s="62">
        <v>-116487089415.19133</v>
      </c>
      <c r="E79" s="100">
        <v>-0.17465578537936219</v>
      </c>
      <c r="F79" s="101">
        <f t="shared" si="113"/>
        <v>5958156376.8324404</v>
      </c>
      <c r="G79" s="102">
        <f t="shared" si="96"/>
        <v>-1040626481.4087249</v>
      </c>
      <c r="H79" s="103">
        <v>-0.15226464390438937</v>
      </c>
      <c r="I79" s="104">
        <f t="shared" si="114"/>
        <v>1917722331.4096212</v>
      </c>
      <c r="J79" s="102">
        <f t="shared" si="97"/>
        <v>-292001307.89958137</v>
      </c>
      <c r="K79" s="103">
        <v>-0.17114241768856897</v>
      </c>
      <c r="L79" s="104">
        <f t="shared" si="115"/>
        <v>519216425.93309939</v>
      </c>
      <c r="M79" s="102">
        <f t="shared" si="98"/>
        <v>-88859954.437808424</v>
      </c>
      <c r="N79" s="103">
        <v>-0.11886032071583966</v>
      </c>
      <c r="O79" s="104">
        <f t="shared" si="116"/>
        <v>19858593837.122814</v>
      </c>
      <c r="P79" s="104">
        <f t="shared" si="99"/>
        <v>-2360398832.4460144</v>
      </c>
      <c r="Q79" s="100">
        <v>-6.3906465885803621E-2</v>
      </c>
      <c r="R79" s="105">
        <f t="shared" si="117"/>
        <v>11506219358.288231</v>
      </c>
      <c r="S79" s="105">
        <f t="shared" si="100"/>
        <v>-735321814.89502001</v>
      </c>
      <c r="T79" s="103">
        <v>-0.11505687355755574</v>
      </c>
      <c r="U79" s="104">
        <f t="shared" si="118"/>
        <v>3217230605.1896954</v>
      </c>
      <c r="V79" s="105">
        <f t="shared" si="101"/>
        <v>-370164494.94680929</v>
      </c>
      <c r="W79" s="103">
        <v>-0.27109772095357759</v>
      </c>
      <c r="X79" s="105">
        <f t="shared" si="119"/>
        <v>19732014018.401722</v>
      </c>
      <c r="Y79" s="105">
        <f t="shared" si="102"/>
        <v>-5349304030.2127514</v>
      </c>
      <c r="Z79" s="103">
        <v>-4.7179200579862815E-2</v>
      </c>
      <c r="AA79" s="105">
        <f t="shared" si="120"/>
        <v>5738006764.0719824</v>
      </c>
      <c r="AB79" s="105">
        <f t="shared" si="103"/>
        <v>-270714572.05076164</v>
      </c>
      <c r="AC79" s="103">
        <v>-0.12101276952207876</v>
      </c>
      <c r="AD79" s="104">
        <f t="shared" si="121"/>
        <v>264856162.60453573</v>
      </c>
      <c r="AE79" s="104">
        <f t="shared" si="104"/>
        <v>-32050977.761764899</v>
      </c>
      <c r="AF79" s="103">
        <v>-0.21720695218722086</v>
      </c>
      <c r="AG79" s="104">
        <f t="shared" si="122"/>
        <v>14747019630.660357</v>
      </c>
      <c r="AH79" s="104">
        <f t="shared" si="105"/>
        <v>-3203155187.8208513</v>
      </c>
      <c r="AI79" s="103">
        <v>-2.1613184126760471E-2</v>
      </c>
      <c r="AJ79" s="104">
        <f t="shared" si="123"/>
        <v>2924226668.7639208</v>
      </c>
      <c r="AK79" s="104">
        <f t="shared" si="106"/>
        <v>-63201849.420378022</v>
      </c>
      <c r="AL79" s="103">
        <v>-0.17408942274452174</v>
      </c>
      <c r="AM79" s="104">
        <f t="shared" si="124"/>
        <v>498607201.49283713</v>
      </c>
      <c r="AN79" s="104">
        <f t="shared" si="107"/>
        <v>-86802239.884149462</v>
      </c>
      <c r="AO79" s="103">
        <v>-0.20958904115628707</v>
      </c>
      <c r="AP79" s="104">
        <f t="shared" si="125"/>
        <v>6107272147.7622662</v>
      </c>
      <c r="AQ79" s="104">
        <f t="shared" si="108"/>
        <v>-1280017313.5299914</v>
      </c>
      <c r="AR79" s="103">
        <v>-7.5268413528030806E-2</v>
      </c>
      <c r="AS79" s="104">
        <f t="shared" si="126"/>
        <v>1167094172.257179</v>
      </c>
      <c r="AT79" s="104">
        <f t="shared" si="109"/>
        <v>-87845326.783608168</v>
      </c>
      <c r="AU79" s="103">
        <v>-5.3565051598875944E-2</v>
      </c>
      <c r="AV79" s="105">
        <f t="shared" si="127"/>
        <v>2771148767.4683275</v>
      </c>
      <c r="AW79" s="105">
        <f t="shared" si="110"/>
        <v>-148436726.71760243</v>
      </c>
      <c r="AX79" s="103">
        <v>-0.17839211439989525</v>
      </c>
      <c r="AY79" s="105">
        <f t="shared" si="128"/>
        <v>6594200657.7369757</v>
      </c>
      <c r="AZ79" s="105">
        <f t="shared" si="111"/>
        <v>-1176353398.1108789</v>
      </c>
      <c r="BB79" s="104">
        <f t="shared" si="93"/>
        <v>-99901834906.864609</v>
      </c>
      <c r="BD79" s="104">
        <f t="shared" si="94"/>
        <v>1630265170341.0588</v>
      </c>
      <c r="BF79" s="107">
        <f t="shared" si="112"/>
        <v>-6.12795002459414E-2</v>
      </c>
      <c r="BG79" s="99">
        <v>-6.7186514747490697E-2</v>
      </c>
      <c r="BI79" s="108">
        <f t="shared" si="95"/>
        <v>5.9070145015492972E-3</v>
      </c>
    </row>
    <row r="80" spans="1:61">
      <c r="A80" s="109">
        <v>40330</v>
      </c>
      <c r="B80" s="99">
        <v>-3.1864541505487599E-2</v>
      </c>
      <c r="C80" s="62">
        <v>1617299666051.8635</v>
      </c>
      <c r="D80" s="62">
        <v>-51534512335.72084</v>
      </c>
      <c r="E80" s="100">
        <v>-3.4451459650729113E-2</v>
      </c>
      <c r="F80" s="101">
        <f t="shared" si="113"/>
        <v>4917529895.4237156</v>
      </c>
      <c r="G80" s="102">
        <f t="shared" si="96"/>
        <v>-169416082.77344429</v>
      </c>
      <c r="H80" s="103">
        <v>-3.7295262462792869E-2</v>
      </c>
      <c r="I80" s="104">
        <f t="shared" si="114"/>
        <v>1625721023.51004</v>
      </c>
      <c r="J80" s="102">
        <f t="shared" si="97"/>
        <v>-60631692.263087198</v>
      </c>
      <c r="K80" s="103">
        <v>-3.0982778862939802E-2</v>
      </c>
      <c r="L80" s="104">
        <f t="shared" si="115"/>
        <v>430356471.49529094</v>
      </c>
      <c r="M80" s="102">
        <f t="shared" si="98"/>
        <v>-13333639.388573656</v>
      </c>
      <c r="N80" s="103">
        <v>-1.4711176253606705E-2</v>
      </c>
      <c r="O80" s="104">
        <f t="shared" si="116"/>
        <v>17498195004.6768</v>
      </c>
      <c r="P80" s="104">
        <f t="shared" si="99"/>
        <v>-257419030.8337808</v>
      </c>
      <c r="Q80" s="100">
        <v>-1.7287437694870875E-2</v>
      </c>
      <c r="R80" s="105">
        <f t="shared" si="117"/>
        <v>10770897543.393211</v>
      </c>
      <c r="S80" s="105">
        <f t="shared" si="100"/>
        <v>-186201220.19924793</v>
      </c>
      <c r="T80" s="103">
        <v>3.1729643749399856E-2</v>
      </c>
      <c r="U80" s="104">
        <f t="shared" si="118"/>
        <v>2847066110.2428861</v>
      </c>
      <c r="V80" s="105">
        <f t="shared" si="101"/>
        <v>90336393.408996359</v>
      </c>
      <c r="W80" s="103">
        <v>-0.42083942661324475</v>
      </c>
      <c r="X80" s="105">
        <f t="shared" si="119"/>
        <v>14382709988.188969</v>
      </c>
      <c r="Y80" s="105">
        <f t="shared" si="102"/>
        <v>-6052811424.5740337</v>
      </c>
      <c r="Z80" s="103">
        <v>-2.4758505645099189E-2</v>
      </c>
      <c r="AA80" s="105">
        <f t="shared" si="120"/>
        <v>5467292192.0212212</v>
      </c>
      <c r="AB80" s="105">
        <f t="shared" si="103"/>
        <v>-135361984.59956414</v>
      </c>
      <c r="AC80" s="103">
        <v>0.1036502063199989</v>
      </c>
      <c r="AD80" s="104">
        <f t="shared" si="121"/>
        <v>232805184.84277084</v>
      </c>
      <c r="AE80" s="104">
        <f t="shared" si="104"/>
        <v>24130305.44131868</v>
      </c>
      <c r="AF80" s="103">
        <v>5.682729203752479E-2</v>
      </c>
      <c r="AG80" s="104">
        <f t="shared" si="122"/>
        <v>11543864442.839504</v>
      </c>
      <c r="AH80" s="104">
        <f t="shared" si="105"/>
        <v>656006555.93483889</v>
      </c>
      <c r="AI80" s="103">
        <v>-1.7225535000811771E-2</v>
      </c>
      <c r="AJ80" s="104">
        <f t="shared" si="123"/>
        <v>2861024819.3435426</v>
      </c>
      <c r="AK80" s="104">
        <f t="shared" si="106"/>
        <v>-49282683.16379337</v>
      </c>
      <c r="AL80" s="103">
        <v>6.9502047256641053E-2</v>
      </c>
      <c r="AM80" s="104">
        <f t="shared" si="124"/>
        <v>411804961.60868764</v>
      </c>
      <c r="AN80" s="104">
        <f t="shared" si="107"/>
        <v>28621287.902246263</v>
      </c>
      <c r="AO80" s="103">
        <v>3.9799895900380723E-2</v>
      </c>
      <c r="AP80" s="104">
        <f t="shared" si="125"/>
        <v>4827254834.232275</v>
      </c>
      <c r="AQ80" s="104">
        <f t="shared" si="108"/>
        <v>192124239.88705415</v>
      </c>
      <c r="AR80" s="103">
        <v>1.7348825208602571E-2</v>
      </c>
      <c r="AS80" s="104">
        <f t="shared" si="126"/>
        <v>1079248845.4735708</v>
      </c>
      <c r="AT80" s="104">
        <f t="shared" si="109"/>
        <v>18723699.576707106</v>
      </c>
      <c r="AU80" s="103">
        <v>6.1415905724513435E-2</v>
      </c>
      <c r="AV80" s="105">
        <f t="shared" si="127"/>
        <v>2622712040.7507253</v>
      </c>
      <c r="AW80" s="105">
        <f t="shared" si="110"/>
        <v>161076235.43729278</v>
      </c>
      <c r="AX80" s="103">
        <v>9.7048214925184909E-2</v>
      </c>
      <c r="AY80" s="105">
        <f t="shared" si="128"/>
        <v>5417847259.6260967</v>
      </c>
      <c r="AZ80" s="105">
        <f t="shared" si="111"/>
        <v>525792405.2840175</v>
      </c>
      <c r="BB80" s="104">
        <f t="shared" si="93"/>
        <v>-46306865700.797791</v>
      </c>
      <c r="BD80" s="104">
        <f t="shared" si="94"/>
        <v>1530363335434.1941</v>
      </c>
      <c r="BF80" s="107">
        <f t="shared" si="112"/>
        <v>-3.0258739626468915E-2</v>
      </c>
      <c r="BG80" s="99">
        <v>-3.1864541505487599E-2</v>
      </c>
      <c r="BI80" s="108">
        <f t="shared" si="95"/>
        <v>1.6058018790186847E-3</v>
      </c>
    </row>
    <row r="81" spans="1:61">
      <c r="A81" s="109">
        <v>40360</v>
      </c>
      <c r="B81" s="99">
        <v>5.8145728117572598E-2</v>
      </c>
      <c r="C81" s="62">
        <v>1565765153716.1428</v>
      </c>
      <c r="D81" s="62">
        <v>91042554923.948105</v>
      </c>
      <c r="E81" s="100">
        <v>1.2294211897208206E-2</v>
      </c>
      <c r="F81" s="101">
        <f t="shared" si="113"/>
        <v>4748113812.6502714</v>
      </c>
      <c r="G81" s="102">
        <f t="shared" si="96"/>
        <v>58374317.324783586</v>
      </c>
      <c r="H81" s="103">
        <v>-0.12895189682810743</v>
      </c>
      <c r="I81" s="104">
        <f t="shared" si="114"/>
        <v>1565089331.2469528</v>
      </c>
      <c r="J81" s="102">
        <f t="shared" si="97"/>
        <v>-201821237.96972871</v>
      </c>
      <c r="K81" s="103">
        <v>-3.114534400006996E-2</v>
      </c>
      <c r="L81" s="104">
        <f t="shared" si="115"/>
        <v>417022832.10671729</v>
      </c>
      <c r="M81" s="102">
        <f t="shared" si="98"/>
        <v>-12988319.56184713</v>
      </c>
      <c r="N81" s="103">
        <v>4.038971096279919E-2</v>
      </c>
      <c r="O81" s="104">
        <f t="shared" si="116"/>
        <v>17240775973.843018</v>
      </c>
      <c r="P81" s="104">
        <f t="shared" si="99"/>
        <v>696349958.35789216</v>
      </c>
      <c r="Q81" s="100">
        <v>-5.3222524628279783E-2</v>
      </c>
      <c r="R81" s="105">
        <f t="shared" si="117"/>
        <v>10584696323.193964</v>
      </c>
      <c r="S81" s="105">
        <f t="shared" si="100"/>
        <v>-563344260.74405324</v>
      </c>
      <c r="T81" s="103">
        <v>-2.4164685475189032E-2</v>
      </c>
      <c r="U81" s="104">
        <f t="shared" si="118"/>
        <v>2937402503.6518826</v>
      </c>
      <c r="V81" s="105">
        <f t="shared" si="101"/>
        <v>-70981407.614780545</v>
      </c>
      <c r="W81" s="103">
        <v>0.19809216049516717</v>
      </c>
      <c r="X81" s="105">
        <f t="shared" si="119"/>
        <v>8329898563.6149359</v>
      </c>
      <c r="Y81" s="105">
        <f t="shared" si="102"/>
        <v>1650087603.1720724</v>
      </c>
      <c r="Z81" s="103">
        <v>-2.9541043255947981E-2</v>
      </c>
      <c r="AA81" s="105">
        <f t="shared" si="120"/>
        <v>5331930207.4216566</v>
      </c>
      <c r="AB81" s="105">
        <f t="shared" si="103"/>
        <v>-157510780.89513886</v>
      </c>
      <c r="AC81" s="103">
        <v>4.9469408345060639E-2</v>
      </c>
      <c r="AD81" s="104">
        <f t="shared" si="121"/>
        <v>256935490.28408951</v>
      </c>
      <c r="AE81" s="104">
        <f t="shared" si="104"/>
        <v>12710446.687201984</v>
      </c>
      <c r="AF81" s="103">
        <v>1.8313163562965463E-2</v>
      </c>
      <c r="AG81" s="104">
        <f t="shared" si="122"/>
        <v>12199870998.774343</v>
      </c>
      <c r="AH81" s="104">
        <f t="shared" si="105"/>
        <v>223418233.04763338</v>
      </c>
      <c r="AI81" s="103">
        <v>-2.6875611589268673E-2</v>
      </c>
      <c r="AJ81" s="104">
        <f t="shared" si="123"/>
        <v>2811742136.179749</v>
      </c>
      <c r="AK81" s="104">
        <f t="shared" si="106"/>
        <v>-75567289.541147515</v>
      </c>
      <c r="AL81" s="103">
        <v>3.7765162522726339E-2</v>
      </c>
      <c r="AM81" s="104">
        <f t="shared" si="124"/>
        <v>440426249.51093388</v>
      </c>
      <c r="AN81" s="104">
        <f t="shared" si="107"/>
        <v>16632768.89205524</v>
      </c>
      <c r="AO81" s="103">
        <v>2.3048253883190359E-2</v>
      </c>
      <c r="AP81" s="104">
        <f t="shared" si="125"/>
        <v>5019379074.1193295</v>
      </c>
      <c r="AQ81" s="104">
        <f t="shared" si="108"/>
        <v>115687923.23627526</v>
      </c>
      <c r="AR81" s="103">
        <v>-5.3420733088059655E-2</v>
      </c>
      <c r="AS81" s="104">
        <f t="shared" si="126"/>
        <v>1097972545.0502779</v>
      </c>
      <c r="AT81" s="104">
        <f t="shared" si="109"/>
        <v>-58654498.26714845</v>
      </c>
      <c r="AU81" s="103">
        <v>-5.497606804837122E-2</v>
      </c>
      <c r="AV81" s="105">
        <f t="shared" si="127"/>
        <v>2783788276.1880178</v>
      </c>
      <c r="AW81" s="105">
        <f t="shared" si="110"/>
        <v>-153041733.70397049</v>
      </c>
      <c r="AX81" s="103">
        <v>-2.7945469913834603E-3</v>
      </c>
      <c r="AY81" s="105">
        <f t="shared" si="128"/>
        <v>5943639664.9101152</v>
      </c>
      <c r="AZ81" s="105">
        <f t="shared" si="111"/>
        <v>-16609780.343441961</v>
      </c>
      <c r="BB81" s="104">
        <f t="shared" si="93"/>
        <v>89579812981.871429</v>
      </c>
      <c r="BD81" s="104">
        <f t="shared" si="94"/>
        <v>1484056469733.3962</v>
      </c>
      <c r="BF81" s="107">
        <f t="shared" si="112"/>
        <v>6.0361458481404028E-2</v>
      </c>
      <c r="BG81" s="99">
        <v>5.8145728117572598E-2</v>
      </c>
      <c r="BI81" s="108">
        <f t="shared" si="95"/>
        <v>2.2157303638314294E-3</v>
      </c>
    </row>
    <row r="82" spans="1:61">
      <c r="A82" s="109">
        <v>40391</v>
      </c>
      <c r="B82" s="99">
        <v>-2.7529390289070199E-2</v>
      </c>
      <c r="C82" s="62">
        <v>1656807708640.0908</v>
      </c>
      <c r="D82" s="62">
        <v>-45610906045.093163</v>
      </c>
      <c r="E82" s="100">
        <v>2.2157247753520775E-2</v>
      </c>
      <c r="F82" s="101">
        <f t="shared" si="113"/>
        <v>4806488129.9750547</v>
      </c>
      <c r="G82" s="102">
        <f t="shared" si="96"/>
        <v>106498548.32021405</v>
      </c>
      <c r="H82" s="103">
        <v>5.4435561151043373E-2</v>
      </c>
      <c r="I82" s="104">
        <f t="shared" si="114"/>
        <v>1363268093.2772241</v>
      </c>
      <c r="J82" s="102">
        <f t="shared" si="97"/>
        <v>74210263.656858638</v>
      </c>
      <c r="K82" s="103">
        <v>1.3733984502624595E-3</v>
      </c>
      <c r="L82" s="104">
        <f t="shared" si="115"/>
        <v>404034512.54487014</v>
      </c>
      <c r="M82" s="102">
        <f t="shared" si="98"/>
        <v>554900.37338167289</v>
      </c>
      <c r="N82" s="103">
        <v>1.3302595061874803E-2</v>
      </c>
      <c r="O82" s="104">
        <f t="shared" si="116"/>
        <v>17937125932.200909</v>
      </c>
      <c r="P82" s="104">
        <f t="shared" si="99"/>
        <v>238610322.84992227</v>
      </c>
      <c r="Q82" s="100">
        <v>1.79992001767676E-2</v>
      </c>
      <c r="R82" s="105">
        <f t="shared" si="117"/>
        <v>10021352062.449911</v>
      </c>
      <c r="S82" s="105">
        <f t="shared" si="100"/>
        <v>180376321.8138988</v>
      </c>
      <c r="T82" s="103">
        <v>2.0828600451986205E-2</v>
      </c>
      <c r="U82" s="104">
        <f t="shared" si="118"/>
        <v>2866421096.0371022</v>
      </c>
      <c r="V82" s="105">
        <f t="shared" si="101"/>
        <v>59703539.73650118</v>
      </c>
      <c r="W82" s="103">
        <v>4.9512093798854691E-2</v>
      </c>
      <c r="X82" s="105">
        <f t="shared" si="119"/>
        <v>9979986166.7870083</v>
      </c>
      <c r="Y82" s="105">
        <f t="shared" si="102"/>
        <v>494130011.20123065</v>
      </c>
      <c r="Z82" s="103">
        <v>5.797918656305346E-2</v>
      </c>
      <c r="AA82" s="105">
        <f t="shared" si="120"/>
        <v>5174419426.5265179</v>
      </c>
      <c r="AB82" s="105">
        <f t="shared" si="103"/>
        <v>300008629.2860691</v>
      </c>
      <c r="AC82" s="103">
        <v>-4.1011357641442245E-2</v>
      </c>
      <c r="AD82" s="104">
        <f t="shared" si="121"/>
        <v>269645936.97129148</v>
      </c>
      <c r="AE82" s="104">
        <f t="shared" si="104"/>
        <v>-11058545.957691429</v>
      </c>
      <c r="AF82" s="103">
        <v>-3.5039559745352806E-3</v>
      </c>
      <c r="AG82" s="104">
        <f t="shared" si="122"/>
        <v>12423289231.821976</v>
      </c>
      <c r="AH82" s="104">
        <f t="shared" si="105"/>
        <v>-43530658.527222425</v>
      </c>
      <c r="AI82" s="103">
        <v>5.0076768619743278E-2</v>
      </c>
      <c r="AJ82" s="104">
        <f t="shared" si="123"/>
        <v>2736174846.6386018</v>
      </c>
      <c r="AK82" s="104">
        <f t="shared" si="106"/>
        <v>137018794.69828281</v>
      </c>
      <c r="AL82" s="103">
        <v>-9.8663118996015452E-3</v>
      </c>
      <c r="AM82" s="104">
        <f t="shared" si="124"/>
        <v>457059018.40298915</v>
      </c>
      <c r="AN82" s="104">
        <f t="shared" si="107"/>
        <v>-4509486.8320896132</v>
      </c>
      <c r="AO82" s="103">
        <v>1.4917083245916472E-2</v>
      </c>
      <c r="AP82" s="104">
        <f t="shared" si="125"/>
        <v>5135066997.3556051</v>
      </c>
      <c r="AQ82" s="104">
        <f t="shared" si="108"/>
        <v>76600221.8729119</v>
      </c>
      <c r="AR82" s="103">
        <v>3.2747505806792157E-2</v>
      </c>
      <c r="AS82" s="104">
        <f t="shared" si="126"/>
        <v>1039318046.7831296</v>
      </c>
      <c r="AT82" s="104">
        <f t="shared" si="109"/>
        <v>34035073.772134416</v>
      </c>
      <c r="AU82" s="103">
        <v>-8.5264211773193391E-2</v>
      </c>
      <c r="AV82" s="105">
        <f t="shared" si="127"/>
        <v>2630746542.4840474</v>
      </c>
      <c r="AW82" s="105">
        <f t="shared" si="110"/>
        <v>-224308530.31995612</v>
      </c>
      <c r="AX82" s="103">
        <v>-2.2717443513662922E-2</v>
      </c>
      <c r="AY82" s="105">
        <f t="shared" si="128"/>
        <v>5927029884.5666733</v>
      </c>
      <c r="AZ82" s="105">
        <f t="shared" si="111"/>
        <v>-134646966.60643548</v>
      </c>
      <c r="BB82" s="104">
        <f t="shared" si="93"/>
        <v>-46894598484.431168</v>
      </c>
      <c r="BD82" s="104">
        <f t="shared" si="94"/>
        <v>1573636282715.2671</v>
      </c>
      <c r="BF82" s="107">
        <f t="shared" si="112"/>
        <v>-2.9800150771508521E-2</v>
      </c>
      <c r="BG82" s="99">
        <v>-2.7529390289070199E-2</v>
      </c>
      <c r="BI82" s="108">
        <f t="shared" si="95"/>
        <v>-2.2707604824383221E-3</v>
      </c>
    </row>
    <row r="83" spans="1:61">
      <c r="A83" s="109">
        <v>40422</v>
      </c>
      <c r="B83" s="99">
        <v>6.72262651404478E-2</v>
      </c>
      <c r="C83" s="62">
        <v>1611196802594.9976</v>
      </c>
      <c r="D83" s="62">
        <v>108314743444.69304</v>
      </c>
      <c r="E83" s="100">
        <v>3.1815384540152024E-3</v>
      </c>
      <c r="F83" s="101">
        <f t="shared" si="113"/>
        <v>4912986678.295269</v>
      </c>
      <c r="G83" s="102">
        <f t="shared" si="96"/>
        <v>15630856.041060815</v>
      </c>
      <c r="H83" s="103">
        <v>-1.0591889481004101E-2</v>
      </c>
      <c r="I83" s="104">
        <f t="shared" si="114"/>
        <v>1437478356.9340827</v>
      </c>
      <c r="J83" s="102">
        <f t="shared" si="97"/>
        <v>-15225611.887981171</v>
      </c>
      <c r="K83" s="103">
        <v>-3.8534830522743619E-3</v>
      </c>
      <c r="L83" s="104">
        <f t="shared" si="115"/>
        <v>404589412.91825181</v>
      </c>
      <c r="M83" s="102">
        <f t="shared" si="98"/>
        <v>-1559078.4458101171</v>
      </c>
      <c r="N83" s="103">
        <v>5.0391625165711267E-2</v>
      </c>
      <c r="O83" s="104">
        <f t="shared" si="116"/>
        <v>18175736255.050831</v>
      </c>
      <c r="P83" s="104">
        <f t="shared" si="99"/>
        <v>915904888.47535014</v>
      </c>
      <c r="Q83" s="100">
        <v>1.8030622841825897E-2</v>
      </c>
      <c r="R83" s="105">
        <f t="shared" si="117"/>
        <v>10201728384.263811</v>
      </c>
      <c r="S83" s="105">
        <f t="shared" si="100"/>
        <v>183943516.83141068</v>
      </c>
      <c r="T83" s="103">
        <v>2.8964117985918587E-2</v>
      </c>
      <c r="U83" s="104">
        <f t="shared" si="118"/>
        <v>2926124635.7736034</v>
      </c>
      <c r="V83" s="105">
        <f t="shared" si="101"/>
        <v>84752619.192049697</v>
      </c>
      <c r="W83" s="103">
        <v>-2.678088862222015E-2</v>
      </c>
      <c r="X83" s="105">
        <f t="shared" si="119"/>
        <v>10474116177.988239</v>
      </c>
      <c r="Y83" s="105">
        <f t="shared" si="102"/>
        <v>-280506138.77889723</v>
      </c>
      <c r="Z83" s="103">
        <v>3.2328635805438398E-2</v>
      </c>
      <c r="AA83" s="105">
        <f t="shared" si="120"/>
        <v>5474428055.8125868</v>
      </c>
      <c r="AB83" s="105">
        <f t="shared" si="103"/>
        <v>176980790.85943931</v>
      </c>
      <c r="AC83" s="103">
        <v>9.5610531501119311E-2</v>
      </c>
      <c r="AD83" s="104">
        <f t="shared" si="121"/>
        <v>258587391.01360005</v>
      </c>
      <c r="AE83" s="104">
        <f t="shared" si="104"/>
        <v>24723677.894298065</v>
      </c>
      <c r="AF83" s="103">
        <v>1.4578536415905752E-2</v>
      </c>
      <c r="AG83" s="104">
        <f t="shared" si="122"/>
        <v>12379758573.294754</v>
      </c>
      <c r="AH83" s="104">
        <f t="shared" si="105"/>
        <v>180478761.18089902</v>
      </c>
      <c r="AI83" s="103">
        <v>9.768651414735206E-3</v>
      </c>
      <c r="AJ83" s="104">
        <f t="shared" si="123"/>
        <v>2873193641.3368845</v>
      </c>
      <c r="AK83" s="104">
        <f t="shared" si="106"/>
        <v>28067227.129253756</v>
      </c>
      <c r="AL83" s="103">
        <v>1.1421380660805463E-2</v>
      </c>
      <c r="AM83" s="104">
        <f t="shared" si="124"/>
        <v>452549531.57089955</v>
      </c>
      <c r="AN83" s="104">
        <f t="shared" si="107"/>
        <v>5168740.4679404432</v>
      </c>
      <c r="AO83" s="103">
        <v>3.5719866456808747E-2</v>
      </c>
      <c r="AP83" s="104">
        <f t="shared" si="125"/>
        <v>5211667219.2285166</v>
      </c>
      <c r="AQ83" s="104">
        <f t="shared" si="108"/>
        <v>186160057.08817041</v>
      </c>
      <c r="AR83" s="103">
        <v>0.15735950699614409</v>
      </c>
      <c r="AS83" s="104">
        <f t="shared" si="126"/>
        <v>1073353120.5552639</v>
      </c>
      <c r="AT83" s="104">
        <f t="shared" si="109"/>
        <v>168902317.88334915</v>
      </c>
      <c r="AU83" s="103">
        <v>4.0736959659832518E-2</v>
      </c>
      <c r="AV83" s="105">
        <f t="shared" si="127"/>
        <v>2406438012.1640911</v>
      </c>
      <c r="AW83" s="105">
        <f t="shared" si="110"/>
        <v>98030968.225416139</v>
      </c>
      <c r="AX83" s="103">
        <v>6.7892858437391485E-2</v>
      </c>
      <c r="AY83" s="105">
        <f t="shared" si="128"/>
        <v>5792382917.9602375</v>
      </c>
      <c r="AZ83" s="105">
        <f t="shared" si="111"/>
        <v>393261433.464239</v>
      </c>
      <c r="BB83" s="104">
        <f t="shared" si="93"/>
        <v>106150028419.07288</v>
      </c>
      <c r="BD83" s="104">
        <f t="shared" si="94"/>
        <v>1526741684230.8369</v>
      </c>
      <c r="BF83" s="107">
        <f t="shared" si="112"/>
        <v>6.9527169864724431E-2</v>
      </c>
      <c r="BG83" s="99">
        <v>6.72262651404478E-2</v>
      </c>
      <c r="BI83" s="108">
        <f t="shared" si="95"/>
        <v>2.3009047242766312E-3</v>
      </c>
    </row>
    <row r="84" spans="1:61">
      <c r="A84" s="109">
        <v>40452</v>
      </c>
      <c r="B84" s="99">
        <v>2.81249663062915E-2</v>
      </c>
      <c r="C84" s="62">
        <v>1719511546039.6907</v>
      </c>
      <c r="D84" s="62">
        <v>48361204295.645508</v>
      </c>
      <c r="E84" s="100">
        <v>2.7755669310905659E-3</v>
      </c>
      <c r="F84" s="101">
        <f t="shared" si="113"/>
        <v>4928617534.3363304</v>
      </c>
      <c r="G84" s="102">
        <f t="shared" si="96"/>
        <v>13679707.84429704</v>
      </c>
      <c r="H84" s="103">
        <v>6.1930313378403906E-2</v>
      </c>
      <c r="I84" s="104">
        <f t="shared" si="114"/>
        <v>1422252745.0461016</v>
      </c>
      <c r="J84" s="102">
        <f t="shared" si="97"/>
        <v>88080558.204000264</v>
      </c>
      <c r="K84" s="103">
        <v>0.15549000372388727</v>
      </c>
      <c r="L84" s="104">
        <f t="shared" si="115"/>
        <v>403030334.47244167</v>
      </c>
      <c r="M84" s="102">
        <f t="shared" si="98"/>
        <v>62667188.207959488</v>
      </c>
      <c r="N84" s="103">
        <v>8.5766161652340037E-2</v>
      </c>
      <c r="O84" s="104">
        <f t="shared" si="116"/>
        <v>19091641143.52618</v>
      </c>
      <c r="P84" s="104">
        <f t="shared" si="99"/>
        <v>1637416780.5241323</v>
      </c>
      <c r="Q84" s="100">
        <v>6.6432250270666002E-2</v>
      </c>
      <c r="R84" s="105">
        <f t="shared" si="117"/>
        <v>10385671901.095222</v>
      </c>
      <c r="S84" s="105">
        <f t="shared" si="100"/>
        <v>689943554.9625814</v>
      </c>
      <c r="T84" s="103">
        <v>5.7059161043277906E-2</v>
      </c>
      <c r="U84" s="104">
        <f t="shared" si="118"/>
        <v>3010877254.9656529</v>
      </c>
      <c r="V84" s="105">
        <f t="shared" si="101"/>
        <v>171798130.17262772</v>
      </c>
      <c r="W84" s="103">
        <v>7.531101631480018E-2</v>
      </c>
      <c r="X84" s="105">
        <f t="shared" si="119"/>
        <v>10193610039.209341</v>
      </c>
      <c r="Y84" s="105">
        <f t="shared" si="102"/>
        <v>767691131.96960557</v>
      </c>
      <c r="Z84" s="103">
        <v>5.4063914554898937E-2</v>
      </c>
      <c r="AA84" s="105">
        <f t="shared" si="120"/>
        <v>5651408846.6720266</v>
      </c>
      <c r="AB84" s="105">
        <f t="shared" si="103"/>
        <v>305537285.00127637</v>
      </c>
      <c r="AC84" s="103">
        <v>2.9015987355190394E-2</v>
      </c>
      <c r="AD84" s="104">
        <f t="shared" si="121"/>
        <v>283311068.90789813</v>
      </c>
      <c r="AE84" s="104">
        <f t="shared" si="104"/>
        <v>8220550.3930170462</v>
      </c>
      <c r="AF84" s="103">
        <v>8.3039210520210807E-2</v>
      </c>
      <c r="AG84" s="104">
        <f t="shared" si="122"/>
        <v>12560237334.475653</v>
      </c>
      <c r="AH84" s="104">
        <f t="shared" si="105"/>
        <v>1042992192.2013352</v>
      </c>
      <c r="AI84" s="103">
        <v>8.9797076592104424E-2</v>
      </c>
      <c r="AJ84" s="104">
        <f t="shared" si="123"/>
        <v>2901260868.4661384</v>
      </c>
      <c r="AK84" s="104">
        <f t="shared" si="106"/>
        <v>260524744.41932923</v>
      </c>
      <c r="AL84" s="103">
        <v>4.2722839077238749E-2</v>
      </c>
      <c r="AM84" s="104">
        <f t="shared" si="124"/>
        <v>457718272.03884</v>
      </c>
      <c r="AN84" s="104">
        <f t="shared" si="107"/>
        <v>19555024.07902715</v>
      </c>
      <c r="AO84" s="103">
        <v>9.9897523301081634E-2</v>
      </c>
      <c r="AP84" s="104">
        <f t="shared" si="125"/>
        <v>5397827276.3166876</v>
      </c>
      <c r="AQ84" s="104">
        <f t="shared" si="108"/>
        <v>539229576.11106026</v>
      </c>
      <c r="AR84" s="103">
        <v>0.10650796747242521</v>
      </c>
      <c r="AS84" s="104">
        <f t="shared" si="126"/>
        <v>1242255438.4386132</v>
      </c>
      <c r="AT84" s="104">
        <f t="shared" si="109"/>
        <v>132310101.82966313</v>
      </c>
      <c r="AU84" s="103">
        <v>8.3442526765371436E-2</v>
      </c>
      <c r="AV84" s="105">
        <f t="shared" si="127"/>
        <v>2504468980.3895073</v>
      </c>
      <c r="AW84" s="105">
        <f t="shared" si="110"/>
        <v>208979219.92919397</v>
      </c>
      <c r="AX84" s="103">
        <v>8.9307513358485177E-2</v>
      </c>
      <c r="AY84" s="105">
        <f t="shared" si="128"/>
        <v>6185644351.4244766</v>
      </c>
      <c r="AZ84" s="105">
        <f t="shared" si="111"/>
        <v>552424515.54567981</v>
      </c>
      <c r="BB84" s="104">
        <f t="shared" si="93"/>
        <v>41860154034.250725</v>
      </c>
      <c r="BD84" s="104">
        <f t="shared" si="94"/>
        <v>1632891712649.9097</v>
      </c>
      <c r="BF84" s="107">
        <f t="shared" si="112"/>
        <v>2.5635597088259274E-2</v>
      </c>
      <c r="BG84" s="99">
        <v>2.81249663062915E-2</v>
      </c>
      <c r="BI84" s="108">
        <f t="shared" si="95"/>
        <v>-2.4893692180322259E-3</v>
      </c>
    </row>
    <row r="85" spans="1:61">
      <c r="A85" s="109">
        <v>40483</v>
      </c>
      <c r="B85" s="99">
        <v>-5.7238689813878798E-3</v>
      </c>
      <c r="C85" s="62">
        <v>1767872750335.3362</v>
      </c>
      <c r="D85" s="62">
        <v>-10119071998.68531</v>
      </c>
      <c r="E85" s="100">
        <v>4.2643159386218626E-2</v>
      </c>
      <c r="F85" s="101">
        <f t="shared" si="113"/>
        <v>4942297242.1806269</v>
      </c>
      <c r="G85" s="102">
        <f t="shared" si="96"/>
        <v>210755169.03237724</v>
      </c>
      <c r="H85" s="103">
        <v>2.1779961521128301E-2</v>
      </c>
      <c r="I85" s="104">
        <f t="shared" si="114"/>
        <v>1510333303.2501018</v>
      </c>
      <c r="J85" s="102">
        <f t="shared" si="97"/>
        <v>32895001.228865817</v>
      </c>
      <c r="K85" s="103">
        <v>6.8646319651353066E-2</v>
      </c>
      <c r="L85" s="104">
        <f t="shared" si="115"/>
        <v>465697522.68040121</v>
      </c>
      <c r="M85" s="102">
        <f t="shared" si="98"/>
        <v>31968421.002762064</v>
      </c>
      <c r="N85" s="103">
        <v>4.8972336183135463E-2</v>
      </c>
      <c r="O85" s="104">
        <f t="shared" si="116"/>
        <v>20729057924.050312</v>
      </c>
      <c r="P85" s="104">
        <f t="shared" si="99"/>
        <v>1015150393.41628</v>
      </c>
      <c r="Q85" s="100">
        <v>8.4235595969208529E-2</v>
      </c>
      <c r="R85" s="105">
        <f t="shared" si="117"/>
        <v>11075615456.057804</v>
      </c>
      <c r="S85" s="105">
        <f t="shared" si="100"/>
        <v>932961068.66680646</v>
      </c>
      <c r="T85" s="103">
        <v>-4.2953176592127683E-2</v>
      </c>
      <c r="U85" s="104">
        <f t="shared" si="118"/>
        <v>3182675385.1382809</v>
      </c>
      <c r="V85" s="105">
        <f t="shared" si="101"/>
        <v>-136706017.85326257</v>
      </c>
      <c r="W85" s="103">
        <v>5.6697472361964971E-2</v>
      </c>
      <c r="X85" s="105">
        <f t="shared" si="119"/>
        <v>10961301171.178946</v>
      </c>
      <c r="Y85" s="105">
        <f t="shared" si="102"/>
        <v>621478070.2040925</v>
      </c>
      <c r="Z85" s="103">
        <v>1.4837084962418961E-2</v>
      </c>
      <c r="AA85" s="105">
        <f t="shared" si="120"/>
        <v>5956946131.6733027</v>
      </c>
      <c r="AB85" s="105">
        <f t="shared" si="103"/>
        <v>88383715.87218976</v>
      </c>
      <c r="AC85" s="103">
        <v>0.12838254675562966</v>
      </c>
      <c r="AD85" s="104">
        <f t="shared" si="121"/>
        <v>291531619.30091512</v>
      </c>
      <c r="AE85" s="104">
        <f t="shared" si="104"/>
        <v>37427571.74564416</v>
      </c>
      <c r="AF85" s="103">
        <v>1.2953951265433208E-2</v>
      </c>
      <c r="AG85" s="104">
        <f t="shared" si="122"/>
        <v>13603229526.676989</v>
      </c>
      <c r="AH85" s="104">
        <f t="shared" si="105"/>
        <v>176215572.34107575</v>
      </c>
      <c r="AI85" s="103">
        <v>3.0116869771423905E-2</v>
      </c>
      <c r="AJ85" s="104">
        <f t="shared" si="123"/>
        <v>3161785612.8854675</v>
      </c>
      <c r="AK85" s="104">
        <f t="shared" si="106"/>
        <v>95223085.548433349</v>
      </c>
      <c r="AL85" s="103">
        <v>-2.7987613035579468E-2</v>
      </c>
      <c r="AM85" s="104">
        <f t="shared" si="124"/>
        <v>477273296.11786711</v>
      </c>
      <c r="AN85" s="104">
        <f t="shared" si="107"/>
        <v>-13357740.323962398</v>
      </c>
      <c r="AO85" s="103">
        <v>-2.1013073652761085E-2</v>
      </c>
      <c r="AP85" s="104">
        <f t="shared" si="125"/>
        <v>5937056852.4277487</v>
      </c>
      <c r="AQ85" s="104">
        <f t="shared" si="108"/>
        <v>-124755812.92069419</v>
      </c>
      <c r="AR85" s="103">
        <v>4.5966433673002335E-2</v>
      </c>
      <c r="AS85" s="104">
        <f t="shared" si="126"/>
        <v>1374565540.2682762</v>
      </c>
      <c r="AT85" s="104">
        <f t="shared" si="109"/>
        <v>63183875.735936336</v>
      </c>
      <c r="AU85" s="103">
        <v>3.2547564732633205E-2</v>
      </c>
      <c r="AV85" s="105">
        <f t="shared" si="127"/>
        <v>2713448200.3187008</v>
      </c>
      <c r="AW85" s="105">
        <f t="shared" si="110"/>
        <v>88316130.94851999</v>
      </c>
      <c r="AX85" s="103">
        <v>7.6955907112996963E-2</v>
      </c>
      <c r="AY85" s="105">
        <f t="shared" si="128"/>
        <v>6738068866.9701557</v>
      </c>
      <c r="AZ85" s="105">
        <f t="shared" si="111"/>
        <v>518534201.84753197</v>
      </c>
      <c r="BB85" s="104">
        <f t="shared" si="93"/>
        <v>-13756744705.17791</v>
      </c>
      <c r="BD85" s="104">
        <f t="shared" si="94"/>
        <v>1674751866684.1602</v>
      </c>
      <c r="BF85" s="107">
        <f t="shared" si="112"/>
        <v>-8.2141987591361088E-3</v>
      </c>
      <c r="BG85" s="99">
        <v>-5.7238689813878798E-3</v>
      </c>
      <c r="BI85" s="108">
        <f t="shared" si="95"/>
        <v>-2.490329777748229E-3</v>
      </c>
    </row>
    <row r="86" spans="1:61" s="81" customFormat="1">
      <c r="A86" s="110">
        <v>40513</v>
      </c>
      <c r="B86" s="111">
        <v>6.0083764080750598E-2</v>
      </c>
      <c r="C86" s="112">
        <v>1757753678336.6509</v>
      </c>
      <c r="D86" s="112">
        <v>105612457321.2509</v>
      </c>
      <c r="E86" s="114">
        <v>0.1400087790296885</v>
      </c>
      <c r="F86" s="131">
        <f t="shared" si="113"/>
        <v>5153052411.2130041</v>
      </c>
      <c r="G86" s="132">
        <f t="shared" si="96"/>
        <v>721472576.36992502</v>
      </c>
      <c r="H86" s="113">
        <v>1.2788595154223634E-2</v>
      </c>
      <c r="I86" s="131">
        <f t="shared" si="114"/>
        <v>1543228304.4789677</v>
      </c>
      <c r="J86" s="132">
        <f t="shared" si="97"/>
        <v>19735722.016520482</v>
      </c>
      <c r="K86" s="113">
        <v>-5.7146815346939196E-2</v>
      </c>
      <c r="L86" s="131">
        <f t="shared" si="115"/>
        <v>497665943.68316329</v>
      </c>
      <c r="M86" s="132">
        <f t="shared" si="98"/>
        <v>-28440023.788121972</v>
      </c>
      <c r="N86" s="113">
        <v>-1.0716775875638586E-2</v>
      </c>
      <c r="O86" s="131">
        <f t="shared" si="116"/>
        <v>21744208317.466595</v>
      </c>
      <c r="P86" s="131">
        <f t="shared" si="99"/>
        <v>-233027807.13148588</v>
      </c>
      <c r="Q86" s="114">
        <v>1.9247202971871675E-2</v>
      </c>
      <c r="R86" s="133">
        <f t="shared" si="117"/>
        <v>12008576524.724609</v>
      </c>
      <c r="S86" s="133">
        <f t="shared" si="100"/>
        <v>231131509.77462792</v>
      </c>
      <c r="T86" s="113">
        <v>1.5750401493208579E-2</v>
      </c>
      <c r="U86" s="131">
        <f t="shared" si="118"/>
        <v>3045969367.285018</v>
      </c>
      <c r="V86" s="133">
        <f t="shared" si="101"/>
        <v>47975240.470753536</v>
      </c>
      <c r="W86" s="113">
        <v>3.1973861032709459E-2</v>
      </c>
      <c r="X86" s="133">
        <f t="shared" si="119"/>
        <v>11582779241.383038</v>
      </c>
      <c r="Y86" s="133">
        <f t="shared" si="102"/>
        <v>370346173.83653313</v>
      </c>
      <c r="Z86" s="113">
        <v>4.5138430892932874E-2</v>
      </c>
      <c r="AA86" s="133">
        <f t="shared" si="120"/>
        <v>6045329847.5454922</v>
      </c>
      <c r="AB86" s="133">
        <f t="shared" si="103"/>
        <v>272876703.54841661</v>
      </c>
      <c r="AC86" s="113">
        <v>0.11250337249571607</v>
      </c>
      <c r="AD86" s="131">
        <f t="shared" si="121"/>
        <v>328959191.04655927</v>
      </c>
      <c r="AE86" s="131">
        <f t="shared" si="104"/>
        <v>37009018.406200483</v>
      </c>
      <c r="AF86" s="113">
        <v>-1.6003824837307022E-2</v>
      </c>
      <c r="AG86" s="131">
        <f t="shared" si="122"/>
        <v>13779445099.018066</v>
      </c>
      <c r="AH86" s="131">
        <f t="shared" si="105"/>
        <v>-220523825.71997386</v>
      </c>
      <c r="AI86" s="113">
        <v>4.7965148823907539E-2</v>
      </c>
      <c r="AJ86" s="131">
        <f t="shared" si="123"/>
        <v>3257008698.4339004</v>
      </c>
      <c r="AK86" s="131">
        <f t="shared" si="106"/>
        <v>156222906.94114342</v>
      </c>
      <c r="AL86" s="113">
        <v>6.4457692608245768E-3</v>
      </c>
      <c r="AM86" s="131">
        <f t="shared" si="124"/>
        <v>463915555.79390472</v>
      </c>
      <c r="AN86" s="131">
        <f t="shared" si="107"/>
        <v>2990292.6291546999</v>
      </c>
      <c r="AO86" s="113">
        <v>-1.9169898902822786E-2</v>
      </c>
      <c r="AP86" s="131">
        <f>AP85*(1+AO85)</f>
        <v>5812301039.5070543</v>
      </c>
      <c r="AQ86" s="131">
        <f t="shared" si="108"/>
        <v>-111421223.32012202</v>
      </c>
      <c r="AR86" s="113">
        <v>4.2776510910725464E-2</v>
      </c>
      <c r="AS86" s="131">
        <f t="shared" si="126"/>
        <v>1437749416.0042126</v>
      </c>
      <c r="AT86" s="131">
        <f t="shared" si="109"/>
        <v>61501903.580593362</v>
      </c>
      <c r="AU86" s="113">
        <v>8.1448634882190687E-2</v>
      </c>
      <c r="AV86" s="133">
        <f t="shared" si="127"/>
        <v>2801764331.267221</v>
      </c>
      <c r="AW86" s="133">
        <f t="shared" si="110"/>
        <v>228199880.04332903</v>
      </c>
      <c r="AX86" s="113">
        <v>6.558688426112679E-3</v>
      </c>
      <c r="AY86" s="133">
        <f t="shared" si="128"/>
        <v>7256603068.817688</v>
      </c>
      <c r="AZ86" s="133">
        <f t="shared" si="111"/>
        <v>47593798.560348317</v>
      </c>
      <c r="BB86" s="131">
        <f t="shared" si="93"/>
        <v>104008814475.03305</v>
      </c>
      <c r="BD86" s="131">
        <f t="shared" si="94"/>
        <v>1660995121978.9827</v>
      </c>
      <c r="BF86" s="135">
        <f t="shared" si="112"/>
        <v>6.2618374430330886E-2</v>
      </c>
      <c r="BG86" s="111">
        <v>6.0083764080750598E-2</v>
      </c>
      <c r="BI86" s="136">
        <f t="shared" si="95"/>
        <v>2.534610349580288E-3</v>
      </c>
    </row>
    <row r="87" spans="1:61">
      <c r="A87" s="109">
        <v>40544</v>
      </c>
      <c r="B87" s="99">
        <v>1.35955360390232E-2</v>
      </c>
      <c r="C87" s="62">
        <v>1891000000000</v>
      </c>
      <c r="D87" s="62">
        <v>25709158649.79287</v>
      </c>
      <c r="E87" s="100">
        <v>2.3476689032134859E-2</v>
      </c>
      <c r="F87" s="101">
        <v>6279778378</v>
      </c>
      <c r="G87" s="102">
        <f t="shared" si="96"/>
        <v>147428404.17103022</v>
      </c>
      <c r="H87" s="103">
        <v>8.1401707729740508E-2</v>
      </c>
      <c r="I87" s="104">
        <v>1667754278</v>
      </c>
      <c r="J87" s="102">
        <f t="shared" si="97"/>
        <v>135758046.30278039</v>
      </c>
      <c r="K87" s="103">
        <v>-1.5046586491927756E-2</v>
      </c>
      <c r="L87" s="104">
        <v>597606455</v>
      </c>
      <c r="M87" s="102">
        <f t="shared" si="98"/>
        <v>-8991937.2132918332</v>
      </c>
      <c r="N87" s="103">
        <v>3.5364788127462743E-2</v>
      </c>
      <c r="O87" s="104">
        <v>21403338968</v>
      </c>
      <c r="P87" s="104">
        <f t="shared" si="99"/>
        <v>756924547.82358706</v>
      </c>
      <c r="Q87" s="100">
        <v>8.0075679784982895E-2</v>
      </c>
      <c r="R87" s="105">
        <v>11492041483</v>
      </c>
      <c r="S87" s="105">
        <f t="shared" si="100"/>
        <v>920233033.8684479</v>
      </c>
      <c r="T87" s="103">
        <v>9.5847053213162517E-2</v>
      </c>
      <c r="U87" s="104">
        <v>3823335118</v>
      </c>
      <c r="V87" s="105">
        <f t="shared" si="101"/>
        <v>366455404.50669897</v>
      </c>
      <c r="W87" s="103">
        <v>6.3541812339054773E-2</v>
      </c>
      <c r="X87" s="105">
        <v>15938386799</v>
      </c>
      <c r="Y87" s="105">
        <f t="shared" si="102"/>
        <v>1012753982.9693259</v>
      </c>
      <c r="Z87" s="103">
        <v>5.3323266800368155E-2</v>
      </c>
      <c r="AA87" s="105">
        <v>6460311626</v>
      </c>
      <c r="AB87" s="105">
        <f t="shared" si="103"/>
        <v>344484920.44671822</v>
      </c>
      <c r="AC87" s="103">
        <v>0.10776136924854987</v>
      </c>
      <c r="AD87" s="104">
        <v>805039153</v>
      </c>
      <c r="AE87" s="104">
        <f t="shared" si="104"/>
        <v>86752121.425972834</v>
      </c>
      <c r="AF87" s="103">
        <v>6.2790268944041785E-2</v>
      </c>
      <c r="AG87" s="104">
        <v>11582050175</v>
      </c>
      <c r="AH87" s="104">
        <f t="shared" si="105"/>
        <v>727240045.41163623</v>
      </c>
      <c r="AI87" s="103">
        <v>3.9151444046622547E-2</v>
      </c>
      <c r="AJ87" s="104">
        <v>3018510155</v>
      </c>
      <c r="AK87" s="104">
        <f t="shared" si="106"/>
        <v>118179031.43764445</v>
      </c>
      <c r="AL87" s="103">
        <v>7.5001160009592394E-2</v>
      </c>
      <c r="AM87" s="104">
        <v>548904414</v>
      </c>
      <c r="AN87" s="104">
        <f t="shared" si="107"/>
        <v>41168467.784385547</v>
      </c>
      <c r="AO87" s="103">
        <v>7.9983529016814006E-2</v>
      </c>
      <c r="AP87" s="104">
        <v>6383982477</v>
      </c>
      <c r="AQ87" s="104">
        <f t="shared" si="108"/>
        <v>510613447.69196165</v>
      </c>
      <c r="AR87" s="103">
        <v>5.8446725830202904E-2</v>
      </c>
      <c r="AS87" s="104">
        <v>1155238438</v>
      </c>
      <c r="AT87" s="104">
        <f t="shared" si="109"/>
        <v>67519904.254297853</v>
      </c>
      <c r="AU87" s="103">
        <v>2.6235848782346496E-2</v>
      </c>
      <c r="AV87" s="105">
        <v>2960582696</v>
      </c>
      <c r="AW87" s="105">
        <f t="shared" si="110"/>
        <v>77673399.919887707</v>
      </c>
      <c r="AX87" s="103">
        <v>3.0628245173377412E-2</v>
      </c>
      <c r="AY87" s="105">
        <v>6784441906</v>
      </c>
      <c r="AZ87" s="105">
        <f t="shared" si="111"/>
        <v>207795550.06150395</v>
      </c>
      <c r="BB87" s="104">
        <f t="shared" si="93"/>
        <v>20197170278.930279</v>
      </c>
      <c r="BD87" s="104">
        <f t="shared" si="94"/>
        <v>1790098697481</v>
      </c>
      <c r="BF87" s="107">
        <f t="shared" si="112"/>
        <v>1.1282713242209178E-2</v>
      </c>
      <c r="BG87" s="99">
        <v>1.35955360390232E-2</v>
      </c>
      <c r="BI87" s="108">
        <f t="shared" si="95"/>
        <v>-2.3128227968140219E-3</v>
      </c>
    </row>
    <row r="88" spans="1:61">
      <c r="A88" s="109">
        <v>40575</v>
      </c>
      <c r="B88" s="99">
        <v>2.3098622143751701E-2</v>
      </c>
      <c r="C88" s="62">
        <v>1916709158649.793</v>
      </c>
      <c r="D88" s="62">
        <v>44273340615.119797</v>
      </c>
      <c r="E88" s="100">
        <v>4.2277808885989102E-2</v>
      </c>
      <c r="F88" s="101">
        <f>F87*(1+E87)</f>
        <v>6427206782.171031</v>
      </c>
      <c r="G88" s="102">
        <f t="shared" si="96"/>
        <v>271728220.00735986</v>
      </c>
      <c r="H88" s="103">
        <v>0.1283938480192508</v>
      </c>
      <c r="I88" s="104">
        <f>I87*(1+H87)</f>
        <v>1803512324.3027802</v>
      </c>
      <c r="J88" s="102">
        <f t="shared" si="97"/>
        <v>231559887.26737693</v>
      </c>
      <c r="K88" s="103">
        <v>2.5262001012539507E-2</v>
      </c>
      <c r="L88" s="104">
        <f>L87*(1+K87)</f>
        <v>588614517.78670812</v>
      </c>
      <c r="M88" s="102">
        <f t="shared" si="98"/>
        <v>14869580.544323275</v>
      </c>
      <c r="N88" s="103">
        <v>2.9009041919572213E-2</v>
      </c>
      <c r="O88" s="104">
        <f>O87*(1+N87)</f>
        <v>22160263515.823589</v>
      </c>
      <c r="P88" s="104">
        <f t="shared" si="99"/>
        <v>642848013.27929318</v>
      </c>
      <c r="Q88" s="100">
        <v>6.9114539806500563E-2</v>
      </c>
      <c r="R88" s="105">
        <f>R87*(1+Q87)</f>
        <v>12412274516.868448</v>
      </c>
      <c r="S88" s="105">
        <f t="shared" si="100"/>
        <v>857868641.18531692</v>
      </c>
      <c r="T88" s="103">
        <v>2.5214138771542667E-2</v>
      </c>
      <c r="U88" s="104">
        <f>U87*(1+T87)</f>
        <v>4189790522.5066991</v>
      </c>
      <c r="V88" s="105">
        <f t="shared" si="101"/>
        <v>105641959.65817817</v>
      </c>
      <c r="W88" s="103">
        <v>-4.7838927710287566E-4</v>
      </c>
      <c r="X88" s="105">
        <f>X87*(1+W87)</f>
        <v>16951140781.969326</v>
      </c>
      <c r="Y88" s="105">
        <f t="shared" si="102"/>
        <v>-8109243.9847553801</v>
      </c>
      <c r="Z88" s="103">
        <v>4.4511684045992116E-2</v>
      </c>
      <c r="AA88" s="105">
        <f>AA87*(1+Z87)</f>
        <v>6804796546.4467192</v>
      </c>
      <c r="AB88" s="105">
        <f t="shared" si="103"/>
        <v>302892953.87269467</v>
      </c>
      <c r="AC88" s="103">
        <v>6.7043757796878987E-3</v>
      </c>
      <c r="AD88" s="104">
        <f>AD87*(1+AC87)</f>
        <v>891791274.42597294</v>
      </c>
      <c r="AE88" s="104">
        <f t="shared" si="104"/>
        <v>5978903.8207984967</v>
      </c>
      <c r="AF88" s="103">
        <v>3.6057989500965004E-2</v>
      </c>
      <c r="AG88" s="104">
        <f>AG87*(1+AF87)</f>
        <v>12309290220.411636</v>
      </c>
      <c r="AH88" s="104">
        <f t="shared" si="105"/>
        <v>443848257.53193396</v>
      </c>
      <c r="AI88" s="103">
        <v>8.1903617510039467E-2</v>
      </c>
      <c r="AJ88" s="104">
        <f>AJ87*(1+AI87)</f>
        <v>3136689186.4376445</v>
      </c>
      <c r="AK88" s="104">
        <f t="shared" si="106"/>
        <v>256906191.37386572</v>
      </c>
      <c r="AL88" s="103">
        <v>6.431843971594238E-2</v>
      </c>
      <c r="AM88" s="104">
        <f>AM87*(1+AL87)</f>
        <v>590072881.78438556</v>
      </c>
      <c r="AN88" s="104">
        <f t="shared" si="107"/>
        <v>37952567.075061396</v>
      </c>
      <c r="AO88" s="103">
        <v>4.9466402482652883E-2</v>
      </c>
      <c r="AP88" s="104">
        <f>AP87*(1+AO87)</f>
        <v>6894595924.6919622</v>
      </c>
      <c r="AQ88" s="104">
        <f t="shared" si="108"/>
        <v>341050856.96607095</v>
      </c>
      <c r="AR88" s="103">
        <v>-0.14463529545853529</v>
      </c>
      <c r="AS88" s="104">
        <f>AS87*(1+AR87)</f>
        <v>1222758342.2542977</v>
      </c>
      <c r="AT88" s="104">
        <f t="shared" si="109"/>
        <v>-176854014.10633916</v>
      </c>
      <c r="AU88" s="103">
        <v>5.740436540697115E-2</v>
      </c>
      <c r="AV88" s="105">
        <f>AV87*(1+AU87)</f>
        <v>3038256095.9198875</v>
      </c>
      <c r="AW88" s="105">
        <f t="shared" si="110"/>
        <v>174409163.13014281</v>
      </c>
      <c r="AX88" s="103">
        <v>0.15527846102446646</v>
      </c>
      <c r="AY88" s="105">
        <f>AY87*(1+AX87)</f>
        <v>6992237456.0615044</v>
      </c>
      <c r="AZ88" s="105">
        <f t="shared" si="111"/>
        <v>1085743871.2948608</v>
      </c>
      <c r="BB88" s="104">
        <f t="shared" si="93"/>
        <v>39685004806.203598</v>
      </c>
      <c r="BD88" s="104">
        <f t="shared" si="94"/>
        <v>1810295867759.9304</v>
      </c>
      <c r="BF88" s="107">
        <f t="shared" si="112"/>
        <v>2.1921833614584798E-2</v>
      </c>
      <c r="BG88" s="99">
        <v>2.3098622143751701E-2</v>
      </c>
      <c r="BI88" s="108">
        <f t="shared" si="95"/>
        <v>-1.1767885291669028E-3</v>
      </c>
    </row>
    <row r="89" spans="1:61">
      <c r="A89" s="109">
        <v>40603</v>
      </c>
      <c r="B89" s="99">
        <v>-7.67257032956259E-3</v>
      </c>
      <c r="C89" s="62">
        <v>1960982499264.9128</v>
      </c>
      <c r="D89" s="62">
        <v>-15045776140.651464</v>
      </c>
      <c r="E89" s="100">
        <v>0.10517515713183838</v>
      </c>
      <c r="F89" s="101">
        <f t="shared" ref="F89:F98" si="129">F88*(1+E88)</f>
        <v>6698935002.1783915</v>
      </c>
      <c r="G89" s="102">
        <f t="shared" si="96"/>
        <v>704561541.47008443</v>
      </c>
      <c r="H89" s="103">
        <v>-1.2394522086154127E-2</v>
      </c>
      <c r="I89" s="104">
        <f t="shared" ref="I89:I98" si="130">I88*(1+H88)</f>
        <v>2035072211.5701571</v>
      </c>
      <c r="J89" s="102">
        <f t="shared" si="97"/>
        <v>-25223747.473224837</v>
      </c>
      <c r="K89" s="103">
        <v>-1.2316181502898411E-2</v>
      </c>
      <c r="L89" s="104">
        <f t="shared" ref="L89:L98" si="131">L88*(1+K88)</f>
        <v>603484098.33103144</v>
      </c>
      <c r="M89" s="102">
        <f t="shared" si="98"/>
        <v>-7432619.6891579749</v>
      </c>
      <c r="N89" s="103">
        <v>-1.3466983673662562E-2</v>
      </c>
      <c r="O89" s="104">
        <f t="shared" ref="O89:O98" si="132">O88*(1+N88)</f>
        <v>22803111529.102886</v>
      </c>
      <c r="P89" s="104">
        <f t="shared" si="99"/>
        <v>-307089130.67113513</v>
      </c>
      <c r="Q89" s="100">
        <v>-1.9229164781529761E-2</v>
      </c>
      <c r="R89" s="105">
        <f t="shared" ref="R89:R98" si="133">R88*(1+Q88)</f>
        <v>13270143158.053764</v>
      </c>
      <c r="S89" s="105">
        <f t="shared" si="100"/>
        <v>-255173769.46070558</v>
      </c>
      <c r="T89" s="103">
        <v>3.5880515120872238E-2</v>
      </c>
      <c r="U89" s="104">
        <f t="shared" ref="U89:U98" si="134">U88*(1+T88)</f>
        <v>4295432482.1648779</v>
      </c>
      <c r="V89" s="105">
        <f t="shared" si="101"/>
        <v>154122330.12700266</v>
      </c>
      <c r="W89" s="103">
        <v>-8.0587947910282953E-2</v>
      </c>
      <c r="X89" s="105">
        <f t="shared" ref="X89:X98" si="135">X88*(1+W88)</f>
        <v>16943031537.984571</v>
      </c>
      <c r="Y89" s="105">
        <f t="shared" si="102"/>
        <v>-1365404143.0253818</v>
      </c>
      <c r="Z89" s="103">
        <v>4.9510906313361663E-2</v>
      </c>
      <c r="AA89" s="105">
        <f t="shared" ref="AA89:AA98" si="136">AA88*(1+Z88)</f>
        <v>7107689500.3194132</v>
      </c>
      <c r="AB89" s="105">
        <f t="shared" si="103"/>
        <v>351908148.95477885</v>
      </c>
      <c r="AC89" s="103">
        <v>6.5317147033250811E-2</v>
      </c>
      <c r="AD89" s="104">
        <f t="shared" ref="AD89:AD98" si="137">AD88*(1+AC88)</f>
        <v>897770178.24677145</v>
      </c>
      <c r="AE89" s="104">
        <f t="shared" si="104"/>
        <v>58639786.734612159</v>
      </c>
      <c r="AF89" s="103">
        <v>-3.4578500327262111E-2</v>
      </c>
      <c r="AG89" s="104">
        <f t="shared" ref="AG89:AG98" si="138">AG88*(1+AF88)</f>
        <v>12753138477.943569</v>
      </c>
      <c r="AH89" s="104">
        <f t="shared" si="105"/>
        <v>-440984403.03319073</v>
      </c>
      <c r="AI89" s="103">
        <v>2.86382568897844E-2</v>
      </c>
      <c r="AJ89" s="104">
        <f t="shared" ref="AJ89:AJ98" si="139">AJ88*(1+AI88)</f>
        <v>3393595377.8115101</v>
      </c>
      <c r="AK89" s="104">
        <f t="shared" si="106"/>
        <v>97186656.209750965</v>
      </c>
      <c r="AL89" s="103">
        <v>0.11114300871726966</v>
      </c>
      <c r="AM89" s="104">
        <f t="shared" ref="AM89:AM98" si="140">AM88*(1+AL88)</f>
        <v>628025448.859447</v>
      </c>
      <c r="AN89" s="104">
        <f t="shared" si="107"/>
        <v>69800637.937252715</v>
      </c>
      <c r="AO89" s="103">
        <v>-5.3691133970608984E-2</v>
      </c>
      <c r="AP89" s="104">
        <f t="shared" ref="AP89:AP98" si="141">AP88*(1+AO88)</f>
        <v>7235646781.6580324</v>
      </c>
      <c r="AQ89" s="104">
        <f t="shared" si="108"/>
        <v>-388490080.71800715</v>
      </c>
      <c r="AR89" s="103">
        <v>4.3635951087374301E-2</v>
      </c>
      <c r="AS89" s="104">
        <f t="shared" ref="AS89:AS98" si="142">AS88*(1+AR88)</f>
        <v>1045904328.1479586</v>
      </c>
      <c r="AT89" s="104">
        <f t="shared" si="109"/>
        <v>45639030.1051374</v>
      </c>
      <c r="AU89" s="103">
        <v>-4.6199342070039846E-2</v>
      </c>
      <c r="AV89" s="105">
        <f t="shared" ref="AV89:AV98" si="143">AV88*(1+AU88)</f>
        <v>3212665259.0500302</v>
      </c>
      <c r="AW89" s="105">
        <f t="shared" si="110"/>
        <v>-148423021.25938553</v>
      </c>
      <c r="AX89" s="103">
        <v>-9.6275545639736074E-3</v>
      </c>
      <c r="AY89" s="105">
        <f t="shared" ref="AY89:AY98" si="144">AY88*(1+AX88)</f>
        <v>8077981327.3563652</v>
      </c>
      <c r="AZ89" s="105">
        <f t="shared" si="111"/>
        <v>-77771205.995883346</v>
      </c>
      <c r="BB89" s="104">
        <f t="shared" si="93"/>
        <v>-13511642150.86401</v>
      </c>
      <c r="BD89" s="104">
        <f t="shared" si="94"/>
        <v>1849980872566.1343</v>
      </c>
      <c r="BF89" s="107">
        <f t="shared" si="112"/>
        <v>-7.3036658655404492E-3</v>
      </c>
      <c r="BG89" s="99">
        <v>-7.67257032956259E-3</v>
      </c>
      <c r="BI89" s="108">
        <f t="shared" si="95"/>
        <v>3.6890446402214078E-4</v>
      </c>
    </row>
    <row r="90" spans="1:61">
      <c r="A90" s="109">
        <v>40634</v>
      </c>
      <c r="B90" s="99">
        <v>2.3168713372721E-2</v>
      </c>
      <c r="C90" s="62">
        <v>1945936723124.2615</v>
      </c>
      <c r="D90" s="62">
        <v>45084850179.51796</v>
      </c>
      <c r="E90" s="100">
        <v>6.6691297897430835E-2</v>
      </c>
      <c r="F90" s="101">
        <f t="shared" si="129"/>
        <v>7403496543.6484766</v>
      </c>
      <c r="G90" s="102">
        <f t="shared" si="96"/>
        <v>493748793.47506011</v>
      </c>
      <c r="H90" s="103">
        <v>1.1722418807456355E-2</v>
      </c>
      <c r="I90" s="104">
        <f t="shared" si="130"/>
        <v>2009848464.0969322</v>
      </c>
      <c r="J90" s="102">
        <f t="shared" si="97"/>
        <v>23560285.435667146</v>
      </c>
      <c r="K90" s="103">
        <v>4.6828103182350561E-2</v>
      </c>
      <c r="L90" s="104">
        <f t="shared" si="131"/>
        <v>596051478.64187348</v>
      </c>
      <c r="M90" s="102">
        <f t="shared" si="98"/>
        <v>27911960.143834274</v>
      </c>
      <c r="N90" s="103">
        <v>7.4119949251333653E-2</v>
      </c>
      <c r="O90" s="104">
        <f t="shared" si="132"/>
        <v>22496022398.431751</v>
      </c>
      <c r="P90" s="104">
        <f t="shared" si="99"/>
        <v>1667404038.5286267</v>
      </c>
      <c r="Q90" s="100">
        <v>3.5012881487548907E-2</v>
      </c>
      <c r="R90" s="105">
        <f t="shared" si="133"/>
        <v>13014969388.593058</v>
      </c>
      <c r="S90" s="105">
        <f t="shared" si="100"/>
        <v>455691580.76688558</v>
      </c>
      <c r="T90" s="103">
        <v>4.0692512619438258E-2</v>
      </c>
      <c r="U90" s="104">
        <f t="shared" si="134"/>
        <v>4449554812.2918806</v>
      </c>
      <c r="V90" s="105">
        <f t="shared" si="101"/>
        <v>181063565.35006958</v>
      </c>
      <c r="W90" s="103">
        <v>2.4783330272095967E-2</v>
      </c>
      <c r="X90" s="105">
        <f t="shared" si="135"/>
        <v>15577627394.95919</v>
      </c>
      <c r="Y90" s="105">
        <f t="shared" si="102"/>
        <v>386065484.58492351</v>
      </c>
      <c r="Z90" s="103">
        <v>4.8306285387752515E-2</v>
      </c>
      <c r="AA90" s="105">
        <f t="shared" si="136"/>
        <v>7459597649.2741919</v>
      </c>
      <c r="AB90" s="105">
        <f t="shared" si="103"/>
        <v>360345452.92364693</v>
      </c>
      <c r="AC90" s="103">
        <v>0.13538598849790334</v>
      </c>
      <c r="AD90" s="104">
        <f t="shared" si="137"/>
        <v>956409964.98138356</v>
      </c>
      <c r="AE90" s="104">
        <f t="shared" si="104"/>
        <v>129484508.51824974</v>
      </c>
      <c r="AF90" s="103">
        <v>5.7322433196466821E-2</v>
      </c>
      <c r="AG90" s="104">
        <f t="shared" si="138"/>
        <v>12312154074.910379</v>
      </c>
      <c r="AH90" s="104">
        <f t="shared" si="105"/>
        <v>705762629.46365702</v>
      </c>
      <c r="AI90" s="103">
        <v>5.3742838855792743E-2</v>
      </c>
      <c r="AJ90" s="104">
        <f t="shared" si="139"/>
        <v>3490782034.0212612</v>
      </c>
      <c r="AK90" s="104">
        <f t="shared" si="106"/>
        <v>187604536.33510107</v>
      </c>
      <c r="AL90" s="103">
        <v>1.9536793245225302E-2</v>
      </c>
      <c r="AM90" s="104">
        <f t="shared" si="140"/>
        <v>697826086.79669964</v>
      </c>
      <c r="AN90" s="104">
        <f t="shared" si="107"/>
        <v>13633283.978871766</v>
      </c>
      <c r="AO90" s="103">
        <v>4.8144465345501972E-2</v>
      </c>
      <c r="AP90" s="104">
        <f t="shared" si="141"/>
        <v>6847156700.9400253</v>
      </c>
      <c r="AQ90" s="104">
        <f t="shared" si="108"/>
        <v>329652698.50362867</v>
      </c>
      <c r="AR90" s="103">
        <v>0.12895391165053693</v>
      </c>
      <c r="AS90" s="104">
        <f t="shared" si="142"/>
        <v>1091543358.2530961</v>
      </c>
      <c r="AT90" s="104">
        <f t="shared" si="109"/>
        <v>140758785.78290015</v>
      </c>
      <c r="AU90" s="103">
        <v>8.0315944132183289E-3</v>
      </c>
      <c r="AV90" s="105">
        <f t="shared" si="143"/>
        <v>3064242237.7906446</v>
      </c>
      <c r="AW90" s="105">
        <f t="shared" si="110"/>
        <v>24610750.837786973</v>
      </c>
      <c r="AX90" s="103">
        <v>1.2415307538787581E-2</v>
      </c>
      <c r="AY90" s="105">
        <f t="shared" si="144"/>
        <v>8000210121.3604822</v>
      </c>
      <c r="AZ90" s="105">
        <f t="shared" si="111"/>
        <v>99325069.031611502</v>
      </c>
      <c r="BB90" s="104">
        <f t="shared" si="93"/>
        <v>39858226755.857452</v>
      </c>
      <c r="BD90" s="104">
        <f t="shared" si="94"/>
        <v>1836469230415.2703</v>
      </c>
      <c r="BF90" s="107">
        <f t="shared" si="112"/>
        <v>2.1703726964619245E-2</v>
      </c>
      <c r="BG90" s="99">
        <v>2.3168713372721E-2</v>
      </c>
      <c r="BI90" s="108">
        <f t="shared" si="95"/>
        <v>-1.4649864081017552E-3</v>
      </c>
    </row>
    <row r="91" spans="1:61">
      <c r="A91" s="109">
        <v>40664</v>
      </c>
      <c r="B91" s="99">
        <v>-1.1192028746104601E-2</v>
      </c>
      <c r="C91" s="62">
        <v>1991021573303.7793</v>
      </c>
      <c r="D91" s="62">
        <v>-22283570682.530308</v>
      </c>
      <c r="E91" s="100">
        <v>-0.10063129488877023</v>
      </c>
      <c r="F91" s="101">
        <f t="shared" si="129"/>
        <v>7897245337.1235361</v>
      </c>
      <c r="G91" s="102">
        <f t="shared" si="96"/>
        <v>-794710024.32904422</v>
      </c>
      <c r="H91" s="103">
        <v>-5.6948215643083645E-2</v>
      </c>
      <c r="I91" s="104">
        <f t="shared" si="130"/>
        <v>2033408749.5325992</v>
      </c>
      <c r="J91" s="102">
        <f t="shared" si="97"/>
        <v>-115798999.95891552</v>
      </c>
      <c r="K91" s="103">
        <v>-7.1451569949791488E-2</v>
      </c>
      <c r="L91" s="104">
        <f t="shared" si="131"/>
        <v>623963438.78570771</v>
      </c>
      <c r="M91" s="102">
        <f t="shared" si="98"/>
        <v>-44583167.292509437</v>
      </c>
      <c r="N91" s="103">
        <v>-3.1610146719386709E-2</v>
      </c>
      <c r="O91" s="104">
        <f t="shared" si="132"/>
        <v>24163426436.960377</v>
      </c>
      <c r="P91" s="104">
        <f t="shared" si="99"/>
        <v>-763809454.91542506</v>
      </c>
      <c r="Q91" s="100">
        <v>-3.564447068407748E-2</v>
      </c>
      <c r="R91" s="105">
        <f t="shared" si="133"/>
        <v>13470660969.359945</v>
      </c>
      <c r="S91" s="105">
        <f t="shared" si="100"/>
        <v>-480154580.0174973</v>
      </c>
      <c r="T91" s="103">
        <v>-8.9100630131856484E-2</v>
      </c>
      <c r="U91" s="104">
        <f t="shared" si="134"/>
        <v>4630618377.6419497</v>
      </c>
      <c r="V91" s="105">
        <f t="shared" si="101"/>
        <v>-412591015.34805268</v>
      </c>
      <c r="W91" s="103">
        <v>-2.6608703970314312E-2</v>
      </c>
      <c r="X91" s="105">
        <f t="shared" si="135"/>
        <v>15963692879.544113</v>
      </c>
      <c r="Y91" s="105">
        <f t="shared" si="102"/>
        <v>-424773178.10480374</v>
      </c>
      <c r="Z91" s="103">
        <v>-3.6912736204511312E-2</v>
      </c>
      <c r="AA91" s="105">
        <f t="shared" si="136"/>
        <v>7819943102.1978388</v>
      </c>
      <c r="AB91" s="105">
        <f t="shared" si="103"/>
        <v>-288655496.8657167</v>
      </c>
      <c r="AC91" s="103">
        <v>-7.7176527795184538E-2</v>
      </c>
      <c r="AD91" s="104">
        <f t="shared" si="137"/>
        <v>1085894473.4996333</v>
      </c>
      <c r="AE91" s="104">
        <f t="shared" si="104"/>
        <v>-83805565.016681731</v>
      </c>
      <c r="AF91" s="103">
        <v>-3.8648344733818632E-2</v>
      </c>
      <c r="AG91" s="104">
        <f t="shared" si="138"/>
        <v>13017916704.374037</v>
      </c>
      <c r="AH91" s="104">
        <f t="shared" si="105"/>
        <v>-503120932.5067839</v>
      </c>
      <c r="AI91" s="103">
        <v>-0.10224590460216919</v>
      </c>
      <c r="AJ91" s="104">
        <f t="shared" si="139"/>
        <v>3678386570.3563623</v>
      </c>
      <c r="AK91" s="104">
        <f t="shared" si="106"/>
        <v>-376099962.36255693</v>
      </c>
      <c r="AL91" s="103">
        <v>-9.0316614711948295E-2</v>
      </c>
      <c r="AM91" s="104">
        <f t="shared" si="140"/>
        <v>711459370.77557135</v>
      </c>
      <c r="AN91" s="104">
        <f t="shared" si="107"/>
        <v>-64256601.873542443</v>
      </c>
      <c r="AO91" s="103">
        <v>-1.1949368841348172E-2</v>
      </c>
      <c r="AP91" s="104">
        <f t="shared" si="141"/>
        <v>7176809399.4436531</v>
      </c>
      <c r="AQ91" s="104">
        <f t="shared" si="108"/>
        <v>-85758342.618006676</v>
      </c>
      <c r="AR91" s="103">
        <v>-6.0877620091944654E-2</v>
      </c>
      <c r="AS91" s="104">
        <f t="shared" si="142"/>
        <v>1232302144.0359962</v>
      </c>
      <c r="AT91" s="104">
        <f t="shared" si="109"/>
        <v>-75019621.763112232</v>
      </c>
      <c r="AU91" s="103">
        <v>3.5805046180876834E-2</v>
      </c>
      <c r="AV91" s="105">
        <f t="shared" si="143"/>
        <v>3088852988.6284318</v>
      </c>
      <c r="AW91" s="105">
        <f t="shared" si="110"/>
        <v>110596523.90378043</v>
      </c>
      <c r="AX91" s="103">
        <v>-0.13092152331368714</v>
      </c>
      <c r="AY91" s="105">
        <f t="shared" si="144"/>
        <v>8099535190.3920937</v>
      </c>
      <c r="AZ91" s="105">
        <f t="shared" si="111"/>
        <v>-1060403485.258948</v>
      </c>
      <c r="BB91" s="104">
        <f t="shared" si="93"/>
        <v>-16820626778.202494</v>
      </c>
      <c r="BD91" s="104">
        <f t="shared" si="94"/>
        <v>1876327457171.1277</v>
      </c>
      <c r="BF91" s="107">
        <f t="shared" si="112"/>
        <v>-8.964654177987863E-3</v>
      </c>
      <c r="BG91" s="99">
        <v>-1.1192028746104601E-2</v>
      </c>
      <c r="BI91" s="108">
        <f t="shared" si="95"/>
        <v>2.2273745681167384E-3</v>
      </c>
    </row>
    <row r="92" spans="1:61">
      <c r="A92" s="109">
        <v>40695</v>
      </c>
      <c r="B92" s="99">
        <v>-1.8050058390836499E-2</v>
      </c>
      <c r="C92" s="62">
        <v>1968738002621.249</v>
      </c>
      <c r="D92" s="62">
        <v>-35535835903.572365</v>
      </c>
      <c r="E92" s="100">
        <v>2.6123055200744705E-2</v>
      </c>
      <c r="F92" s="101">
        <f t="shared" si="129"/>
        <v>7102535312.7944918</v>
      </c>
      <c r="G92" s="102">
        <f t="shared" si="96"/>
        <v>185539922.04136908</v>
      </c>
      <c r="H92" s="103">
        <v>6.7648034917491953E-2</v>
      </c>
      <c r="I92" s="104">
        <f t="shared" si="130"/>
        <v>1917609749.5736837</v>
      </c>
      <c r="J92" s="102">
        <f t="shared" si="97"/>
        <v>129722531.29728356</v>
      </c>
      <c r="K92" s="103">
        <v>0</v>
      </c>
      <c r="L92" s="104">
        <f t="shared" si="131"/>
        <v>579380271.49319828</v>
      </c>
      <c r="M92" s="102">
        <f t="shared" si="98"/>
        <v>0</v>
      </c>
      <c r="N92" s="103">
        <v>-1.044149626901341E-2</v>
      </c>
      <c r="O92" s="104">
        <f t="shared" si="132"/>
        <v>23399616982.044952</v>
      </c>
      <c r="P92" s="104">
        <f t="shared" si="99"/>
        <v>-244327013.4143652</v>
      </c>
      <c r="Q92" s="100">
        <v>-2.770929177781464E-2</v>
      </c>
      <c r="R92" s="105">
        <f t="shared" si="133"/>
        <v>12990506389.342447</v>
      </c>
      <c r="S92" s="105">
        <f t="shared" si="100"/>
        <v>-359957731.88385522</v>
      </c>
      <c r="T92" s="103">
        <v>2.5243493055008743E-2</v>
      </c>
      <c r="U92" s="104">
        <f t="shared" si="134"/>
        <v>4218027362.2938972</v>
      </c>
      <c r="V92" s="105">
        <f t="shared" si="101"/>
        <v>106477744.42590284</v>
      </c>
      <c r="W92" s="103">
        <v>-1.2371106898130676E-2</v>
      </c>
      <c r="X92" s="105">
        <f t="shared" si="135"/>
        <v>15538919701.439308</v>
      </c>
      <c r="Y92" s="105">
        <f t="shared" si="102"/>
        <v>-192233636.70797449</v>
      </c>
      <c r="Z92" s="103">
        <v>-3.1907623744480189E-2</v>
      </c>
      <c r="AA92" s="105">
        <f t="shared" si="136"/>
        <v>7531287605.3321218</v>
      </c>
      <c r="AB92" s="105">
        <f t="shared" si="103"/>
        <v>-240305491.22240454</v>
      </c>
      <c r="AC92" s="103">
        <v>2.8004193342888863E-2</v>
      </c>
      <c r="AD92" s="104">
        <f t="shared" si="137"/>
        <v>1002088908.4829515</v>
      </c>
      <c r="AE92" s="104">
        <f t="shared" si="104"/>
        <v>28062691.539921038</v>
      </c>
      <c r="AF92" s="103">
        <v>-4.0953572721956495E-2</v>
      </c>
      <c r="AG92" s="104">
        <f t="shared" si="138"/>
        <v>12514795771.867252</v>
      </c>
      <c r="AH92" s="104">
        <f t="shared" si="105"/>
        <v>-512525598.74359918</v>
      </c>
      <c r="AI92" s="103">
        <v>-3.0764893514545924E-3</v>
      </c>
      <c r="AJ92" s="104">
        <f t="shared" si="139"/>
        <v>3302286607.9938054</v>
      </c>
      <c r="AK92" s="104">
        <f t="shared" si="106"/>
        <v>-10159449.584944049</v>
      </c>
      <c r="AL92" s="103">
        <v>8.0190401722462779E-2</v>
      </c>
      <c r="AM92" s="104">
        <f t="shared" si="140"/>
        <v>647202768.90202892</v>
      </c>
      <c r="AN92" s="104">
        <f t="shared" si="107"/>
        <v>51899450.03414394</v>
      </c>
      <c r="AO92" s="103">
        <v>-4.5992976520846565E-2</v>
      </c>
      <c r="AP92" s="104">
        <f t="shared" si="141"/>
        <v>7091051056.8256464</v>
      </c>
      <c r="AQ92" s="104">
        <f t="shared" si="108"/>
        <v>-326138544.76470619</v>
      </c>
      <c r="AR92" s="103">
        <v>7.3166380193181715E-3</v>
      </c>
      <c r="AS92" s="104">
        <f t="shared" si="142"/>
        <v>1157282522.2728839</v>
      </c>
      <c r="AT92" s="104">
        <f t="shared" si="109"/>
        <v>8467417.3015542105</v>
      </c>
      <c r="AU92" s="103">
        <v>2.4229893938337937E-3</v>
      </c>
      <c r="AV92" s="105">
        <f t="shared" si="143"/>
        <v>3199449512.5322118</v>
      </c>
      <c r="AW92" s="105">
        <f t="shared" si="110"/>
        <v>7752232.2349722506</v>
      </c>
      <c r="AX92" s="103">
        <v>2.0888014889106719E-2</v>
      </c>
      <c r="AY92" s="105">
        <f t="shared" si="144"/>
        <v>7039131705.1331463</v>
      </c>
      <c r="AZ92" s="105">
        <f t="shared" si="111"/>
        <v>147033487.86320433</v>
      </c>
      <c r="BB92" s="104">
        <f t="shared" si="93"/>
        <v>-34315143913.988865</v>
      </c>
      <c r="BD92" s="104">
        <f t="shared" si="94"/>
        <v>1859506830392.925</v>
      </c>
      <c r="BF92" s="107">
        <f t="shared" si="112"/>
        <v>-1.8453895061379188E-2</v>
      </c>
      <c r="BG92" s="99">
        <v>-1.8050058390836499E-2</v>
      </c>
      <c r="BI92" s="108">
        <f t="shared" si="95"/>
        <v>-4.0383667054268851E-4</v>
      </c>
    </row>
    <row r="93" spans="1:61">
      <c r="A93" s="109">
        <v>40725</v>
      </c>
      <c r="B93" s="99">
        <v>-2.9207134383896702E-2</v>
      </c>
      <c r="C93" s="62">
        <v>1933202166717.6768</v>
      </c>
      <c r="D93" s="62">
        <v>-56463295474.563461</v>
      </c>
      <c r="E93" s="100">
        <v>-2.6698580936748088E-2</v>
      </c>
      <c r="F93" s="101">
        <f t="shared" si="129"/>
        <v>7288075234.8358612</v>
      </c>
      <c r="G93" s="102">
        <f t="shared" si="96"/>
        <v>-194581266.53037456</v>
      </c>
      <c r="H93" s="103">
        <v>-5.5386600833144103E-2</v>
      </c>
      <c r="I93" s="104">
        <f t="shared" si="130"/>
        <v>2047332280.8709674</v>
      </c>
      <c r="J93" s="102">
        <f t="shared" si="97"/>
        <v>-113394775.81341074</v>
      </c>
      <c r="K93" s="103">
        <v>-1.181562757527174E-2</v>
      </c>
      <c r="L93" s="104">
        <f t="shared" si="131"/>
        <v>579380271.49319828</v>
      </c>
      <c r="M93" s="102">
        <f t="shared" si="98"/>
        <v>-6845741.5124234613</v>
      </c>
      <c r="N93" s="103">
        <v>4.1632903833628734E-2</v>
      </c>
      <c r="O93" s="104">
        <f t="shared" si="132"/>
        <v>23155289968.630589</v>
      </c>
      <c r="P93" s="104">
        <f t="shared" si="99"/>
        <v>964021960.50378537</v>
      </c>
      <c r="Q93" s="100">
        <v>5.3709077450883359E-2</v>
      </c>
      <c r="R93" s="105">
        <f t="shared" si="133"/>
        <v>12630548657.458591</v>
      </c>
      <c r="S93" s="105">
        <f t="shared" si="100"/>
        <v>678375116.09059429</v>
      </c>
      <c r="T93" s="103">
        <v>3.0433308856479543E-2</v>
      </c>
      <c r="U93" s="104">
        <f t="shared" si="134"/>
        <v>4324505106.7198</v>
      </c>
      <c r="V93" s="105">
        <f t="shared" si="101"/>
        <v>131608999.5642267</v>
      </c>
      <c r="W93" s="103">
        <v>4.4122012288902078E-2</v>
      </c>
      <c r="X93" s="105">
        <f t="shared" si="135"/>
        <v>15346686064.731333</v>
      </c>
      <c r="Y93" s="105">
        <f t="shared" si="102"/>
        <v>677126671.14199817</v>
      </c>
      <c r="Z93" s="103">
        <v>7.6086104820572847E-2</v>
      </c>
      <c r="AA93" s="105">
        <f t="shared" si="136"/>
        <v>7290982114.1097174</v>
      </c>
      <c r="AB93" s="105">
        <f t="shared" si="103"/>
        <v>554742429.37907374</v>
      </c>
      <c r="AC93" s="103">
        <v>3.1016732993448124E-2</v>
      </c>
      <c r="AD93" s="104">
        <f t="shared" si="137"/>
        <v>1030151600.0228727</v>
      </c>
      <c r="AE93" s="104">
        <f t="shared" si="104"/>
        <v>31951937.12068281</v>
      </c>
      <c r="AF93" s="103">
        <v>4.8155286449073631E-3</v>
      </c>
      <c r="AG93" s="104">
        <f t="shared" si="138"/>
        <v>12002270173.123653</v>
      </c>
      <c r="AH93" s="104">
        <f t="shared" si="105"/>
        <v>57797275.822594211</v>
      </c>
      <c r="AI93" s="103">
        <v>7.9638968509439759E-2</v>
      </c>
      <c r="AJ93" s="104">
        <f t="shared" si="139"/>
        <v>3292127158.4088616</v>
      </c>
      <c r="AK93" s="104">
        <f t="shared" si="106"/>
        <v>262181611.09759474</v>
      </c>
      <c r="AL93" s="103">
        <v>9.103336370683722E-2</v>
      </c>
      <c r="AM93" s="104">
        <f t="shared" si="140"/>
        <v>699102218.93617284</v>
      </c>
      <c r="AN93" s="104">
        <f t="shared" si="107"/>
        <v>63641626.564673565</v>
      </c>
      <c r="AO93" s="103">
        <v>-3.6663456393922766E-2</v>
      </c>
      <c r="AP93" s="104">
        <f t="shared" si="141"/>
        <v>6764912512.0609407</v>
      </c>
      <c r="AQ93" s="104">
        <f t="shared" si="108"/>
        <v>-248025074.89464882</v>
      </c>
      <c r="AR93" s="103">
        <v>-2.3744308975158002E-2</v>
      </c>
      <c r="AS93" s="104">
        <f t="shared" si="142"/>
        <v>1165749939.5744381</v>
      </c>
      <c r="AT93" s="104">
        <f t="shared" si="109"/>
        <v>-27679926.753027227</v>
      </c>
      <c r="AU93" s="103">
        <v>3.0750519161284136E-2</v>
      </c>
      <c r="AV93" s="105">
        <f t="shared" si="143"/>
        <v>3207201744.7671843</v>
      </c>
      <c r="AW93" s="105">
        <f t="shared" si="110"/>
        <v>98623118.706567213</v>
      </c>
      <c r="AX93" s="103">
        <v>3.0188195182373721E-2</v>
      </c>
      <c r="AY93" s="105">
        <f t="shared" si="144"/>
        <v>7186165192.9963503</v>
      </c>
      <c r="AZ93" s="105">
        <f t="shared" si="111"/>
        <v>216937357.45895416</v>
      </c>
      <c r="BB93" s="104">
        <f t="shared" si="93"/>
        <v>-59609776792.510323</v>
      </c>
      <c r="BD93" s="104">
        <f t="shared" si="94"/>
        <v>1825191686478.9363</v>
      </c>
      <c r="BF93" s="107">
        <f t="shared" si="112"/>
        <v>-3.2659461049543988E-2</v>
      </c>
      <c r="BG93" s="99">
        <v>-2.9207134383896702E-2</v>
      </c>
      <c r="BI93" s="108">
        <f t="shared" si="95"/>
        <v>-3.4523266656472859E-3</v>
      </c>
    </row>
    <row r="94" spans="1:61">
      <c r="A94" s="109">
        <v>40756</v>
      </c>
      <c r="B94" s="99">
        <v>-8.3141122236358292E-2</v>
      </c>
      <c r="C94" s="62">
        <v>1876738871243.1133</v>
      </c>
      <c r="D94" s="62">
        <v>-156034175899.74878</v>
      </c>
      <c r="E94" s="100">
        <v>-0.16553760568967271</v>
      </c>
      <c r="F94" s="101">
        <f t="shared" si="129"/>
        <v>7093493968.3054867</v>
      </c>
      <c r="G94" s="102">
        <f t="shared" si="96"/>
        <v>-1174240007.4874253</v>
      </c>
      <c r="H94" s="103">
        <v>-0.13477054947348663</v>
      </c>
      <c r="I94" s="104">
        <f t="shared" si="130"/>
        <v>1933937505.0575566</v>
      </c>
      <c r="J94" s="102">
        <f t="shared" si="97"/>
        <v>-260637820.20399073</v>
      </c>
      <c r="K94" s="103">
        <v>-5.7914879275689099E-2</v>
      </c>
      <c r="L94" s="104">
        <f t="shared" si="131"/>
        <v>572534529.98077476</v>
      </c>
      <c r="M94" s="102">
        <f t="shared" si="98"/>
        <v>-33158268.184999973</v>
      </c>
      <c r="N94" s="103">
        <v>-7.4847487256232845E-2</v>
      </c>
      <c r="O94" s="104">
        <f t="shared" si="132"/>
        <v>24119311929.134373</v>
      </c>
      <c r="P94" s="104">
        <f t="shared" si="99"/>
        <v>-1805269892.2449899</v>
      </c>
      <c r="Q94" s="100">
        <v>-0.10397949725288429</v>
      </c>
      <c r="R94" s="105">
        <f t="shared" si="133"/>
        <v>13308923773.549185</v>
      </c>
      <c r="S94" s="105">
        <f t="shared" si="100"/>
        <v>-1383855202.9506037</v>
      </c>
      <c r="T94" s="103">
        <v>-0.11852002563566381</v>
      </c>
      <c r="U94" s="104">
        <f t="shared" si="134"/>
        <v>4456114106.2840261</v>
      </c>
      <c r="V94" s="105">
        <f t="shared" si="101"/>
        <v>-528138758.11222595</v>
      </c>
      <c r="W94" s="103">
        <v>-6.9237896073697597E-2</v>
      </c>
      <c r="X94" s="105">
        <f t="shared" si="135"/>
        <v>16023812735.873331</v>
      </c>
      <c r="Y94" s="105">
        <f t="shared" si="102"/>
        <v>-1109455080.9107897</v>
      </c>
      <c r="Z94" s="103">
        <v>-6.9098781459651079E-2</v>
      </c>
      <c r="AA94" s="105">
        <f t="shared" si="136"/>
        <v>7845724543.4887905</v>
      </c>
      <c r="AB94" s="105">
        <f t="shared" si="103"/>
        <v>-542130005.62315261</v>
      </c>
      <c r="AC94" s="103">
        <v>-1.4841044836181382E-2</v>
      </c>
      <c r="AD94" s="104">
        <f t="shared" si="137"/>
        <v>1062103537.1435555</v>
      </c>
      <c r="AE94" s="104">
        <f t="shared" si="104"/>
        <v>-15762726.215414345</v>
      </c>
      <c r="AF94" s="103">
        <v>-0.11693180770606997</v>
      </c>
      <c r="AG94" s="104">
        <f t="shared" si="138"/>
        <v>12060067448.946249</v>
      </c>
      <c r="AH94" s="104">
        <f t="shared" si="105"/>
        <v>-1410205487.8624165</v>
      </c>
      <c r="AI94" s="103">
        <v>-0.11574335455576226</v>
      </c>
      <c r="AJ94" s="104">
        <f t="shared" si="139"/>
        <v>3554308769.5064569</v>
      </c>
      <c r="AK94" s="104">
        <f t="shared" si="106"/>
        <v>-411387620.1096409</v>
      </c>
      <c r="AL94" s="103">
        <v>-0.16053761108916803</v>
      </c>
      <c r="AM94" s="104">
        <f t="shared" si="140"/>
        <v>762743845.50084639</v>
      </c>
      <c r="AN94" s="104">
        <f t="shared" si="107"/>
        <v>-122449074.82967134</v>
      </c>
      <c r="AO94" s="103">
        <v>-0.14170917019992749</v>
      </c>
      <c r="AP94" s="104">
        <f t="shared" si="141"/>
        <v>6516887437.1662922</v>
      </c>
      <c r="AQ94" s="104">
        <f t="shared" si="108"/>
        <v>-923502711.00716734</v>
      </c>
      <c r="AR94" s="103">
        <v>-0.18175446646890067</v>
      </c>
      <c r="AS94" s="104">
        <f t="shared" si="142"/>
        <v>1138070012.8214109</v>
      </c>
      <c r="AT94" s="104">
        <f t="shared" si="109"/>
        <v>-206849307.9846105</v>
      </c>
      <c r="AU94" s="103">
        <v>-0.16508022146969428</v>
      </c>
      <c r="AV94" s="105">
        <f t="shared" si="143"/>
        <v>3305824863.473752</v>
      </c>
      <c r="AW94" s="105">
        <f t="shared" si="110"/>
        <v>-545726300.60226882</v>
      </c>
      <c r="AX94" s="103">
        <v>-5.6055301420146898E-2</v>
      </c>
      <c r="AY94" s="105">
        <f t="shared" si="144"/>
        <v>7403102550.4553041</v>
      </c>
      <c r="AZ94" s="105">
        <f t="shared" si="111"/>
        <v>-414983144.91003031</v>
      </c>
      <c r="BB94" s="104">
        <f t="shared" si="93"/>
        <v>-145146424490.50937</v>
      </c>
      <c r="BD94" s="104">
        <f t="shared" si="94"/>
        <v>1765581909686.4268</v>
      </c>
      <c r="BF94" s="107">
        <f t="shared" si="112"/>
        <v>-8.2208830807678504E-2</v>
      </c>
      <c r="BG94" s="99">
        <v>-8.3141122236358292E-2</v>
      </c>
      <c r="BI94" s="108">
        <f t="shared" si="95"/>
        <v>9.3229142867978787E-4</v>
      </c>
    </row>
    <row r="95" spans="1:61">
      <c r="A95" s="109">
        <v>40787</v>
      </c>
      <c r="B95" s="99">
        <v>-6.6925498814314408E-2</v>
      </c>
      <c r="C95" s="62">
        <v>1720704695343.3645</v>
      </c>
      <c r="D95" s="62">
        <v>-115159020047.98758</v>
      </c>
      <c r="E95" s="100">
        <v>-0.1070981881024549</v>
      </c>
      <c r="F95" s="101">
        <f t="shared" si="129"/>
        <v>5919253960.8180618</v>
      </c>
      <c r="G95" s="102">
        <f t="shared" si="96"/>
        <v>-633941374.121894</v>
      </c>
      <c r="H95" s="103">
        <v>-1.7584698733794986E-2</v>
      </c>
      <c r="I95" s="104">
        <f t="shared" si="130"/>
        <v>1673299684.8535659</v>
      </c>
      <c r="J95" s="102">
        <f t="shared" si="97"/>
        <v>-29424470.84950405</v>
      </c>
      <c r="K95" s="103">
        <v>-1.7105192837673446E-2</v>
      </c>
      <c r="L95" s="104">
        <f t="shared" si="131"/>
        <v>539376261.79577482</v>
      </c>
      <c r="M95" s="102">
        <f t="shared" si="98"/>
        <v>-9226134.9700801652</v>
      </c>
      <c r="N95" s="103">
        <v>5.2536213786845394E-3</v>
      </c>
      <c r="O95" s="104">
        <f t="shared" si="132"/>
        <v>22314042036.889385</v>
      </c>
      <c r="P95" s="104">
        <f t="shared" si="99"/>
        <v>117229528.28986758</v>
      </c>
      <c r="Q95" s="100">
        <v>-3.7769083498359105E-3</v>
      </c>
      <c r="R95" s="105">
        <f t="shared" si="133"/>
        <v>11925068570.598581</v>
      </c>
      <c r="S95" s="105">
        <f t="shared" si="100"/>
        <v>-45039891.056659564</v>
      </c>
      <c r="T95" s="103">
        <v>-1.8614875629895295E-2</v>
      </c>
      <c r="U95" s="104">
        <f t="shared" si="134"/>
        <v>3927975348.1718006</v>
      </c>
      <c r="V95" s="105">
        <f t="shared" si="101"/>
        <v>-73118772.583512738</v>
      </c>
      <c r="W95" s="103">
        <v>-5.0878473084444389E-2</v>
      </c>
      <c r="X95" s="105">
        <f t="shared" si="135"/>
        <v>14914357654.962542</v>
      </c>
      <c r="Y95" s="105">
        <f t="shared" si="102"/>
        <v>-758819744.51978886</v>
      </c>
      <c r="Z95" s="103">
        <v>9.5649678068900901E-3</v>
      </c>
      <c r="AA95" s="105">
        <f t="shared" si="136"/>
        <v>7303594537.8656378</v>
      </c>
      <c r="AB95" s="105">
        <f t="shared" si="103"/>
        <v>69858646.629263133</v>
      </c>
      <c r="AC95" s="103">
        <v>1.8794806611822042E-2</v>
      </c>
      <c r="AD95" s="104">
        <f t="shared" si="137"/>
        <v>1046340810.9281411</v>
      </c>
      <c r="AE95" s="104">
        <f t="shared" si="104"/>
        <v>19665773.191451464</v>
      </c>
      <c r="AF95" s="103">
        <v>-4.5773182898732029E-2</v>
      </c>
      <c r="AG95" s="104">
        <f t="shared" si="138"/>
        <v>10649861961.083834</v>
      </c>
      <c r="AH95" s="104">
        <f t="shared" si="105"/>
        <v>-487478079.3909393</v>
      </c>
      <c r="AI95" s="103">
        <v>-8.334350946159013E-3</v>
      </c>
      <c r="AJ95" s="104">
        <f t="shared" si="139"/>
        <v>3142921149.3968163</v>
      </c>
      <c r="AK95" s="104">
        <f t="shared" si="106"/>
        <v>-26194207.855178528</v>
      </c>
      <c r="AL95" s="103">
        <v>-9.9200863670892786E-2</v>
      </c>
      <c r="AM95" s="104">
        <f t="shared" si="140"/>
        <v>640294770.671175</v>
      </c>
      <c r="AN95" s="104">
        <f t="shared" si="107"/>
        <v>-63517794.254536793</v>
      </c>
      <c r="AO95" s="103">
        <v>2.5882510347895924E-3</v>
      </c>
      <c r="AP95" s="104">
        <f t="shared" si="141"/>
        <v>5593384726.1591253</v>
      </c>
      <c r="AQ95" s="104">
        <f t="shared" si="108"/>
        <v>14477083.805457657</v>
      </c>
      <c r="AR95" s="103">
        <v>-9.0655594916110874E-2</v>
      </c>
      <c r="AS95" s="104">
        <f t="shared" si="142"/>
        <v>931220704.83680034</v>
      </c>
      <c r="AT95" s="104">
        <f t="shared" si="109"/>
        <v>-84420366.995180219</v>
      </c>
      <c r="AU95" s="103">
        <v>-5.1001036790932777E-2</v>
      </c>
      <c r="AV95" s="105">
        <f t="shared" si="143"/>
        <v>2760098562.8714833</v>
      </c>
      <c r="AW95" s="105">
        <f t="shared" si="110"/>
        <v>-140767888.3516092</v>
      </c>
      <c r="AX95" s="103">
        <v>-6.1757935661625414E-2</v>
      </c>
      <c r="AY95" s="105">
        <f t="shared" si="144"/>
        <v>6988119405.5452738</v>
      </c>
      <c r="AZ95" s="105">
        <f t="shared" si="111"/>
        <v>-431571828.64342105</v>
      </c>
      <c r="BB95" s="104">
        <f t="shared" si="93"/>
        <v>-112596730526.31133</v>
      </c>
      <c r="BD95" s="104">
        <f t="shared" si="94"/>
        <v>1620435485195.9163</v>
      </c>
      <c r="BF95" s="107">
        <f t="shared" si="112"/>
        <v>-6.948547569772455E-2</v>
      </c>
      <c r="BG95" s="99">
        <v>-6.6925498814314408E-2</v>
      </c>
      <c r="BI95" s="108">
        <f t="shared" si="95"/>
        <v>-2.5599768834101422E-3</v>
      </c>
    </row>
    <row r="96" spans="1:61">
      <c r="A96" s="109">
        <v>40817</v>
      </c>
      <c r="B96" s="99">
        <v>8.7233255612748403E-2</v>
      </c>
      <c r="C96" s="62">
        <v>1605545675295.377</v>
      </c>
      <c r="D96" s="62">
        <v>140056976290.98437</v>
      </c>
      <c r="E96" s="100">
        <v>-3.5010083854422953E-2</v>
      </c>
      <c r="F96" s="101">
        <f t="shared" si="129"/>
        <v>5285312586.6961679</v>
      </c>
      <c r="G96" s="102">
        <f t="shared" si="96"/>
        <v>-185039236.85706994</v>
      </c>
      <c r="H96" s="103">
        <v>-9.9796247516926825E-2</v>
      </c>
      <c r="I96" s="104">
        <f t="shared" si="130"/>
        <v>1643875214.0040619</v>
      </c>
      <c r="J96" s="102">
        <f t="shared" si="97"/>
        <v>-164052577.74369043</v>
      </c>
      <c r="K96" s="103">
        <v>2.04408096431179E-2</v>
      </c>
      <c r="L96" s="104">
        <f t="shared" si="131"/>
        <v>530150126.82569468</v>
      </c>
      <c r="M96" s="102">
        <f t="shared" si="98"/>
        <v>10836697.824718837</v>
      </c>
      <c r="N96" s="103">
        <v>3.8164186858804988E-2</v>
      </c>
      <c r="O96" s="104">
        <f t="shared" si="132"/>
        <v>22431271565.179253</v>
      </c>
      <c r="P96" s="104">
        <f t="shared" si="99"/>
        <v>856071239.49409997</v>
      </c>
      <c r="Q96" s="100">
        <v>5.3918244582538619E-2</v>
      </c>
      <c r="R96" s="105">
        <f t="shared" si="133"/>
        <v>11880028679.541922</v>
      </c>
      <c r="S96" s="105">
        <f t="shared" si="100"/>
        <v>640550291.99111462</v>
      </c>
      <c r="T96" s="103">
        <v>-2.8126297871457876E-2</v>
      </c>
      <c r="U96" s="104">
        <f t="shared" si="134"/>
        <v>3854856575.5882878</v>
      </c>
      <c r="V96" s="105">
        <f t="shared" si="101"/>
        <v>-108422844.29674426</v>
      </c>
      <c r="W96" s="103">
        <v>1.2609929346784126E-2</v>
      </c>
      <c r="X96" s="105">
        <f t="shared" si="135"/>
        <v>14155537910.442753</v>
      </c>
      <c r="Y96" s="105">
        <f t="shared" si="102"/>
        <v>178500332.91640732</v>
      </c>
      <c r="Z96" s="103">
        <v>1.2116913312939515E-2</v>
      </c>
      <c r="AA96" s="105">
        <f t="shared" si="136"/>
        <v>7373453184.4949007</v>
      </c>
      <c r="AB96" s="105">
        <f t="shared" si="103"/>
        <v>89343493.053542525</v>
      </c>
      <c r="AC96" s="103">
        <v>-5.7941291982938015E-2</v>
      </c>
      <c r="AD96" s="104">
        <f t="shared" si="137"/>
        <v>1066006584.1195925</v>
      </c>
      <c r="AE96" s="104">
        <f t="shared" si="104"/>
        <v>-61765798.746207684</v>
      </c>
      <c r="AF96" s="103">
        <v>0.13130779975772294</v>
      </c>
      <c r="AG96" s="104">
        <f t="shared" si="138"/>
        <v>10162383881.692894</v>
      </c>
      <c r="AH96" s="104">
        <f t="shared" si="105"/>
        <v>1334400267.7984416</v>
      </c>
      <c r="AI96" s="103">
        <v>4.0260373540040445E-2</v>
      </c>
      <c r="AJ96" s="104">
        <f t="shared" si="139"/>
        <v>3116726941.5416379</v>
      </c>
      <c r="AK96" s="104">
        <f t="shared" si="106"/>
        <v>125480590.88877414</v>
      </c>
      <c r="AL96" s="103">
        <v>-0.13977376146624107</v>
      </c>
      <c r="AM96" s="104">
        <f t="shared" si="140"/>
        <v>576776976.41663826</v>
      </c>
      <c r="AN96" s="104">
        <f t="shared" si="107"/>
        <v>-80618287.520878941</v>
      </c>
      <c r="AO96" s="103">
        <v>0.17325413814297508</v>
      </c>
      <c r="AP96" s="104">
        <f t="shared" si="141"/>
        <v>5607861809.9645834</v>
      </c>
      <c r="AQ96" s="104">
        <f t="shared" si="108"/>
        <v>971585264.71031821</v>
      </c>
      <c r="AR96" s="103">
        <v>-7.3551516520515125E-3</v>
      </c>
      <c r="AS96" s="104">
        <f t="shared" si="142"/>
        <v>846800337.84162009</v>
      </c>
      <c r="AT96" s="104">
        <f t="shared" si="109"/>
        <v>-6228344.9038335709</v>
      </c>
      <c r="AU96" s="103">
        <v>1.1893322066037573E-2</v>
      </c>
      <c r="AV96" s="105">
        <f t="shared" si="143"/>
        <v>2619330674.5198741</v>
      </c>
      <c r="AW96" s="105">
        <f t="shared" si="110"/>
        <v>31152543.309516296</v>
      </c>
      <c r="AX96" s="103">
        <v>6.2137763244910084E-2</v>
      </c>
      <c r="AY96" s="105">
        <f t="shared" si="144"/>
        <v>6556547576.9018526</v>
      </c>
      <c r="AZ96" s="105">
        <f t="shared" si="111"/>
        <v>407409201.03751624</v>
      </c>
      <c r="BB96" s="104">
        <f t="shared" si="93"/>
        <v>136017773458.02837</v>
      </c>
      <c r="BD96" s="104">
        <f t="shared" si="94"/>
        <v>1507838754669.6047</v>
      </c>
      <c r="BF96" s="107">
        <f t="shared" si="112"/>
        <v>9.0207108045735548E-2</v>
      </c>
      <c r="BG96" s="99">
        <v>8.7233255612748403E-2</v>
      </c>
      <c r="BI96" s="108">
        <f t="shared" si="95"/>
        <v>2.9738524329871452E-3</v>
      </c>
    </row>
    <row r="97" spans="1:61">
      <c r="A97" s="109">
        <v>40848</v>
      </c>
      <c r="B97" s="99">
        <v>-1.58669104281065E-2</v>
      </c>
      <c r="C97" s="62">
        <v>1745602651586.3613</v>
      </c>
      <c r="D97" s="62">
        <v>-27697320915.785992</v>
      </c>
      <c r="E97" s="100">
        <v>0.14006856101921719</v>
      </c>
      <c r="F97" s="101">
        <f t="shared" si="129"/>
        <v>5100273349.839098</v>
      </c>
      <c r="G97" s="102">
        <f t="shared" si="96"/>
        <v>714387948.91662502</v>
      </c>
      <c r="H97" s="103">
        <v>0.1057826608022216</v>
      </c>
      <c r="I97" s="104">
        <f t="shared" si="130"/>
        <v>1479822636.2603714</v>
      </c>
      <c r="J97" s="102">
        <f t="shared" si="97"/>
        <v>156539575.97898021</v>
      </c>
      <c r="K97" s="103">
        <v>2.8035297870140176E-2</v>
      </c>
      <c r="L97" s="104">
        <f t="shared" si="131"/>
        <v>540986824.65041351</v>
      </c>
      <c r="M97" s="102">
        <f t="shared" si="98"/>
        <v>15166726.772895634</v>
      </c>
      <c r="N97" s="103">
        <v>2.6958566313203026E-2</v>
      </c>
      <c r="O97" s="104">
        <f t="shared" si="132"/>
        <v>23287342804.673351</v>
      </c>
      <c r="P97" s="104">
        <f t="shared" si="99"/>
        <v>627793375.25807786</v>
      </c>
      <c r="Q97" s="100">
        <v>1.8340885838128769E-2</v>
      </c>
      <c r="R97" s="105">
        <f t="shared" si="133"/>
        <v>12520578971.533035</v>
      </c>
      <c r="S97" s="105">
        <f t="shared" si="100"/>
        <v>229638509.54416311</v>
      </c>
      <c r="T97" s="103">
        <v>2.4542178910207876E-2</v>
      </c>
      <c r="U97" s="104">
        <f t="shared" si="134"/>
        <v>3746433731.2915435</v>
      </c>
      <c r="V97" s="105">
        <f t="shared" si="101"/>
        <v>91945646.908594713</v>
      </c>
      <c r="W97" s="103">
        <v>0.10442527354711963</v>
      </c>
      <c r="X97" s="105">
        <f t="shared" si="135"/>
        <v>14334038243.359159</v>
      </c>
      <c r="Y97" s="105">
        <f t="shared" si="102"/>
        <v>1496835864.5976543</v>
      </c>
      <c r="Z97" s="103">
        <v>2.7487415103221745E-2</v>
      </c>
      <c r="AA97" s="105">
        <f t="shared" si="136"/>
        <v>7462796677.5484428</v>
      </c>
      <c r="AB97" s="105">
        <f t="shared" si="103"/>
        <v>205132990.10671812</v>
      </c>
      <c r="AC97" s="103">
        <v>8.1116884796492011E-2</v>
      </c>
      <c r="AD97" s="104">
        <f t="shared" si="137"/>
        <v>1004240785.3733848</v>
      </c>
      <c r="AE97" s="104">
        <f t="shared" si="104"/>
        <v>81460884.095071524</v>
      </c>
      <c r="AF97" s="103">
        <v>-2.6315485395477213E-2</v>
      </c>
      <c r="AG97" s="104">
        <f t="shared" si="138"/>
        <v>11496784149.491337</v>
      </c>
      <c r="AH97" s="104">
        <f t="shared" si="105"/>
        <v>-302543455.38089317</v>
      </c>
      <c r="AI97" s="103">
        <v>4.2565224490127986E-2</v>
      </c>
      <c r="AJ97" s="104">
        <f t="shared" si="139"/>
        <v>3242207532.4304118</v>
      </c>
      <c r="AK97" s="104">
        <f t="shared" si="106"/>
        <v>138005291.4614844</v>
      </c>
      <c r="AL97" s="103">
        <v>0.15094656960502698</v>
      </c>
      <c r="AM97" s="104">
        <f t="shared" si="140"/>
        <v>496158688.89575928</v>
      </c>
      <c r="AN97" s="104">
        <f t="shared" si="107"/>
        <v>74893452.068542659</v>
      </c>
      <c r="AO97" s="103">
        <v>-2.3051878694280874E-2</v>
      </c>
      <c r="AP97" s="104">
        <f t="shared" si="141"/>
        <v>6579447074.674902</v>
      </c>
      <c r="AQ97" s="104">
        <f t="shared" si="108"/>
        <v>-151668615.84084699</v>
      </c>
      <c r="AR97" s="103">
        <v>0.16180217731979063</v>
      </c>
      <c r="AS97" s="104">
        <f t="shared" si="142"/>
        <v>840571992.93778658</v>
      </c>
      <c r="AT97" s="104">
        <f t="shared" si="109"/>
        <v>136006378.65136954</v>
      </c>
      <c r="AU97" s="103">
        <v>0.14561515441422962</v>
      </c>
      <c r="AV97" s="105">
        <f t="shared" si="143"/>
        <v>2650483217.8293905</v>
      </c>
      <c r="AW97" s="105">
        <f t="shared" si="110"/>
        <v>385950523.03655088</v>
      </c>
      <c r="AX97" s="103">
        <v>1.8938429690910218E-2</v>
      </c>
      <c r="AY97" s="105">
        <f t="shared" si="144"/>
        <v>6963956777.9393682</v>
      </c>
      <c r="AZ97" s="105">
        <f t="shared" si="111"/>
        <v>131886405.80954239</v>
      </c>
      <c r="BB97" s="104">
        <f t="shared" si="93"/>
        <v>-31728752417.770527</v>
      </c>
      <c r="BD97" s="104">
        <f t="shared" si="94"/>
        <v>1643856528127.634</v>
      </c>
      <c r="BF97" s="107">
        <f t="shared" si="112"/>
        <v>-1.9301412182187113E-2</v>
      </c>
      <c r="BG97" s="99">
        <v>-1.58669104281065E-2</v>
      </c>
      <c r="BI97" s="108">
        <f t="shared" si="95"/>
        <v>-3.4345017540806135E-3</v>
      </c>
    </row>
    <row r="98" spans="1:61" s="81" customFormat="1">
      <c r="A98" s="110">
        <v>40878</v>
      </c>
      <c r="B98" s="111">
        <v>3.3978288145020104E-3</v>
      </c>
      <c r="C98" s="112">
        <v>1717905330670.5754</v>
      </c>
      <c r="D98" s="112">
        <v>5837148233.1390858</v>
      </c>
      <c r="E98" s="114">
        <v>-0.12221734207766324</v>
      </c>
      <c r="F98" s="131">
        <f t="shared" si="129"/>
        <v>5814661298.755723</v>
      </c>
      <c r="G98" s="132">
        <f t="shared" si="96"/>
        <v>-710652449.01577783</v>
      </c>
      <c r="H98" s="113">
        <v>-9.6178664350203863E-2</v>
      </c>
      <c r="I98" s="131">
        <f t="shared" si="130"/>
        <v>1636362212.2393517</v>
      </c>
      <c r="J98" s="132">
        <f t="shared" si="97"/>
        <v>-157383131.96632567</v>
      </c>
      <c r="K98" s="113">
        <v>-6.6413821943731299E-2</v>
      </c>
      <c r="L98" s="131">
        <f t="shared" si="131"/>
        <v>556153551.42330909</v>
      </c>
      <c r="M98" s="132">
        <f t="shared" si="98"/>
        <v>-36936282.937601462</v>
      </c>
      <c r="N98" s="113">
        <v>2.2394198454827267E-3</v>
      </c>
      <c r="O98" s="131">
        <f t="shared" si="132"/>
        <v>23915136179.931431</v>
      </c>
      <c r="P98" s="131">
        <f t="shared" si="99"/>
        <v>53556030.56876041</v>
      </c>
      <c r="Q98" s="114">
        <v>1.1815409516706158E-2</v>
      </c>
      <c r="R98" s="133">
        <f t="shared" si="133"/>
        <v>12750217481.0772</v>
      </c>
      <c r="S98" s="133">
        <f t="shared" si="100"/>
        <v>150649040.96599275</v>
      </c>
      <c r="T98" s="113">
        <v>-0.10727343268958006</v>
      </c>
      <c r="U98" s="131">
        <f t="shared" si="134"/>
        <v>3838379378.2001381</v>
      </c>
      <c r="V98" s="133">
        <f t="shared" si="101"/>
        <v>-411756131.86442471</v>
      </c>
      <c r="W98" s="113">
        <v>-4.2378214946772318E-2</v>
      </c>
      <c r="X98" s="133">
        <f t="shared" si="135"/>
        <v>15830874107.956814</v>
      </c>
      <c r="Y98" s="133">
        <f t="shared" si="102"/>
        <v>-670884185.74228632</v>
      </c>
      <c r="Z98" s="113">
        <v>-2.7497011801957582E-2</v>
      </c>
      <c r="AA98" s="133">
        <f t="shared" si="136"/>
        <v>7667929667.6551619</v>
      </c>
      <c r="AB98" s="133">
        <f t="shared" si="103"/>
        <v>-210845152.56809467</v>
      </c>
      <c r="AC98" s="113">
        <v>-0.11028187108068685</v>
      </c>
      <c r="AD98" s="131">
        <f t="shared" si="137"/>
        <v>1085701669.4684563</v>
      </c>
      <c r="AE98" s="131">
        <f t="shared" si="104"/>
        <v>-119733211.54440679</v>
      </c>
      <c r="AF98" s="113">
        <v>-2.8483868424222406E-2</v>
      </c>
      <c r="AG98" s="131">
        <f t="shared" si="138"/>
        <v>11194240694.110443</v>
      </c>
      <c r="AH98" s="131">
        <f t="shared" si="105"/>
        <v>-318855279.04011798</v>
      </c>
      <c r="AI98" s="113">
        <v>-5.2762720121516761E-2</v>
      </c>
      <c r="AJ98" s="131">
        <f t="shared" si="139"/>
        <v>3380212823.8918962</v>
      </c>
      <c r="AK98" s="131">
        <f t="shared" si="106"/>
        <v>-178349223.17816994</v>
      </c>
      <c r="AL98" s="113">
        <v>-9.2813591069733706E-2</v>
      </c>
      <c r="AM98" s="131">
        <f t="shared" si="140"/>
        <v>571052140.96430194</v>
      </c>
      <c r="AN98" s="131">
        <f t="shared" si="107"/>
        <v>-53001399.890956648</v>
      </c>
      <c r="AO98" s="113">
        <v>-5.1133224203646563E-2</v>
      </c>
      <c r="AP98" s="131">
        <f t="shared" si="141"/>
        <v>6427778458.8340549</v>
      </c>
      <c r="AQ98" s="131">
        <f t="shared" si="108"/>
        <v>-328673037.06693149</v>
      </c>
      <c r="AR98" s="113">
        <v>-0.12255835643753825</v>
      </c>
      <c r="AS98" s="131">
        <f t="shared" si="142"/>
        <v>976578371.58915615</v>
      </c>
      <c r="AT98" s="131">
        <f t="shared" si="109"/>
        <v>-119687840.15441447</v>
      </c>
      <c r="AU98" s="113">
        <v>-0.11656097944447963</v>
      </c>
      <c r="AV98" s="133">
        <f t="shared" si="143"/>
        <v>3036433740.8659415</v>
      </c>
      <c r="AW98" s="133">
        <f t="shared" si="110"/>
        <v>-353929690.85359937</v>
      </c>
      <c r="AX98" s="113">
        <v>-5.9831737335950486E-2</v>
      </c>
      <c r="AY98" s="133">
        <f t="shared" si="144"/>
        <v>7095843183.7489109</v>
      </c>
      <c r="AZ98" s="133">
        <f t="shared" si="111"/>
        <v>-424556625.54715949</v>
      </c>
      <c r="BB98" s="131">
        <f t="shared" si="93"/>
        <v>9728186802.9745998</v>
      </c>
      <c r="BD98" s="131">
        <f t="shared" si="94"/>
        <v>1612127775709.8633</v>
      </c>
      <c r="BF98" s="135">
        <f t="shared" si="112"/>
        <v>6.0343770199548959E-3</v>
      </c>
      <c r="BG98" s="111">
        <v>3.3978288145020104E-3</v>
      </c>
      <c r="BI98" s="136">
        <f t="shared" si="95"/>
        <v>2.6365482054528855E-3</v>
      </c>
    </row>
    <row r="99" spans="1:61">
      <c r="A99" s="109">
        <v>40909</v>
      </c>
      <c r="B99" s="99">
        <v>5.2996535954619402E-2</v>
      </c>
      <c r="C99" s="62">
        <v>1945000000000</v>
      </c>
      <c r="D99" s="62">
        <v>103078262431.73474</v>
      </c>
      <c r="E99" s="100">
        <v>4.4751707991582935E-2</v>
      </c>
      <c r="F99" s="101">
        <v>6178396837</v>
      </c>
      <c r="G99" s="102">
        <f t="shared" si="96"/>
        <v>276493811.10554361</v>
      </c>
      <c r="H99" s="103">
        <v>8.5267478895701423E-2</v>
      </c>
      <c r="I99" s="104">
        <v>1494867467</v>
      </c>
      <c r="J99" s="102">
        <f t="shared" si="97"/>
        <v>127463580.19429314</v>
      </c>
      <c r="K99" s="103">
        <v>8.075845089163157E-2</v>
      </c>
      <c r="L99" s="104">
        <v>14613710</v>
      </c>
      <c r="M99" s="102">
        <f t="shared" si="98"/>
        <v>1180180.5813795452</v>
      </c>
      <c r="N99" s="103">
        <v>-1.8769606241261377E-2</v>
      </c>
      <c r="O99" s="104">
        <v>30983249392</v>
      </c>
      <c r="P99" s="104">
        <f t="shared" si="99"/>
        <v>-581543391.16264093</v>
      </c>
      <c r="Q99" s="100">
        <v>5.8838768356732844E-2</v>
      </c>
      <c r="R99" s="105">
        <v>16901044311</v>
      </c>
      <c r="S99" s="105">
        <f t="shared" si="100"/>
        <v>994436631.20180643</v>
      </c>
      <c r="T99" s="103">
        <v>7.520861864653422E-2</v>
      </c>
      <c r="U99" s="104">
        <v>3862030632</v>
      </c>
      <c r="V99" s="105">
        <f t="shared" si="101"/>
        <v>290457989.00332153</v>
      </c>
      <c r="W99" s="103">
        <v>4.9106637578790399E-2</v>
      </c>
      <c r="X99" s="105">
        <v>17276722970</v>
      </c>
      <c r="Y99" s="105">
        <f t="shared" si="102"/>
        <v>848401773.43695331</v>
      </c>
      <c r="Z99" s="103">
        <v>6.2420797915460978E-2</v>
      </c>
      <c r="AA99" s="105">
        <v>8302219000</v>
      </c>
      <c r="AB99" s="105">
        <f t="shared" si="103"/>
        <v>518231134.44890052</v>
      </c>
      <c r="AC99" s="103">
        <v>1.4426122130754945E-2</v>
      </c>
      <c r="AD99" s="104">
        <v>1330128499</v>
      </c>
      <c r="AE99" s="104">
        <f t="shared" si="104"/>
        <v>19188596.176171757</v>
      </c>
      <c r="AF99" s="103">
        <v>2.7033890146411256E-2</v>
      </c>
      <c r="AG99" s="104">
        <v>14369558915</v>
      </c>
      <c r="AH99" s="104">
        <f t="shared" si="105"/>
        <v>388465077.16049451</v>
      </c>
      <c r="AI99" s="103">
        <v>2.9576487809928054E-2</v>
      </c>
      <c r="AJ99" s="104">
        <v>3677608307</v>
      </c>
      <c r="AK99" s="104">
        <f t="shared" si="106"/>
        <v>108770737.26167564</v>
      </c>
      <c r="AL99" s="103">
        <v>9.8560544948957191E-2</v>
      </c>
      <c r="AM99" s="104">
        <v>260894790</v>
      </c>
      <c r="AN99" s="104">
        <f t="shared" si="107"/>
        <v>25713932.676743746</v>
      </c>
      <c r="AO99" s="103">
        <v>2.39194543103937E-2</v>
      </c>
      <c r="AP99" s="104">
        <v>7525979991</v>
      </c>
      <c r="AQ99" s="104">
        <f t="shared" si="108"/>
        <v>180017334.5356617</v>
      </c>
      <c r="AR99" s="103">
        <v>8.9174847426870513E-2</v>
      </c>
      <c r="AS99" s="104">
        <v>69831270</v>
      </c>
      <c r="AT99" s="104">
        <f t="shared" si="109"/>
        <v>6227192.8478746004</v>
      </c>
      <c r="AU99" s="103">
        <v>0.10921963783552804</v>
      </c>
      <c r="AV99" s="105">
        <v>3559446058</v>
      </c>
      <c r="AW99" s="105">
        <f t="shared" si="110"/>
        <v>388761409.34985793</v>
      </c>
      <c r="AX99" s="103">
        <v>8.6170876813734254E-2</v>
      </c>
      <c r="AY99" s="105">
        <v>9977287595</v>
      </c>
      <c r="AZ99" s="105">
        <f t="shared" si="111"/>
        <v>859751620.28394389</v>
      </c>
      <c r="BB99" s="104">
        <f t="shared" ref="BB99:BB131" si="145">D99-G99-J99-M99-P99-S99-V99-Y99-AB99-AE99-AH99-AK99-AN99-AQ99-AT99-AW99-AZ99</f>
        <v>98626244822.632767</v>
      </c>
      <c r="BD99" s="104">
        <f t="shared" ref="BD99:BD131" si="146">C99-F99-I99-L99-O99-R99-U99-X99-AA99-AD99-AG99-AJ99-AM99-AP99-AS99-AV99-AY99</f>
        <v>1819216120256</v>
      </c>
      <c r="BF99" s="107">
        <f t="shared" si="112"/>
        <v>5.421359437423745E-2</v>
      </c>
      <c r="BG99" s="99">
        <v>5.2996535954619402E-2</v>
      </c>
      <c r="BI99" s="108">
        <f t="shared" si="95"/>
        <v>1.2170584196180487E-3</v>
      </c>
    </row>
    <row r="100" spans="1:61">
      <c r="A100" s="109">
        <v>40940</v>
      </c>
      <c r="B100" s="99">
        <v>4.7363763747696498E-2</v>
      </c>
      <c r="C100" s="62">
        <v>2048078262431.7346</v>
      </c>
      <c r="D100" s="62">
        <v>97004694958.609421</v>
      </c>
      <c r="E100" s="100">
        <v>0.12790691043733066</v>
      </c>
      <c r="F100" s="101">
        <f>F99*(1+E99)</f>
        <v>6454890648.1055431</v>
      </c>
      <c r="G100" s="102">
        <f t="shared" si="96"/>
        <v>825625120.00999892</v>
      </c>
      <c r="H100" s="103">
        <v>2.3849352684091652E-2</v>
      </c>
      <c r="I100" s="104">
        <f>I99*(1+H99)</f>
        <v>1622331047.1942933</v>
      </c>
      <c r="J100" s="102">
        <f t="shared" si="97"/>
        <v>38691545.31488844</v>
      </c>
      <c r="K100" s="103">
        <v>5.8730095049660284E-3</v>
      </c>
      <c r="L100" s="104">
        <f>L99*(1+K99)</f>
        <v>15793890.581379544</v>
      </c>
      <c r="M100" s="102">
        <f t="shared" si="98"/>
        <v>92757.669504835489</v>
      </c>
      <c r="N100" s="103">
        <v>6.0398878368502572E-2</v>
      </c>
      <c r="O100" s="104">
        <f>O99*(1+N99)</f>
        <v>30401706000.83736</v>
      </c>
      <c r="P100" s="104">
        <f t="shared" si="99"/>
        <v>1836228942.9395504</v>
      </c>
      <c r="Q100" s="100">
        <v>-3.4995828206946639E-3</v>
      </c>
      <c r="R100" s="105">
        <f>R99*(1+Q99)</f>
        <v>17895480942.201805</v>
      </c>
      <c r="S100" s="105">
        <f t="shared" si="100"/>
        <v>-62626717.673398197</v>
      </c>
      <c r="T100" s="103">
        <v>0.12707158553489359</v>
      </c>
      <c r="U100" s="104">
        <f>U99*(1+T99)</f>
        <v>4152488621.0033212</v>
      </c>
      <c r="V100" s="105">
        <f t="shared" si="101"/>
        <v>527663312.98649585</v>
      </c>
      <c r="W100" s="103">
        <v>5.9812264581981203E-2</v>
      </c>
      <c r="X100" s="105">
        <f>X99*(1+W99)</f>
        <v>18125124743.436951</v>
      </c>
      <c r="Y100" s="105">
        <f t="shared" si="102"/>
        <v>1084104756.7358651</v>
      </c>
      <c r="Z100" s="103">
        <v>-2.6421764262130692E-3</v>
      </c>
      <c r="AA100" s="105">
        <f>AA99*(1+Z99)</f>
        <v>8820450134.4489002</v>
      </c>
      <c r="AB100" s="105">
        <f t="shared" si="103"/>
        <v>-23305185.413828779</v>
      </c>
      <c r="AC100" s="103">
        <v>7.7473388331239415E-2</v>
      </c>
      <c r="AD100" s="104">
        <f>AD99*(1+AC99)</f>
        <v>1349317095.1761718</v>
      </c>
      <c r="AE100" s="104">
        <f t="shared" si="104"/>
        <v>104536167.29656349</v>
      </c>
      <c r="AF100" s="103">
        <v>8.1248497912805223E-2</v>
      </c>
      <c r="AG100" s="104">
        <f>AG99*(1+AF99)</f>
        <v>14758023992.160496</v>
      </c>
      <c r="AH100" s="104">
        <f t="shared" si="105"/>
        <v>1199067281.5241814</v>
      </c>
      <c r="AI100" s="103">
        <v>4.326399918629361E-2</v>
      </c>
      <c r="AJ100" s="104">
        <f>AJ99*(1+AI99)</f>
        <v>3786379044.2616758</v>
      </c>
      <c r="AK100" s="104">
        <f t="shared" si="106"/>
        <v>163813899.88993633</v>
      </c>
      <c r="AL100" s="103">
        <v>0.13252496703958447</v>
      </c>
      <c r="AM100" s="104">
        <f>AM99*(1+AL99)</f>
        <v>286608722.67674375</v>
      </c>
      <c r="AN100" s="104">
        <f t="shared" si="107"/>
        <v>37982811.52599287</v>
      </c>
      <c r="AO100" s="103">
        <v>9.174250049924712E-2</v>
      </c>
      <c r="AP100" s="104">
        <f>AP99*(1+AO99)</f>
        <v>7705997325.5356627</v>
      </c>
      <c r="AQ100" s="104">
        <f t="shared" si="108"/>
        <v>706967463.48515248</v>
      </c>
      <c r="AR100" s="103">
        <v>0.16443199204317976</v>
      </c>
      <c r="AS100" s="104">
        <f>AS99*(1+AR99)</f>
        <v>76058462.847874597</v>
      </c>
      <c r="AT100" s="104">
        <f t="shared" si="109"/>
        <v>12506444.557818199</v>
      </c>
      <c r="AU100" s="103">
        <v>6.099134564681221E-2</v>
      </c>
      <c r="AV100" s="105">
        <f>AV99*(1+AU99)</f>
        <v>3948207467.3498583</v>
      </c>
      <c r="AW100" s="105">
        <f t="shared" si="110"/>
        <v>240806486.32646024</v>
      </c>
      <c r="AX100" s="103">
        <v>4.1401821472900717E-2</v>
      </c>
      <c r="AY100" s="105">
        <f>AY99*(1+AX99)</f>
        <v>10837039215.283943</v>
      </c>
      <c r="AZ100" s="105">
        <f t="shared" si="111"/>
        <v>448673162.88600987</v>
      </c>
      <c r="BB100" s="104">
        <f t="shared" si="145"/>
        <v>89863866708.548218</v>
      </c>
      <c r="BD100" s="104">
        <f t="shared" si="146"/>
        <v>1917842365078.6323</v>
      </c>
      <c r="BF100" s="107">
        <f t="shared" si="112"/>
        <v>4.6856753372878882E-2</v>
      </c>
      <c r="BG100" s="99">
        <v>4.7363763747696498E-2</v>
      </c>
      <c r="BI100" s="108">
        <f t="shared" si="95"/>
        <v>-5.0701037481761663E-4</v>
      </c>
    </row>
    <row r="101" spans="1:61">
      <c r="A101" s="109">
        <v>40969</v>
      </c>
      <c r="B101" s="99">
        <v>6.3479471226060005E-3</v>
      </c>
      <c r="C101" s="62">
        <v>2145082957390.344</v>
      </c>
      <c r="D101" s="62">
        <v>13616873187.117205</v>
      </c>
      <c r="E101" s="100">
        <v>6.1196055259431378E-2</v>
      </c>
      <c r="F101" s="101">
        <f t="shared" ref="F101:F110" si="147">F100*(1+E100)</f>
        <v>7280515768.1155424</v>
      </c>
      <c r="G101" s="102">
        <f t="shared" si="96"/>
        <v>445538845.26276022</v>
      </c>
      <c r="H101" s="103">
        <v>4.5033785881874837E-2</v>
      </c>
      <c r="I101" s="104">
        <f t="shared" ref="I101:I110" si="148">I100*(1+H100)</f>
        <v>1661022592.5091817</v>
      </c>
      <c r="J101" s="102">
        <f t="shared" si="97"/>
        <v>74802135.776015133</v>
      </c>
      <c r="K101" s="103">
        <v>-6.8575859812097699E-3</v>
      </c>
      <c r="L101" s="104">
        <f t="shared" ref="L101:L110" si="149">L100*(1+K100)</f>
        <v>15886648.250884378</v>
      </c>
      <c r="M101" s="102">
        <f t="shared" si="98"/>
        <v>-108944.05633367543</v>
      </c>
      <c r="N101" s="103">
        <v>-1.4731016666584626E-2</v>
      </c>
      <c r="O101" s="104">
        <f t="shared" ref="O101:O110" si="150">O100*(1+N100)</f>
        <v>32237934943.776909</v>
      </c>
      <c r="P101" s="104">
        <f t="shared" si="99"/>
        <v>-474897556.95304853</v>
      </c>
      <c r="Q101" s="100">
        <v>2.3146076201469273E-2</v>
      </c>
      <c r="R101" s="105">
        <f t="shared" ref="R101:R110" si="151">R100*(1+Q100)</f>
        <v>17832854224.528408</v>
      </c>
      <c r="S101" s="105">
        <f t="shared" si="100"/>
        <v>412760602.7706278</v>
      </c>
      <c r="T101" s="103">
        <v>4.7716299501899651E-2</v>
      </c>
      <c r="U101" s="104">
        <f t="shared" ref="U101:U110" si="152">U100*(1+T100)</f>
        <v>4680151933.9898167</v>
      </c>
      <c r="V101" s="105">
        <f t="shared" si="101"/>
        <v>223319531.39665297</v>
      </c>
      <c r="W101" s="103">
        <v>9.386611172713508E-3</v>
      </c>
      <c r="X101" s="105">
        <f t="shared" ref="X101:X110" si="153">X100*(1+W100)</f>
        <v>19209229500.172817</v>
      </c>
      <c r="Y101" s="105">
        <f t="shared" si="102"/>
        <v>180309568.24554008</v>
      </c>
      <c r="Z101" s="103">
        <v>4.6793229072366188E-2</v>
      </c>
      <c r="AA101" s="105">
        <f t="shared" ref="AA101:AA110" si="154">AA100*(1+Z100)</f>
        <v>8797144949.0350704</v>
      </c>
      <c r="AB101" s="105">
        <f t="shared" si="103"/>
        <v>411646818.7830072</v>
      </c>
      <c r="AC101" s="103">
        <v>7.4495763926504227E-2</v>
      </c>
      <c r="AD101" s="104">
        <f t="shared" ref="AD101:AD110" si="155">AD100*(1+AC100)</f>
        <v>1453853262.4727354</v>
      </c>
      <c r="AE101" s="104">
        <f t="shared" si="104"/>
        <v>108305909.42494689</v>
      </c>
      <c r="AF101" s="103">
        <v>3.5003234604128866E-2</v>
      </c>
      <c r="AG101" s="104">
        <f t="shared" ref="AG101:AG110" si="156">AG100*(1+AF100)</f>
        <v>15957091273.684677</v>
      </c>
      <c r="AH101" s="104">
        <f t="shared" si="105"/>
        <v>558549809.45228231</v>
      </c>
      <c r="AI101" s="103">
        <v>5.1411818666197526E-2</v>
      </c>
      <c r="AJ101" s="104">
        <f t="shared" ref="AJ101:AJ110" si="157">AJ100*(1+AI100)</f>
        <v>3950192944.1516118</v>
      </c>
      <c r="AK101" s="104">
        <f t="shared" si="106"/>
        <v>203086603.34121561</v>
      </c>
      <c r="AL101" s="103">
        <v>0.12518858857036386</v>
      </c>
      <c r="AM101" s="104">
        <f t="shared" ref="AM101:AM110" si="158">AM100*(1+AL100)</f>
        <v>324591534.20273662</v>
      </c>
      <c r="AN101" s="104">
        <f t="shared" si="107"/>
        <v>40635156.02872958</v>
      </c>
      <c r="AO101" s="103">
        <v>5.6007222401241105E-2</v>
      </c>
      <c r="AP101" s="104">
        <f t="shared" ref="AP101:AP110" si="159">AP100*(1+AO100)</f>
        <v>8412964789.0208149</v>
      </c>
      <c r="AQ101" s="104">
        <f t="shared" si="108"/>
        <v>471186789.99249923</v>
      </c>
      <c r="AR101" s="103">
        <v>-4.8418730600870583E-2</v>
      </c>
      <c r="AS101" s="104">
        <f t="shared" ref="AS101:AS110" si="160">AS100*(1+AR100)</f>
        <v>88564907.405692801</v>
      </c>
      <c r="AT101" s="104">
        <f t="shared" si="109"/>
        <v>-4288200.3923672875</v>
      </c>
      <c r="AU101" s="103">
        <v>-4.2580413964271979E-2</v>
      </c>
      <c r="AV101" s="105">
        <f t="shared" ref="AV101:AV110" si="161">AV100*(1+AU100)</f>
        <v>4189013953.6763186</v>
      </c>
      <c r="AW101" s="105">
        <f t="shared" si="110"/>
        <v>-178369948.24964929</v>
      </c>
      <c r="AX101" s="103">
        <v>3.3117139810504223E-2</v>
      </c>
      <c r="AY101" s="105">
        <f t="shared" ref="AY101:AY110" si="162">AY100*(1+AX100)</f>
        <v>11285712378.169952</v>
      </c>
      <c r="AZ101" s="105">
        <f t="shared" si="111"/>
        <v>373750514.68899244</v>
      </c>
      <c r="BB101" s="104">
        <f t="shared" si="145"/>
        <v>10770645551.605335</v>
      </c>
      <c r="BD101" s="104">
        <f t="shared" si="146"/>
        <v>2007706231787.1812</v>
      </c>
      <c r="BF101" s="107">
        <f t="shared" si="112"/>
        <v>5.3646521493424517E-3</v>
      </c>
      <c r="BG101" s="99">
        <v>6.3479471226060005E-3</v>
      </c>
      <c r="BI101" s="108">
        <f t="shared" si="95"/>
        <v>-9.8329497326354875E-4</v>
      </c>
    </row>
    <row r="102" spans="1:61">
      <c r="A102" s="109">
        <v>41000</v>
      </c>
      <c r="B102" s="99">
        <v>-1.6856487396038698E-2</v>
      </c>
      <c r="C102" s="62">
        <v>2158699830577.4612</v>
      </c>
      <c r="D102" s="62">
        <v>-36388096485.959846</v>
      </c>
      <c r="E102" s="100">
        <v>-0.11949743499464335</v>
      </c>
      <c r="F102" s="101">
        <f t="shared" si="147"/>
        <v>7726054613.3783016</v>
      </c>
      <c r="G102" s="102">
        <f t="shared" si="96"/>
        <v>-923243708.92723799</v>
      </c>
      <c r="H102" s="103">
        <v>-6.7786647980369777E-2</v>
      </c>
      <c r="I102" s="104">
        <f t="shared" si="148"/>
        <v>1735824728.2851968</v>
      </c>
      <c r="J102" s="102">
        <f t="shared" si="97"/>
        <v>-117665739.81188965</v>
      </c>
      <c r="K102" s="103">
        <v>-3.756079278745468E-2</v>
      </c>
      <c r="L102" s="104">
        <f t="shared" si="149"/>
        <v>15777704.194550702</v>
      </c>
      <c r="M102" s="102">
        <f t="shared" si="98"/>
        <v>-592623.07791327348</v>
      </c>
      <c r="N102" s="103">
        <v>-5.8043314607785737E-2</v>
      </c>
      <c r="O102" s="104">
        <f t="shared" si="150"/>
        <v>31763037386.82386</v>
      </c>
      <c r="P102" s="104">
        <f t="shared" si="99"/>
        <v>-1843631971.9422779</v>
      </c>
      <c r="Q102" s="100">
        <v>-3.7151864253299936E-2</v>
      </c>
      <c r="R102" s="105">
        <f t="shared" si="151"/>
        <v>18245614827.299034</v>
      </c>
      <c r="S102" s="105">
        <f t="shared" si="100"/>
        <v>-677858605.28181028</v>
      </c>
      <c r="T102" s="103">
        <v>-6.7745698383399514E-2</v>
      </c>
      <c r="U102" s="104">
        <f t="shared" si="152"/>
        <v>4903471465.3864698</v>
      </c>
      <c r="V102" s="105">
        <f t="shared" si="101"/>
        <v>-332189098.92567784</v>
      </c>
      <c r="W102" s="103">
        <v>-9.5372506765144194E-2</v>
      </c>
      <c r="X102" s="105">
        <f t="shared" si="153"/>
        <v>19389539068.418358</v>
      </c>
      <c r="Y102" s="105">
        <f t="shared" si="102"/>
        <v>-1849228945.9757576</v>
      </c>
      <c r="Z102" s="103">
        <v>-8.781135788924041E-2</v>
      </c>
      <c r="AA102" s="105">
        <f t="shared" si="154"/>
        <v>9208791767.818079</v>
      </c>
      <c r="AB102" s="105">
        <f t="shared" si="103"/>
        <v>-808636509.65136421</v>
      </c>
      <c r="AC102" s="103">
        <v>-8.7846700978131562E-2</v>
      </c>
      <c r="AD102" s="104">
        <f t="shared" si="155"/>
        <v>1562159171.8976824</v>
      </c>
      <c r="AE102" s="104">
        <f t="shared" si="104"/>
        <v>-137230529.65394133</v>
      </c>
      <c r="AF102" s="103">
        <v>-0.13937064965223664</v>
      </c>
      <c r="AG102" s="104">
        <f t="shared" si="156"/>
        <v>16515641083.136961</v>
      </c>
      <c r="AH102" s="104">
        <f t="shared" si="105"/>
        <v>-2301795627.1799674</v>
      </c>
      <c r="AI102" s="103">
        <v>-3.9937220631436864E-2</v>
      </c>
      <c r="AJ102" s="104">
        <f t="shared" si="157"/>
        <v>4153279547.4928279</v>
      </c>
      <c r="AK102" s="104">
        <f t="shared" si="106"/>
        <v>-165870441.63225532</v>
      </c>
      <c r="AL102" s="103">
        <v>-9.5610516773431631E-2</v>
      </c>
      <c r="AM102" s="104">
        <f t="shared" si="158"/>
        <v>365226690.23146617</v>
      </c>
      <c r="AN102" s="104">
        <f t="shared" si="107"/>
        <v>-34919512.592480518</v>
      </c>
      <c r="AO102" s="103">
        <v>-0.12405627300044123</v>
      </c>
      <c r="AP102" s="104">
        <f t="shared" si="159"/>
        <v>8884151579.0133133</v>
      </c>
      <c r="AQ102" s="104">
        <f t="shared" si="108"/>
        <v>-1102134733.6633766</v>
      </c>
      <c r="AR102" s="103">
        <v>-6.7103986481633307E-2</v>
      </c>
      <c r="AS102" s="104">
        <f t="shared" si="160"/>
        <v>84276707.013325512</v>
      </c>
      <c r="AT102" s="104">
        <f t="shared" si="109"/>
        <v>-5655303.0081387665</v>
      </c>
      <c r="AU102" s="103">
        <v>-0.11031312877538907</v>
      </c>
      <c r="AV102" s="105">
        <f t="shared" si="161"/>
        <v>4010644005.4266691</v>
      </c>
      <c r="AW102" s="105">
        <f t="shared" si="110"/>
        <v>-442426688.64287436</v>
      </c>
      <c r="AX102" s="103">
        <v>-7.6994276626196151E-2</v>
      </c>
      <c r="AY102" s="105">
        <f t="shared" si="162"/>
        <v>11659462892.858944</v>
      </c>
      <c r="AZ102" s="105">
        <f t="shared" si="111"/>
        <v>-897711911.28565073</v>
      </c>
      <c r="BB102" s="104">
        <f t="shared" si="145"/>
        <v>-24747304534.707233</v>
      </c>
      <c r="BD102" s="104">
        <f t="shared" si="146"/>
        <v>2018476877338.7854</v>
      </c>
      <c r="BF102" s="107">
        <f t="shared" si="112"/>
        <v>-1.226038544832614E-2</v>
      </c>
      <c r="BG102" s="99">
        <v>-1.6856487396038698E-2</v>
      </c>
      <c r="BI102" s="108">
        <f t="shared" si="95"/>
        <v>4.5961019477125577E-3</v>
      </c>
    </row>
    <row r="103" spans="1:61">
      <c r="A103" s="109">
        <v>41030</v>
      </c>
      <c r="B103" s="99">
        <v>-6.8236045512035104E-2</v>
      </c>
      <c r="C103" s="62">
        <v>2122311734091.5012</v>
      </c>
      <c r="D103" s="62">
        <v>-144818160078.19382</v>
      </c>
      <c r="E103" s="100">
        <v>-0.16040166439593417</v>
      </c>
      <c r="F103" s="101">
        <f t="shared" si="147"/>
        <v>6802810904.4510632</v>
      </c>
      <c r="G103" s="102">
        <f t="shared" si="96"/>
        <v>-1091182191.6447608</v>
      </c>
      <c r="H103" s="103">
        <v>-6.5671632569182681E-2</v>
      </c>
      <c r="I103" s="104">
        <f t="shared" si="148"/>
        <v>1618158988.4733071</v>
      </c>
      <c r="J103" s="102">
        <f t="shared" si="97"/>
        <v>-106267142.52953933</v>
      </c>
      <c r="K103" s="103">
        <v>-2.4014186537921572E-2</v>
      </c>
      <c r="L103" s="104">
        <f t="shared" si="149"/>
        <v>15185081.116637427</v>
      </c>
      <c r="M103" s="102">
        <f t="shared" si="98"/>
        <v>-364657.37052840157</v>
      </c>
      <c r="N103" s="103">
        <v>-3.2575014354319455E-2</v>
      </c>
      <c r="O103" s="104">
        <f t="shared" si="150"/>
        <v>29919405414.88158</v>
      </c>
      <c r="P103" s="104">
        <f t="shared" si="99"/>
        <v>-974625060.86247075</v>
      </c>
      <c r="Q103" s="100">
        <v>-7.2255296236635371E-3</v>
      </c>
      <c r="R103" s="105">
        <f t="shared" si="151"/>
        <v>17567756222.017223</v>
      </c>
      <c r="S103" s="105">
        <f t="shared" si="100"/>
        <v>-126936343.00348487</v>
      </c>
      <c r="T103" s="103">
        <v>-6.2105558360056205E-2</v>
      </c>
      <c r="U103" s="104">
        <f t="shared" si="152"/>
        <v>4571282366.4607925</v>
      </c>
      <c r="V103" s="105">
        <f t="shared" si="101"/>
        <v>-283902043.79052657</v>
      </c>
      <c r="W103" s="103">
        <v>-7.6160779613602306E-2</v>
      </c>
      <c r="X103" s="105">
        <f t="shared" si="153"/>
        <v>17540310122.4426</v>
      </c>
      <c r="Y103" s="105">
        <f t="shared" si="102"/>
        <v>-1335883693.5895886</v>
      </c>
      <c r="Z103" s="103">
        <v>1.1891484557892723E-3</v>
      </c>
      <c r="AA103" s="105">
        <f t="shared" si="154"/>
        <v>8400155258.1667147</v>
      </c>
      <c r="AB103" s="105">
        <f t="shared" si="103"/>
        <v>9989031.6536390856</v>
      </c>
      <c r="AC103" s="103">
        <v>-0.18191245318798777</v>
      </c>
      <c r="AD103" s="104">
        <f t="shared" si="155"/>
        <v>1424928642.2437413</v>
      </c>
      <c r="AE103" s="104">
        <f t="shared" si="104"/>
        <v>-259212264.92838755</v>
      </c>
      <c r="AF103" s="103">
        <v>-8.1922725064978996E-2</v>
      </c>
      <c r="AG103" s="104">
        <f t="shared" si="156"/>
        <v>14213845455.956993</v>
      </c>
      <c r="AH103" s="104">
        <f t="shared" si="105"/>
        <v>-1164436953.4044657</v>
      </c>
      <c r="AI103" s="103">
        <v>-6.6278433884076213E-2</v>
      </c>
      <c r="AJ103" s="104">
        <f t="shared" si="157"/>
        <v>3987409105.8605723</v>
      </c>
      <c r="AK103" s="104">
        <f t="shared" si="106"/>
        <v>-264279230.79154339</v>
      </c>
      <c r="AL103" s="103">
        <v>-0.10086552600259954</v>
      </c>
      <c r="AM103" s="104">
        <f t="shared" si="158"/>
        <v>330307177.63898569</v>
      </c>
      <c r="AN103" s="104">
        <f t="shared" si="107"/>
        <v>-33316607.214990377</v>
      </c>
      <c r="AO103" s="103">
        <v>-2.1977916940477651E-2</v>
      </c>
      <c r="AP103" s="104">
        <f t="shared" si="159"/>
        <v>7782016845.3499374</v>
      </c>
      <c r="AQ103" s="104">
        <f t="shared" si="108"/>
        <v>-171032519.85649884</v>
      </c>
      <c r="AR103" s="103">
        <v>-7.7007720169178437E-2</v>
      </c>
      <c r="AS103" s="104">
        <f t="shared" si="160"/>
        <v>78621404.005186751</v>
      </c>
      <c r="AT103" s="104">
        <f t="shared" si="109"/>
        <v>-6054455.0789393466</v>
      </c>
      <c r="AU103" s="103">
        <v>-0.10301745108326313</v>
      </c>
      <c r="AV103" s="105">
        <f t="shared" si="161"/>
        <v>3568217316.7837944</v>
      </c>
      <c r="AW103" s="105">
        <f t="shared" si="110"/>
        <v>-367588652.88622695</v>
      </c>
      <c r="AX103" s="103">
        <v>-7.4548095601266171E-2</v>
      </c>
      <c r="AY103" s="105">
        <f t="shared" si="162"/>
        <v>10761750981.573294</v>
      </c>
      <c r="AZ103" s="105">
        <f t="shared" si="111"/>
        <v>-802268041.01134598</v>
      </c>
      <c r="BB103" s="104">
        <f t="shared" si="145"/>
        <v>-137840799251.88412</v>
      </c>
      <c r="BD103" s="104">
        <f t="shared" si="146"/>
        <v>1993729572804.0789</v>
      </c>
      <c r="BF103" s="107">
        <f t="shared" si="112"/>
        <v>-6.9137159388180255E-2</v>
      </c>
      <c r="BG103" s="99">
        <v>-6.8236045512035104E-2</v>
      </c>
      <c r="BI103" s="108">
        <f t="shared" si="95"/>
        <v>-9.0111387614515148E-4</v>
      </c>
    </row>
    <row r="104" spans="1:61">
      <c r="A104" s="109">
        <v>41061</v>
      </c>
      <c r="B104" s="99">
        <v>4.1701337045840801E-2</v>
      </c>
      <c r="C104" s="62">
        <v>1977493574013.3074</v>
      </c>
      <c r="D104" s="62">
        <v>82464126035.913269</v>
      </c>
      <c r="E104" s="100">
        <v>-9.3057138837237489E-3</v>
      </c>
      <c r="F104" s="101">
        <f t="shared" si="147"/>
        <v>5711628712.8063021</v>
      </c>
      <c r="G104" s="102">
        <f t="shared" si="96"/>
        <v>-53150782.611436807</v>
      </c>
      <c r="H104" s="103">
        <v>-5.9363354964299384E-2</v>
      </c>
      <c r="I104" s="104">
        <f t="shared" si="148"/>
        <v>1511891845.9437678</v>
      </c>
      <c r="J104" s="102">
        <f t="shared" si="97"/>
        <v>-89750972.318389729</v>
      </c>
      <c r="K104" s="103">
        <v>-3.1058847239723616E-2</v>
      </c>
      <c r="L104" s="104">
        <f t="shared" si="149"/>
        <v>14820423.746109026</v>
      </c>
      <c r="M104" s="102">
        <f t="shared" si="98"/>
        <v>-460305.27715837263</v>
      </c>
      <c r="N104" s="103">
        <v>3.3913788144253658E-2</v>
      </c>
      <c r="O104" s="104">
        <f t="shared" si="150"/>
        <v>28944780354.019112</v>
      </c>
      <c r="P104" s="104">
        <f t="shared" si="99"/>
        <v>981627148.80815959</v>
      </c>
      <c r="Q104" s="100">
        <v>1.7331885773972797E-2</v>
      </c>
      <c r="R104" s="105">
        <f t="shared" si="151"/>
        <v>17440819879.013741</v>
      </c>
      <c r="S104" s="105">
        <f t="shared" si="100"/>
        <v>302282297.94750023</v>
      </c>
      <c r="T104" s="103">
        <v>-3.1516033025413538E-2</v>
      </c>
      <c r="U104" s="104">
        <f t="shared" si="152"/>
        <v>4287380322.6702662</v>
      </c>
      <c r="V104" s="105">
        <f t="shared" si="101"/>
        <v>-135121219.84178427</v>
      </c>
      <c r="W104" s="103">
        <v>3.1058479496814968E-2</v>
      </c>
      <c r="X104" s="105">
        <f t="shared" si="153"/>
        <v>16204426428.85301</v>
      </c>
      <c r="Y104" s="105">
        <f t="shared" si="102"/>
        <v>503284845.99817783</v>
      </c>
      <c r="Z104" s="103">
        <v>4.2380992507919935E-2</v>
      </c>
      <c r="AA104" s="105">
        <f t="shared" si="154"/>
        <v>8410144289.8203545</v>
      </c>
      <c r="AB104" s="105">
        <f t="shared" si="103"/>
        <v>356430262.13740206</v>
      </c>
      <c r="AC104" s="103">
        <v>-5.2522051608390644E-2</v>
      </c>
      <c r="AD104" s="104">
        <f t="shared" si="155"/>
        <v>1165716377.3153536</v>
      </c>
      <c r="AE104" s="104">
        <f t="shared" si="104"/>
        <v>-61225815.730103187</v>
      </c>
      <c r="AF104" s="103">
        <v>1.8711440146265062E-2</v>
      </c>
      <c r="AG104" s="104">
        <f t="shared" si="156"/>
        <v>13049408502.552526</v>
      </c>
      <c r="AH104" s="104">
        <f t="shared" si="105"/>
        <v>244173226.13967398</v>
      </c>
      <c r="AI104" s="103">
        <v>6.7087083043038578E-2</v>
      </c>
      <c r="AJ104" s="104">
        <f t="shared" si="157"/>
        <v>3723129875.0690293</v>
      </c>
      <c r="AK104" s="104">
        <f t="shared" si="106"/>
        <v>249773923.10877383</v>
      </c>
      <c r="AL104" s="103">
        <v>6.159021481130119E-2</v>
      </c>
      <c r="AM104" s="104">
        <f t="shared" si="158"/>
        <v>296990570.42399532</v>
      </c>
      <c r="AN104" s="104">
        <f t="shared" si="107"/>
        <v>18291713.029344745</v>
      </c>
      <c r="AO104" s="103">
        <v>2.4552682015828789E-2</v>
      </c>
      <c r="AP104" s="104">
        <f t="shared" si="159"/>
        <v>7610984325.4934387</v>
      </c>
      <c r="AQ104" s="104">
        <f t="shared" si="108"/>
        <v>186870077.97129756</v>
      </c>
      <c r="AR104" s="103">
        <v>5.6888253613375322E-2</v>
      </c>
      <c r="AS104" s="104">
        <f t="shared" si="160"/>
        <v>72566948.926247403</v>
      </c>
      <c r="AT104" s="104">
        <f t="shared" si="109"/>
        <v>4128206.9944652165</v>
      </c>
      <c r="AU104" s="103">
        <v>7.1060371102063966E-2</v>
      </c>
      <c r="AV104" s="105">
        <f t="shared" si="161"/>
        <v>3200628663.8975677</v>
      </c>
      <c r="AW104" s="105">
        <f t="shared" si="110"/>
        <v>227437860.61646432</v>
      </c>
      <c r="AX104" s="103">
        <v>-5.2473519857882865E-2</v>
      </c>
      <c r="AY104" s="105">
        <f t="shared" si="162"/>
        <v>9959482940.5619469</v>
      </c>
      <c r="AZ104" s="105">
        <f t="shared" si="111"/>
        <v>-522609125.85582292</v>
      </c>
      <c r="BB104" s="104">
        <f t="shared" si="145"/>
        <v>80252144694.796677</v>
      </c>
      <c r="BD104" s="104">
        <f t="shared" si="146"/>
        <v>1855888773552.1946</v>
      </c>
      <c r="BF104" s="107">
        <f t="shared" si="112"/>
        <v>4.3241893500542632E-2</v>
      </c>
      <c r="BG104" s="99">
        <v>4.1701337045840801E-2</v>
      </c>
      <c r="BI104" s="108">
        <f t="shared" si="95"/>
        <v>1.5405564547018302E-3</v>
      </c>
    </row>
    <row r="105" spans="1:61">
      <c r="A105" s="109">
        <v>41091</v>
      </c>
      <c r="B105" s="99">
        <v>1.8251797115788899E-2</v>
      </c>
      <c r="C105" s="62">
        <v>2059957700049.2207</v>
      </c>
      <c r="D105" s="62">
        <v>37597930008.405502</v>
      </c>
      <c r="E105" s="100">
        <v>-2.1780167107761494E-2</v>
      </c>
      <c r="F105" s="101">
        <f t="shared" si="147"/>
        <v>5658477930.1948652</v>
      </c>
      <c r="G105" s="102">
        <f t="shared" si="96"/>
        <v>-123242594.89522454</v>
      </c>
      <c r="H105" s="103">
        <v>2.08914207522637E-2</v>
      </c>
      <c r="I105" s="104">
        <f t="shared" si="148"/>
        <v>1422140873.6253781</v>
      </c>
      <c r="J105" s="102">
        <f t="shared" si="97"/>
        <v>29710543.359899651</v>
      </c>
      <c r="K105" s="103">
        <v>-3.0661444095708132E-2</v>
      </c>
      <c r="L105" s="104">
        <f t="shared" si="149"/>
        <v>14360118.468950653</v>
      </c>
      <c r="M105" s="102">
        <f t="shared" si="98"/>
        <v>-440301.9696434763</v>
      </c>
      <c r="N105" s="103">
        <v>3.3975013234114289E-2</v>
      </c>
      <c r="O105" s="104">
        <f t="shared" si="150"/>
        <v>29926407502.827274</v>
      </c>
      <c r="P105" s="104">
        <f t="shared" si="99"/>
        <v>1016750090.9580538</v>
      </c>
      <c r="Q105" s="100">
        <v>2.6675619980588559E-2</v>
      </c>
      <c r="R105" s="105">
        <f t="shared" si="151"/>
        <v>17743102176.961243</v>
      </c>
      <c r="S105" s="105">
        <f t="shared" si="100"/>
        <v>473308250.9493717</v>
      </c>
      <c r="T105" s="103">
        <v>4.197087157074917E-2</v>
      </c>
      <c r="U105" s="104">
        <f t="shared" si="152"/>
        <v>4152259102.8284822</v>
      </c>
      <c r="V105" s="105">
        <f t="shared" si="101"/>
        <v>174273933.53328839</v>
      </c>
      <c r="W105" s="103">
        <v>2.7705602808858202E-2</v>
      </c>
      <c r="X105" s="105">
        <f t="shared" si="153"/>
        <v>16707711274.851187</v>
      </c>
      <c r="Y105" s="105">
        <f t="shared" si="102"/>
        <v>462897212.4261089</v>
      </c>
      <c r="Z105" s="103">
        <v>1.5972813383073763E-2</v>
      </c>
      <c r="AA105" s="105">
        <f t="shared" si="154"/>
        <v>8766574551.957756</v>
      </c>
      <c r="AB105" s="105">
        <f t="shared" si="103"/>
        <v>140026859.32722473</v>
      </c>
      <c r="AC105" s="103">
        <v>3.5072733322829688E-2</v>
      </c>
      <c r="AD105" s="104">
        <f t="shared" si="155"/>
        <v>1104490561.5852504</v>
      </c>
      <c r="AE105" s="104">
        <f t="shared" si="104"/>
        <v>38737502.924061887</v>
      </c>
      <c r="AF105" s="103">
        <v>2.5327155792838393E-3</v>
      </c>
      <c r="AG105" s="104">
        <f t="shared" si="156"/>
        <v>13293581728.692202</v>
      </c>
      <c r="AH105" s="104">
        <f t="shared" si="105"/>
        <v>33668861.548741728</v>
      </c>
      <c r="AI105" s="103">
        <v>-8.6916102783509627E-3</v>
      </c>
      <c r="AJ105" s="104">
        <f t="shared" si="157"/>
        <v>3972903798.177803</v>
      </c>
      <c r="AK105" s="104">
        <f t="shared" si="106"/>
        <v>-34530931.487141773</v>
      </c>
      <c r="AL105" s="103">
        <v>2.4673968675129946E-2</v>
      </c>
      <c r="AM105" s="104">
        <f t="shared" si="158"/>
        <v>315282283.45334005</v>
      </c>
      <c r="AN105" s="104">
        <f t="shared" si="107"/>
        <v>7779265.1857511532</v>
      </c>
      <c r="AO105" s="103">
        <v>9.20584236094712E-3</v>
      </c>
      <c r="AP105" s="104">
        <f t="shared" si="159"/>
        <v>7797854403.4647369</v>
      </c>
      <c r="AQ105" s="104">
        <f t="shared" si="108"/>
        <v>71785818.391913712</v>
      </c>
      <c r="AR105" s="103">
        <v>-1.1812285728088377E-2</v>
      </c>
      <c r="AS105" s="104">
        <f t="shared" si="160"/>
        <v>76695155.92071262</v>
      </c>
      <c r="AT105" s="104">
        <f t="shared" si="109"/>
        <v>-905945.09569574648</v>
      </c>
      <c r="AU105" s="103">
        <v>1.0545548914380135E-3</v>
      </c>
      <c r="AV105" s="105">
        <f t="shared" si="161"/>
        <v>3428066524.5140319</v>
      </c>
      <c r="AW105" s="105">
        <f t="shared" si="110"/>
        <v>3615084.3216011832</v>
      </c>
      <c r="AX105" s="103">
        <v>4.1063392603090637E-2</v>
      </c>
      <c r="AY105" s="105">
        <f t="shared" si="162"/>
        <v>9436873814.7061234</v>
      </c>
      <c r="AZ105" s="105">
        <f t="shared" si="111"/>
        <v>387510054.39910316</v>
      </c>
      <c r="BB105" s="104">
        <f t="shared" si="145"/>
        <v>34916986304.528084</v>
      </c>
      <c r="BD105" s="104">
        <f t="shared" si="146"/>
        <v>1936140918246.9917</v>
      </c>
      <c r="BF105" s="107">
        <f t="shared" si="112"/>
        <v>1.8034320733297863E-2</v>
      </c>
      <c r="BG105" s="99">
        <v>1.8251797115788899E-2</v>
      </c>
      <c r="BI105" s="108">
        <f t="shared" si="95"/>
        <v>-2.1747638249103654E-4</v>
      </c>
    </row>
    <row r="106" spans="1:61">
      <c r="A106" s="109">
        <v>41122</v>
      </c>
      <c r="B106" s="99">
        <v>2.2520668452413298E-2</v>
      </c>
      <c r="C106" s="62">
        <v>2097555630057.6262</v>
      </c>
      <c r="D106" s="62">
        <v>47238354905.020683</v>
      </c>
      <c r="E106" s="100">
        <v>2.9473953529101749E-2</v>
      </c>
      <c r="F106" s="101">
        <f t="shared" si="147"/>
        <v>5535235335.2996407</v>
      </c>
      <c r="G106" s="102">
        <f t="shared" si="96"/>
        <v>163145269.04526356</v>
      </c>
      <c r="H106" s="103">
        <v>-5.4882559425833777E-3</v>
      </c>
      <c r="I106" s="104">
        <f t="shared" si="148"/>
        <v>1451851416.9852777</v>
      </c>
      <c r="J106" s="102">
        <f t="shared" si="97"/>
        <v>-7968132.1670175474</v>
      </c>
      <c r="K106" s="103">
        <v>-1.9495357842663848E-3</v>
      </c>
      <c r="L106" s="104">
        <f t="shared" si="149"/>
        <v>13919816.499307176</v>
      </c>
      <c r="M106" s="102">
        <f t="shared" si="98"/>
        <v>-27137.180375820979</v>
      </c>
      <c r="N106" s="103">
        <v>4.5085357488907907E-2</v>
      </c>
      <c r="O106" s="104">
        <f t="shared" si="150"/>
        <v>30943157593.785328</v>
      </c>
      <c r="P106" s="104">
        <f t="shared" si="99"/>
        <v>1395083321.951427</v>
      </c>
      <c r="Q106" s="100">
        <v>3.56139674915847E-2</v>
      </c>
      <c r="R106" s="105">
        <f t="shared" si="151"/>
        <v>18216410427.910618</v>
      </c>
      <c r="S106" s="105">
        <f t="shared" si="100"/>
        <v>648758648.79297328</v>
      </c>
      <c r="T106" s="103">
        <v>4.7475791715509141E-2</v>
      </c>
      <c r="U106" s="104">
        <f t="shared" si="152"/>
        <v>4326533036.3617706</v>
      </c>
      <c r="V106" s="105">
        <f t="shared" si="101"/>
        <v>205405581.28458077</v>
      </c>
      <c r="W106" s="103">
        <v>4.7403227867046399E-2</v>
      </c>
      <c r="X106" s="105">
        <f t="shared" si="153"/>
        <v>17170608487.277296</v>
      </c>
      <c r="Y106" s="105">
        <f t="shared" si="102"/>
        <v>813942266.73824656</v>
      </c>
      <c r="Z106" s="103">
        <v>6.8004810995985848E-2</v>
      </c>
      <c r="AA106" s="105">
        <f t="shared" si="154"/>
        <v>8906601411.2849808</v>
      </c>
      <c r="AB106" s="105">
        <f t="shared" si="103"/>
        <v>605691745.59101593</v>
      </c>
      <c r="AC106" s="103">
        <v>8.0834566933992186E-2</v>
      </c>
      <c r="AD106" s="104">
        <f t="shared" si="155"/>
        <v>1143228064.5093124</v>
      </c>
      <c r="AE106" s="104">
        <f t="shared" si="104"/>
        <v>92412345.501396343</v>
      </c>
      <c r="AF106" s="103">
        <v>0.10830726584316799</v>
      </c>
      <c r="AG106" s="104">
        <f t="shared" si="156"/>
        <v>13327250590.240942</v>
      </c>
      <c r="AH106" s="104">
        <f t="shared" si="105"/>
        <v>1443438072.6357431</v>
      </c>
      <c r="AI106" s="103">
        <v>5.1924395853423219E-2</v>
      </c>
      <c r="AJ106" s="104">
        <f t="shared" si="157"/>
        <v>3938372866.6906614</v>
      </c>
      <c r="AK106" s="104">
        <f t="shared" si="106"/>
        <v>204497631.74842709</v>
      </c>
      <c r="AL106" s="103">
        <v>8.7550186984433329E-2</v>
      </c>
      <c r="AM106" s="104">
        <f t="shared" si="158"/>
        <v>323061548.63909125</v>
      </c>
      <c r="AN106" s="104">
        <f t="shared" si="107"/>
        <v>28284098.99083304</v>
      </c>
      <c r="AO106" s="103">
        <v>6.1254085007456695E-2</v>
      </c>
      <c r="AP106" s="104">
        <f t="shared" si="159"/>
        <v>7869640221.8566504</v>
      </c>
      <c r="AQ106" s="104">
        <f t="shared" si="108"/>
        <v>482047611.1277076</v>
      </c>
      <c r="AR106" s="103">
        <v>2.2330749098942178E-2</v>
      </c>
      <c r="AS106" s="104">
        <f t="shared" si="160"/>
        <v>75789210.825016871</v>
      </c>
      <c r="AT106" s="104">
        <f t="shared" si="109"/>
        <v>1692429.8513402843</v>
      </c>
      <c r="AU106" s="103">
        <v>4.2448408815028399E-2</v>
      </c>
      <c r="AV106" s="105">
        <f t="shared" si="161"/>
        <v>3431681608.8356333</v>
      </c>
      <c r="AW106" s="105">
        <f t="shared" si="110"/>
        <v>145669423.85486934</v>
      </c>
      <c r="AX106" s="103">
        <v>3.1592829836919689E-2</v>
      </c>
      <c r="AY106" s="105">
        <f t="shared" si="162"/>
        <v>9824383869.1052265</v>
      </c>
      <c r="AZ106" s="105">
        <f t="shared" si="111"/>
        <v>310380087.82922012</v>
      </c>
      <c r="BB106" s="104">
        <f t="shared" si="145"/>
        <v>40705901639.425026</v>
      </c>
      <c r="BD106" s="104">
        <f t="shared" si="146"/>
        <v>1971057904551.5193</v>
      </c>
      <c r="BF106" s="107">
        <f t="shared" si="112"/>
        <v>2.0651804061883692E-2</v>
      </c>
      <c r="BG106" s="99">
        <v>2.2520668452413298E-2</v>
      </c>
      <c r="BI106" s="108">
        <f t="shared" si="95"/>
        <v>-1.8688643905296065E-3</v>
      </c>
    </row>
    <row r="107" spans="1:61">
      <c r="A107" s="109">
        <v>41153</v>
      </c>
      <c r="B107" s="99">
        <v>2.2644844604726901E-2</v>
      </c>
      <c r="C107" s="62">
        <v>2144793984962.647</v>
      </c>
      <c r="D107" s="62">
        <v>48568526498.632111</v>
      </c>
      <c r="E107" s="100">
        <v>0.13841064144892362</v>
      </c>
      <c r="F107" s="101">
        <f t="shared" si="147"/>
        <v>5698380604.3449039</v>
      </c>
      <c r="G107" s="102">
        <f t="shared" si="96"/>
        <v>788716514.66748321</v>
      </c>
      <c r="H107" s="103">
        <v>0.10413730718440167</v>
      </c>
      <c r="I107" s="104">
        <f t="shared" si="148"/>
        <v>1443883284.8182602</v>
      </c>
      <c r="J107" s="102">
        <f t="shared" si="97"/>
        <v>150362117.1695421</v>
      </c>
      <c r="K107" s="103">
        <v>1.1906070606740395E-2</v>
      </c>
      <c r="L107" s="104">
        <f t="shared" si="149"/>
        <v>13892679.318931356</v>
      </c>
      <c r="M107" s="102">
        <f t="shared" si="98"/>
        <v>165407.22088799879</v>
      </c>
      <c r="N107" s="103">
        <v>3.3764726136578264E-2</v>
      </c>
      <c r="O107" s="104">
        <f t="shared" si="150"/>
        <v>32338240915.736752</v>
      </c>
      <c r="P107" s="104">
        <f t="shared" si="99"/>
        <v>1091891848.2585413</v>
      </c>
      <c r="Q107" s="100">
        <v>4.770754973134532E-2</v>
      </c>
      <c r="R107" s="105">
        <f t="shared" si="151"/>
        <v>18865169076.70359</v>
      </c>
      <c r="S107" s="105">
        <f t="shared" si="100"/>
        <v>900010991.91707444</v>
      </c>
      <c r="T107" s="103">
        <v>0.12117649126003399</v>
      </c>
      <c r="U107" s="104">
        <f t="shared" si="152"/>
        <v>4531938617.6463509</v>
      </c>
      <c r="V107" s="105">
        <f t="shared" si="101"/>
        <v>549164420.29223359</v>
      </c>
      <c r="W107" s="103">
        <v>3.4916847662261483E-2</v>
      </c>
      <c r="X107" s="105">
        <f t="shared" si="153"/>
        <v>17984550754.015545</v>
      </c>
      <c r="Y107" s="105">
        <f t="shared" si="102"/>
        <v>627963818.95217061</v>
      </c>
      <c r="Z107" s="103">
        <v>4.0733337030059574E-2</v>
      </c>
      <c r="AA107" s="105">
        <f t="shared" si="154"/>
        <v>9512293156.8759975</v>
      </c>
      <c r="AB107" s="105">
        <f t="shared" si="103"/>
        <v>387467443.08775938</v>
      </c>
      <c r="AC107" s="103">
        <v>7.1635195917740965E-2</v>
      </c>
      <c r="AD107" s="104">
        <f t="shared" si="155"/>
        <v>1235640410.0107088</v>
      </c>
      <c r="AE107" s="104">
        <f t="shared" si="104"/>
        <v>88515342.854994893</v>
      </c>
      <c r="AF107" s="103">
        <v>0.11231049052250414</v>
      </c>
      <c r="AG107" s="104">
        <f t="shared" si="156"/>
        <v>14770688662.876686</v>
      </c>
      <c r="AH107" s="104">
        <f t="shared" si="105"/>
        <v>1658903289.0828714</v>
      </c>
      <c r="AI107" s="103">
        <v>1.6804225133061203E-2</v>
      </c>
      <c r="AJ107" s="104">
        <f t="shared" si="157"/>
        <v>4142870498.4390883</v>
      </c>
      <c r="AK107" s="104">
        <f t="shared" si="106"/>
        <v>69617728.552887917</v>
      </c>
      <c r="AL107" s="103">
        <v>8.0975059279985565E-2</v>
      </c>
      <c r="AM107" s="104">
        <f t="shared" si="158"/>
        <v>351345647.6299243</v>
      </c>
      <c r="AN107" s="104">
        <f t="shared" si="107"/>
        <v>28450234.644598041</v>
      </c>
      <c r="AO107" s="103">
        <v>0.11180587820837404</v>
      </c>
      <c r="AP107" s="104">
        <f t="shared" si="159"/>
        <v>8351687832.9843588</v>
      </c>
      <c r="AQ107" s="104">
        <f t="shared" si="108"/>
        <v>933767792.68900847</v>
      </c>
      <c r="AR107" s="103">
        <v>3.0671586364022022E-2</v>
      </c>
      <c r="AS107" s="104">
        <f t="shared" si="160"/>
        <v>77481640.67635715</v>
      </c>
      <c r="AT107" s="104">
        <f t="shared" si="109"/>
        <v>2376484.8336310098</v>
      </c>
      <c r="AU107" s="103">
        <v>3.8656190715277358E-2</v>
      </c>
      <c r="AV107" s="105">
        <f t="shared" si="161"/>
        <v>3577351032.6905022</v>
      </c>
      <c r="AW107" s="105">
        <f t="shared" si="110"/>
        <v>138286763.77517846</v>
      </c>
      <c r="AX107" s="103">
        <v>1.9215742252287161E-2</v>
      </c>
      <c r="AY107" s="105">
        <f t="shared" si="162"/>
        <v>10134763956.934446</v>
      </c>
      <c r="AZ107" s="105">
        <f t="shared" si="111"/>
        <v>194747011.98422226</v>
      </c>
      <c r="BB107" s="104">
        <f t="shared" si="145"/>
        <v>40958119288.649017</v>
      </c>
      <c r="BD107" s="104">
        <f t="shared" si="146"/>
        <v>2011763806190.9446</v>
      </c>
      <c r="BF107" s="107">
        <f t="shared" si="112"/>
        <v>2.0359308166597725E-2</v>
      </c>
      <c r="BG107" s="99">
        <v>2.2644844604726901E-2</v>
      </c>
      <c r="BI107" s="108">
        <f t="shared" si="95"/>
        <v>-2.2855364381291765E-3</v>
      </c>
    </row>
    <row r="108" spans="1:61">
      <c r="A108" s="109">
        <v>41183</v>
      </c>
      <c r="B108" s="99">
        <v>2.8593360706348197E-3</v>
      </c>
      <c r="C108" s="62">
        <v>2193362511461.2791</v>
      </c>
      <c r="D108" s="62">
        <v>6271560544.9994135</v>
      </c>
      <c r="E108" s="100">
        <v>-0.12717991632757231</v>
      </c>
      <c r="F108" s="101">
        <f t="shared" si="147"/>
        <v>6487097119.0123873</v>
      </c>
      <c r="G108" s="102">
        <f t="shared" si="96"/>
        <v>-825028468.80483079</v>
      </c>
      <c r="H108" s="103">
        <v>-1.9472074458600438E-2</v>
      </c>
      <c r="I108" s="104">
        <f t="shared" si="148"/>
        <v>1594245401.9878023</v>
      </c>
      <c r="J108" s="102">
        <f t="shared" si="97"/>
        <v>-31043265.172787871</v>
      </c>
      <c r="K108" s="103">
        <v>1.4212379875234452E-2</v>
      </c>
      <c r="L108" s="104">
        <f t="shared" si="149"/>
        <v>14058086.539819356</v>
      </c>
      <c r="M108" s="102">
        <f t="shared" si="98"/>
        <v>199798.86622283293</v>
      </c>
      <c r="N108" s="103">
        <v>-6.405177715001989E-2</v>
      </c>
      <c r="O108" s="104">
        <f t="shared" si="150"/>
        <v>33430132763.995296</v>
      </c>
      <c r="P108" s="104">
        <f t="shared" si="99"/>
        <v>-2141259413.8950052</v>
      </c>
      <c r="Q108" s="100">
        <v>-8.5944732621925923E-3</v>
      </c>
      <c r="R108" s="105">
        <f t="shared" si="151"/>
        <v>19765180068.620663</v>
      </c>
      <c r="S108" s="105">
        <f t="shared" si="100"/>
        <v>-169871311.62218222</v>
      </c>
      <c r="T108" s="103">
        <v>-6.2690428190558922E-2</v>
      </c>
      <c r="U108" s="104">
        <f t="shared" si="152"/>
        <v>5081103037.9385843</v>
      </c>
      <c r="V108" s="105">
        <f t="shared" si="101"/>
        <v>-318536525.12871963</v>
      </c>
      <c r="W108" s="103">
        <v>-5.8997836108040436E-2</v>
      </c>
      <c r="X108" s="105">
        <f t="shared" si="153"/>
        <v>18612514572.967716</v>
      </c>
      <c r="Y108" s="105">
        <f t="shared" si="102"/>
        <v>-1098098084.3344636</v>
      </c>
      <c r="Z108" s="103">
        <v>-3.8513935688413568E-2</v>
      </c>
      <c r="AA108" s="105">
        <f t="shared" si="154"/>
        <v>9899760599.9637566</v>
      </c>
      <c r="AB108" s="105">
        <f t="shared" si="103"/>
        <v>-381278743.07769465</v>
      </c>
      <c r="AC108" s="103">
        <v>-8.0128138602519383E-2</v>
      </c>
      <c r="AD108" s="104">
        <f t="shared" si="155"/>
        <v>1324155752.8657038</v>
      </c>
      <c r="AE108" s="104">
        <f t="shared" si="104"/>
        <v>-106102135.69694652</v>
      </c>
      <c r="AF108" s="103">
        <v>-8.5427902268803702E-2</v>
      </c>
      <c r="AG108" s="104">
        <f t="shared" si="156"/>
        <v>16429591951.959557</v>
      </c>
      <c r="AH108" s="104">
        <f t="shared" si="105"/>
        <v>-1403545575.5883248</v>
      </c>
      <c r="AI108" s="103">
        <v>-1.3111691343979548E-2</v>
      </c>
      <c r="AJ108" s="104">
        <f t="shared" si="157"/>
        <v>4212488226.9919758</v>
      </c>
      <c r="AK108" s="104">
        <f t="shared" si="106"/>
        <v>-55232845.422466442</v>
      </c>
      <c r="AL108" s="103">
        <v>-6.7413944277452051E-2</v>
      </c>
      <c r="AM108" s="104">
        <f t="shared" si="158"/>
        <v>379795882.27452236</v>
      </c>
      <c r="AN108" s="104">
        <f t="shared" si="107"/>
        <v>-25603538.444460388</v>
      </c>
      <c r="AO108" s="103">
        <v>-5.2941789176122585E-2</v>
      </c>
      <c r="AP108" s="104">
        <f t="shared" si="159"/>
        <v>9285455625.6733665</v>
      </c>
      <c r="AQ108" s="104">
        <f t="shared" si="108"/>
        <v>-491588634.13864082</v>
      </c>
      <c r="AR108" s="103">
        <v>7.701282009888317E-3</v>
      </c>
      <c r="AS108" s="104">
        <f t="shared" si="160"/>
        <v>79858125.509988174</v>
      </c>
      <c r="AT108" s="104">
        <f t="shared" si="109"/>
        <v>615009.94533347525</v>
      </c>
      <c r="AU108" s="103">
        <v>-0.1181907078526582</v>
      </c>
      <c r="AV108" s="105">
        <f t="shared" si="161"/>
        <v>3715637796.4656806</v>
      </c>
      <c r="AW108" s="105">
        <f t="shared" si="110"/>
        <v>-439153861.28836995</v>
      </c>
      <c r="AX108" s="103">
        <v>3.2125126542813251E-3</v>
      </c>
      <c r="AY108" s="105">
        <f t="shared" si="162"/>
        <v>10329510968.918669</v>
      </c>
      <c r="AZ108" s="105">
        <f t="shared" si="111"/>
        <v>33183684.700188976</v>
      </c>
      <c r="BB108" s="104">
        <f t="shared" si="145"/>
        <v>13723904454.10256</v>
      </c>
      <c r="BD108" s="104">
        <f t="shared" si="146"/>
        <v>2052721925479.5937</v>
      </c>
      <c r="BF108" s="107">
        <f t="shared" si="112"/>
        <v>6.6857104626561314E-3</v>
      </c>
      <c r="BG108" s="99">
        <v>2.8593360706348197E-3</v>
      </c>
      <c r="BI108" s="108">
        <f t="shared" si="95"/>
        <v>3.8263743920213117E-3</v>
      </c>
    </row>
    <row r="109" spans="1:61">
      <c r="A109" s="109">
        <v>41214</v>
      </c>
      <c r="B109" s="99">
        <v>1.86001616722382E-2</v>
      </c>
      <c r="C109" s="62">
        <v>2199634072006.2783</v>
      </c>
      <c r="D109" s="62">
        <v>40913549359.080421</v>
      </c>
      <c r="E109" s="100">
        <v>-8.87897002445939E-2</v>
      </c>
      <c r="F109" s="101">
        <f t="shared" si="147"/>
        <v>5662068650.2075567</v>
      </c>
      <c r="G109" s="102">
        <f t="shared" si="96"/>
        <v>-502733378.21624136</v>
      </c>
      <c r="H109" s="103">
        <v>0.15358840404586702</v>
      </c>
      <c r="I109" s="104">
        <f t="shared" si="148"/>
        <v>1563202136.8150144</v>
      </c>
      <c r="J109" s="102">
        <f t="shared" si="97"/>
        <v>240089721.39450711</v>
      </c>
      <c r="K109" s="103">
        <v>-2.2781016301458828E-2</v>
      </c>
      <c r="L109" s="104">
        <f t="shared" si="149"/>
        <v>14257885.40604219</v>
      </c>
      <c r="M109" s="102">
        <f t="shared" si="98"/>
        <v>-324809.11985937908</v>
      </c>
      <c r="N109" s="103">
        <v>-3.1201586343457013E-2</v>
      </c>
      <c r="O109" s="104">
        <f t="shared" si="150"/>
        <v>31288873350.100292</v>
      </c>
      <c r="P109" s="104">
        <f t="shared" si="99"/>
        <v>-976262483.42264533</v>
      </c>
      <c r="Q109" s="100">
        <v>-5.4034469764233414E-2</v>
      </c>
      <c r="R109" s="105">
        <f t="shared" si="151"/>
        <v>19595308756.998482</v>
      </c>
      <c r="S109" s="105">
        <f t="shared" si="100"/>
        <v>-1058822118.5508527</v>
      </c>
      <c r="T109" s="103">
        <v>-1.24767575380938E-2</v>
      </c>
      <c r="U109" s="104">
        <f t="shared" si="152"/>
        <v>4762566512.809865</v>
      </c>
      <c r="V109" s="105">
        <f t="shared" si="101"/>
        <v>-59421387.639373586</v>
      </c>
      <c r="W109" s="103">
        <v>-8.0947123204716392E-3</v>
      </c>
      <c r="X109" s="105">
        <f t="shared" si="153"/>
        <v>17514416488.633251</v>
      </c>
      <c r="Y109" s="105">
        <f t="shared" si="102"/>
        <v>-141774162.9364112</v>
      </c>
      <c r="Z109" s="103">
        <v>-9.5809943447489776E-2</v>
      </c>
      <c r="AA109" s="105">
        <f t="shared" si="154"/>
        <v>9518481856.8860626</v>
      </c>
      <c r="AB109" s="105">
        <f t="shared" si="103"/>
        <v>-911965208.41421115</v>
      </c>
      <c r="AC109" s="103">
        <v>-0.12546343079617661</v>
      </c>
      <c r="AD109" s="104">
        <f t="shared" si="155"/>
        <v>1218053617.1687572</v>
      </c>
      <c r="AE109" s="104">
        <f t="shared" si="104"/>
        <v>-152821185.70368496</v>
      </c>
      <c r="AF109" s="103">
        <v>-3.940284316687253E-2</v>
      </c>
      <c r="AG109" s="104">
        <f t="shared" si="156"/>
        <v>15026046376.371231</v>
      </c>
      <c r="AH109" s="104">
        <f t="shared" si="105"/>
        <v>-592068948.78630888</v>
      </c>
      <c r="AI109" s="103">
        <v>-3.9508975101703918E-2</v>
      </c>
      <c r="AJ109" s="104">
        <f t="shared" si="157"/>
        <v>4157255381.5695095</v>
      </c>
      <c r="AK109" s="104">
        <f t="shared" si="106"/>
        <v>-164248899.36185437</v>
      </c>
      <c r="AL109" s="103">
        <v>-5.7577655924396835E-2</v>
      </c>
      <c r="AM109" s="104">
        <f t="shared" si="158"/>
        <v>354192343.83006197</v>
      </c>
      <c r="AN109" s="104">
        <f t="shared" si="107"/>
        <v>-20393564.90410297</v>
      </c>
      <c r="AO109" s="103">
        <v>-1.5222290053101498E-2</v>
      </c>
      <c r="AP109" s="104">
        <f t="shared" si="159"/>
        <v>8793866991.5347252</v>
      </c>
      <c r="AQ109" s="104">
        <f t="shared" si="108"/>
        <v>-133862794.03353664</v>
      </c>
      <c r="AR109" s="103">
        <v>-2.5935353259448333E-3</v>
      </c>
      <c r="AS109" s="104">
        <f t="shared" si="160"/>
        <v>80473135.45532164</v>
      </c>
      <c r="AT109" s="104">
        <f t="shared" si="109"/>
        <v>-208709.91959292034</v>
      </c>
      <c r="AU109" s="103">
        <v>-0.1000704572863836</v>
      </c>
      <c r="AV109" s="105">
        <f t="shared" si="161"/>
        <v>3276483935.1773109</v>
      </c>
      <c r="AW109" s="105">
        <f t="shared" si="110"/>
        <v>-327879245.68468314</v>
      </c>
      <c r="AX109" s="103">
        <v>-0.27225509251325741</v>
      </c>
      <c r="AY109" s="105">
        <f t="shared" si="162"/>
        <v>10362694653.618856</v>
      </c>
      <c r="AZ109" s="105">
        <f t="shared" si="111"/>
        <v>-2821296391.6076398</v>
      </c>
      <c r="BB109" s="104">
        <f t="shared" si="145"/>
        <v>48537542925.986908</v>
      </c>
      <c r="BD109" s="104">
        <f t="shared" si="146"/>
        <v>2066445829933.696</v>
      </c>
      <c r="BF109" s="107">
        <f t="shared" si="112"/>
        <v>2.3488417757142117E-2</v>
      </c>
      <c r="BG109" s="99">
        <v>1.86001616722382E-2</v>
      </c>
      <c r="BI109" s="108">
        <f t="shared" si="95"/>
        <v>4.8882560849039178E-3</v>
      </c>
    </row>
    <row r="110" spans="1:61" s="81" customFormat="1">
      <c r="A110" s="110">
        <v>41244</v>
      </c>
      <c r="B110" s="111">
        <v>2.4879832701959002E-2</v>
      </c>
      <c r="C110" s="112">
        <v>2240547621365.3589</v>
      </c>
      <c r="D110" s="112">
        <v>55744449980.342316</v>
      </c>
      <c r="E110" s="114">
        <v>1.2132497794428579E-2</v>
      </c>
      <c r="F110" s="131">
        <f t="shared" si="147"/>
        <v>5159335271.9913158</v>
      </c>
      <c r="G110" s="132">
        <f t="shared" si="96"/>
        <v>62595623.808152214</v>
      </c>
      <c r="H110" s="113">
        <v>7.5827295497740657E-2</v>
      </c>
      <c r="I110" s="131">
        <f t="shared" si="148"/>
        <v>1803291858.2095215</v>
      </c>
      <c r="J110" s="132">
        <f t="shared" si="97"/>
        <v>136738744.60112324</v>
      </c>
      <c r="K110" s="113">
        <v>3.1966895133914555E-2</v>
      </c>
      <c r="L110" s="131">
        <f t="shared" si="149"/>
        <v>13933076.286182811</v>
      </c>
      <c r="M110" s="132">
        <f t="shared" si="98"/>
        <v>445397.18853323761</v>
      </c>
      <c r="N110" s="113">
        <v>3.9642259822708935E-2</v>
      </c>
      <c r="O110" s="131">
        <f t="shared" si="150"/>
        <v>30312610866.677647</v>
      </c>
      <c r="P110" s="131">
        <f t="shared" si="99"/>
        <v>1201660395.8815055</v>
      </c>
      <c r="Q110" s="114">
        <v>2.227257110863674E-2</v>
      </c>
      <c r="R110" s="133">
        <f t="shared" si="151"/>
        <v>18536486638.447628</v>
      </c>
      <c r="S110" s="133">
        <f t="shared" si="100"/>
        <v>412855216.75911963</v>
      </c>
      <c r="T110" s="113">
        <v>8.4545146292322543E-2</v>
      </c>
      <c r="U110" s="131">
        <f t="shared" si="152"/>
        <v>4703145125.1704912</v>
      </c>
      <c r="V110" s="133">
        <f t="shared" si="101"/>
        <v>397628092.64156282</v>
      </c>
      <c r="W110" s="113">
        <v>1.7938353748647887E-2</v>
      </c>
      <c r="X110" s="133">
        <f t="shared" si="153"/>
        <v>17372642325.696838</v>
      </c>
      <c r="Y110" s="133">
        <f t="shared" si="102"/>
        <v>311636603.5870828</v>
      </c>
      <c r="Z110" s="113">
        <v>5.9222705348822166E-2</v>
      </c>
      <c r="AA110" s="133">
        <f t="shared" si="154"/>
        <v>8606516648.4718513</v>
      </c>
      <c r="AB110" s="133">
        <f t="shared" si="103"/>
        <v>509701199.55218095</v>
      </c>
      <c r="AC110" s="113">
        <v>0.11378025792711019</v>
      </c>
      <c r="AD110" s="131">
        <f t="shared" si="155"/>
        <v>1065232431.4650723</v>
      </c>
      <c r="AE110" s="131">
        <f t="shared" si="104"/>
        <v>121202420.80441865</v>
      </c>
      <c r="AF110" s="113">
        <v>7.7245424854969949E-2</v>
      </c>
      <c r="AG110" s="131">
        <f t="shared" si="156"/>
        <v>14433977427.584923</v>
      </c>
      <c r="AH110" s="131">
        <f t="shared" si="105"/>
        <v>1114958718.7408435</v>
      </c>
      <c r="AI110" s="113">
        <v>5.5233083586577171E-2</v>
      </c>
      <c r="AJ110" s="131">
        <f t="shared" si="157"/>
        <v>3993006482.207655</v>
      </c>
      <c r="AK110" s="131">
        <f t="shared" si="106"/>
        <v>220546060.79351988</v>
      </c>
      <c r="AL110" s="113">
        <v>0.13488122039106529</v>
      </c>
      <c r="AM110" s="131">
        <f t="shared" si="158"/>
        <v>333798778.92595899</v>
      </c>
      <c r="AN110" s="131">
        <f t="shared" si="107"/>
        <v>45023186.666580752</v>
      </c>
      <c r="AO110" s="113">
        <v>6.6553357009493594E-2</v>
      </c>
      <c r="AP110" s="131">
        <f t="shared" si="159"/>
        <v>8660004197.5011883</v>
      </c>
      <c r="AQ110" s="131">
        <f t="shared" si="108"/>
        <v>576352351.0600096</v>
      </c>
      <c r="AR110" s="113">
        <v>7.0147426085904838E-2</v>
      </c>
      <c r="AS110" s="131">
        <f t="shared" si="160"/>
        <v>80264425.535728723</v>
      </c>
      <c r="AT110" s="131">
        <f t="shared" si="109"/>
        <v>5630342.8575951438</v>
      </c>
      <c r="AU110" s="113">
        <v>3.7204589499553617E-2</v>
      </c>
      <c r="AV110" s="133">
        <f t="shared" si="161"/>
        <v>2948604689.4926276</v>
      </c>
      <c r="AW110" s="133">
        <f t="shared" si="110"/>
        <v>109701627.06903197</v>
      </c>
      <c r="AX110" s="113">
        <v>3.878696258844589E-2</v>
      </c>
      <c r="AY110" s="133">
        <f t="shared" si="162"/>
        <v>7541398262.0112171</v>
      </c>
      <c r="AZ110" s="133">
        <f t="shared" si="111"/>
        <v>292507932.25319993</v>
      </c>
      <c r="BB110" s="131">
        <f t="shared" si="145"/>
        <v>50225266066.077866</v>
      </c>
      <c r="BD110" s="131">
        <f t="shared" si="146"/>
        <v>2114983372859.6831</v>
      </c>
      <c r="BF110" s="135">
        <f t="shared" si="112"/>
        <v>2.3747357407433396E-2</v>
      </c>
      <c r="BG110" s="111">
        <v>2.4879832701959002E-2</v>
      </c>
      <c r="BI110" s="136">
        <f t="shared" si="95"/>
        <v>-1.1324752945256061E-3</v>
      </c>
    </row>
    <row r="111" spans="1:61">
      <c r="A111" s="109">
        <v>41275</v>
      </c>
      <c r="B111" s="99">
        <v>5.0405082632122698E-2</v>
      </c>
      <c r="C111" s="62">
        <v>2336000000000</v>
      </c>
      <c r="D111" s="62">
        <v>117746273028.63863</v>
      </c>
      <c r="E111" s="100">
        <v>7.3061521066760449E-2</v>
      </c>
      <c r="F111" s="101">
        <v>5668269158</v>
      </c>
      <c r="G111" s="102">
        <f t="shared" si="96"/>
        <v>414132366.49928552</v>
      </c>
      <c r="H111" s="103">
        <v>3.489112911447121E-2</v>
      </c>
      <c r="I111" s="104">
        <v>1834632630</v>
      </c>
      <c r="J111" s="102">
        <f t="shared" si="97"/>
        <v>64012403.970951885</v>
      </c>
      <c r="K111" s="103">
        <v>1.891055463222608E-2</v>
      </c>
      <c r="L111" s="104">
        <v>7224980</v>
      </c>
      <c r="M111" s="102">
        <f t="shared" si="98"/>
        <v>136628.37900674078</v>
      </c>
      <c r="N111" s="103">
        <v>1.4274446299372774E-2</v>
      </c>
      <c r="O111" s="104">
        <v>28829342293</v>
      </c>
      <c r="P111" s="104">
        <f t="shared" si="99"/>
        <v>411522898.4076649</v>
      </c>
      <c r="Q111" s="100">
        <v>1.6329342605618691E-2</v>
      </c>
      <c r="R111" s="105">
        <v>16154269286</v>
      </c>
      <c r="S111" s="105">
        <f t="shared" si="100"/>
        <v>263788597.71451724</v>
      </c>
      <c r="T111" s="103">
        <v>1.6022874180983474E-2</v>
      </c>
      <c r="U111" s="104">
        <v>5521601774</v>
      </c>
      <c r="V111" s="105">
        <f t="shared" si="101"/>
        <v>88471930.502297148</v>
      </c>
      <c r="W111" s="103">
        <v>7.2780387311146555E-2</v>
      </c>
      <c r="X111" s="105">
        <v>16545894244</v>
      </c>
      <c r="Y111" s="105">
        <f t="shared" si="102"/>
        <v>1204216591.4875903</v>
      </c>
      <c r="Z111" s="103">
        <v>5.0810242773670362E-2</v>
      </c>
      <c r="AA111" s="105">
        <v>9164645697</v>
      </c>
      <c r="AB111" s="105">
        <f t="shared" si="103"/>
        <v>465657872.79924345</v>
      </c>
      <c r="AC111" s="103">
        <v>8.1456620281724907E-4</v>
      </c>
      <c r="AD111" s="104">
        <v>1156737934</v>
      </c>
      <c r="AE111" s="104">
        <f t="shared" si="104"/>
        <v>942239.62655304966</v>
      </c>
      <c r="AF111" s="103">
        <v>3.9883752528909529E-2</v>
      </c>
      <c r="AG111" s="104">
        <v>14514822013</v>
      </c>
      <c r="AH111" s="104">
        <f t="shared" si="105"/>
        <v>578905569.16766047</v>
      </c>
      <c r="AI111" s="103">
        <v>2.2962327618758521E-2</v>
      </c>
      <c r="AJ111" s="104">
        <v>2781353372</v>
      </c>
      <c r="AK111" s="104">
        <f t="shared" si="106"/>
        <v>63866347.351402745</v>
      </c>
      <c r="AL111" s="103">
        <v>2.9375284734770083E-2</v>
      </c>
      <c r="AM111" s="104">
        <v>320196274</v>
      </c>
      <c r="AN111" s="104">
        <f t="shared" si="107"/>
        <v>9405856.7197624594</v>
      </c>
      <c r="AO111" s="103">
        <v>7.8405184851723653E-2</v>
      </c>
      <c r="AP111" s="104">
        <v>9137718200</v>
      </c>
      <c r="AQ111" s="104">
        <f t="shared" si="108"/>
        <v>716444484.59395957</v>
      </c>
      <c r="AR111" s="103">
        <v>-4.1434516096953068E-2</v>
      </c>
      <c r="AS111" s="104">
        <v>157821238</v>
      </c>
      <c r="AT111" s="104">
        <f t="shared" si="109"/>
        <v>-6539246.6263520615</v>
      </c>
      <c r="AU111" s="103">
        <v>7.9708347143932642E-2</v>
      </c>
      <c r="AV111" s="105">
        <v>2462576075</v>
      </c>
      <c r="AW111" s="105">
        <f t="shared" si="110"/>
        <v>196287868.65444311</v>
      </c>
      <c r="AX111" s="103">
        <v>2.8399559622645478E-2</v>
      </c>
      <c r="AY111" s="105">
        <v>13771455652</v>
      </c>
      <c r="AZ111" s="105">
        <f t="shared" si="111"/>
        <v>391103275.87959206</v>
      </c>
      <c r="BB111" s="104">
        <f t="shared" si="145"/>
        <v>112883917343.51102</v>
      </c>
      <c r="BD111" s="104">
        <f t="shared" si="146"/>
        <v>2207971439180</v>
      </c>
      <c r="BF111" s="107">
        <f t="shared" si="112"/>
        <v>5.1125623882813463E-2</v>
      </c>
      <c r="BG111" s="99">
        <v>5.0405082632122698E-2</v>
      </c>
      <c r="BI111" s="108">
        <f t="shared" si="95"/>
        <v>7.2054125069076491E-4</v>
      </c>
    </row>
    <row r="112" spans="1:61">
      <c r="A112" s="109">
        <v>41306</v>
      </c>
      <c r="B112" s="99">
        <v>1.1497947040581401E-2</v>
      </c>
      <c r="C112" s="62">
        <v>2453746273028.6387</v>
      </c>
      <c r="D112" s="62">
        <v>28213044698.307278</v>
      </c>
      <c r="E112" s="100">
        <v>-9.3071489957119308E-2</v>
      </c>
      <c r="F112" s="101">
        <f>F111*(1+E111)</f>
        <v>6082401524.4992857</v>
      </c>
      <c r="G112" s="102">
        <f t="shared" si="96"/>
        <v>-566098172.40260243</v>
      </c>
      <c r="H112" s="103">
        <v>-2.9990086228892383E-2</v>
      </c>
      <c r="I112" s="104">
        <f>I111*(1+H111)</f>
        <v>1898645033.9709518</v>
      </c>
      <c r="J112" s="102">
        <f t="shared" si="97"/>
        <v>-56940528.286847152</v>
      </c>
      <c r="K112" s="103">
        <v>2.9634572156620995E-2</v>
      </c>
      <c r="L112" s="104">
        <f>L111*(1+K111)</f>
        <v>7361608.3790067416</v>
      </c>
      <c r="M112" s="102">
        <f t="shared" si="98"/>
        <v>218158.11469646101</v>
      </c>
      <c r="N112" s="103">
        <v>-4.8447389057118685E-2</v>
      </c>
      <c r="O112" s="104">
        <f>O111*(1+N111)</f>
        <v>29240865191.407661</v>
      </c>
      <c r="P112" s="104">
        <f t="shared" si="99"/>
        <v>-1416643572.2948861</v>
      </c>
      <c r="Q112" s="100">
        <v>-6.7174465615260845E-3</v>
      </c>
      <c r="R112" s="105">
        <f>R111*(1+Q111)</f>
        <v>16418057883.71452</v>
      </c>
      <c r="S112" s="105">
        <f t="shared" si="100"/>
        <v>-110287426.47789432</v>
      </c>
      <c r="T112" s="103">
        <v>1.6495208459670319E-3</v>
      </c>
      <c r="U112" s="104">
        <f>U111*(1+T111)</f>
        <v>5610073704.5022974</v>
      </c>
      <c r="V112" s="105">
        <f t="shared" si="101"/>
        <v>9253933.5229880307</v>
      </c>
      <c r="W112" s="103">
        <v>-4.7821717855510523E-2</v>
      </c>
      <c r="X112" s="105">
        <f>X111*(1+W111)</f>
        <v>17750110835.487591</v>
      </c>
      <c r="Y112" s="105">
        <f t="shared" si="102"/>
        <v>-848840792.27872777</v>
      </c>
      <c r="Z112" s="103">
        <v>2.1070059551117369E-2</v>
      </c>
      <c r="AA112" s="105">
        <f>AA111*(1+Z111)</f>
        <v>9630303569.799242</v>
      </c>
      <c r="AB112" s="105">
        <f t="shared" si="103"/>
        <v>202911069.71100822</v>
      </c>
      <c r="AC112" s="103">
        <v>-2.321158872402402E-2</v>
      </c>
      <c r="AD112" s="104">
        <f>AD111*(1+AC111)</f>
        <v>1157680173.6265531</v>
      </c>
      <c r="AE112" s="104">
        <f t="shared" si="104"/>
        <v>-26871596.064176269</v>
      </c>
      <c r="AF112" s="103">
        <v>-6.2911755175355355E-2</v>
      </c>
      <c r="AG112" s="104">
        <f>AG111*(1+AF111)</f>
        <v>15093727582.16766</v>
      </c>
      <c r="AH112" s="104">
        <f t="shared" si="105"/>
        <v>-949572894.33284009</v>
      </c>
      <c r="AI112" s="103">
        <v>-2.3312097050635628E-2</v>
      </c>
      <c r="AJ112" s="104">
        <f>AJ111*(1+AI111)</f>
        <v>2845219719.3514028</v>
      </c>
      <c r="AK112" s="104">
        <f t="shared" si="106"/>
        <v>-66328038.227902167</v>
      </c>
      <c r="AL112" s="103">
        <v>1.1448431161861575E-3</v>
      </c>
      <c r="AM112" s="104">
        <f>AM111*(1+AL111)</f>
        <v>329602130.7197625</v>
      </c>
      <c r="AN112" s="104">
        <f t="shared" si="107"/>
        <v>377342.7304348101</v>
      </c>
      <c r="AO112" s="103">
        <v>-8.7417581116729121E-2</v>
      </c>
      <c r="AP112" s="104">
        <f>AP111*(1+AO111)</f>
        <v>9854162684.5939598</v>
      </c>
      <c r="AQ112" s="104">
        <f t="shared" si="108"/>
        <v>-861427065.81793773</v>
      </c>
      <c r="AR112" s="103">
        <v>-1.5189286514119181E-2</v>
      </c>
      <c r="AS112" s="104">
        <f>AS111*(1+AR111)</f>
        <v>151281991.37364796</v>
      </c>
      <c r="AT112" s="104">
        <f t="shared" si="109"/>
        <v>-2297865.5114008454</v>
      </c>
      <c r="AU112" s="103">
        <v>2.6557733364994122E-2</v>
      </c>
      <c r="AV112" s="105">
        <f>AV111*(1+AU111)</f>
        <v>2658863943.6544428</v>
      </c>
      <c r="AW112" s="105">
        <f t="shared" si="110"/>
        <v>70613399.669371441</v>
      </c>
      <c r="AX112" s="103">
        <v>2.601270886329737E-2</v>
      </c>
      <c r="AY112" s="105">
        <f>AY111*(1+AX111)</f>
        <v>14162558927.879591</v>
      </c>
      <c r="AZ112" s="105">
        <f t="shared" si="111"/>
        <v>368406522.15022475</v>
      </c>
      <c r="BB112" s="104">
        <f t="shared" si="145"/>
        <v>32466572224.103764</v>
      </c>
      <c r="BD112" s="104">
        <f t="shared" si="146"/>
        <v>2320855356523.5112</v>
      </c>
      <c r="BF112" s="107">
        <f t="shared" si="112"/>
        <v>1.3989054566819948E-2</v>
      </c>
      <c r="BG112" s="99">
        <v>1.1497947040581401E-2</v>
      </c>
      <c r="BI112" s="108">
        <f t="shared" si="95"/>
        <v>2.4911075262385469E-3</v>
      </c>
    </row>
    <row r="113" spans="1:61">
      <c r="A113" s="109">
        <v>41334</v>
      </c>
      <c r="B113" s="99">
        <v>1.8878224043436202E-2</v>
      </c>
      <c r="C113" s="62">
        <v>2481959317726.9458</v>
      </c>
      <c r="D113" s="62">
        <v>46854984066.74334</v>
      </c>
      <c r="E113" s="100">
        <v>5.927995014711452E-2</v>
      </c>
      <c r="F113" s="101">
        <f t="shared" ref="F113:F122" si="163">F112*(1+E112)</f>
        <v>5516303352.0966835</v>
      </c>
      <c r="G113" s="102">
        <f t="shared" si="96"/>
        <v>327006187.70865214</v>
      </c>
      <c r="H113" s="103">
        <v>-6.6614685433525167E-2</v>
      </c>
      <c r="I113" s="104">
        <f t="shared" ref="I113:I122" si="164">I112*(1+H112)</f>
        <v>1841704505.6841044</v>
      </c>
      <c r="J113" s="102">
        <f t="shared" si="97"/>
        <v>-122684566.30765258</v>
      </c>
      <c r="K113" s="103">
        <v>-4.1844871635615274E-2</v>
      </c>
      <c r="L113" s="104">
        <f t="shared" ref="L113:L122" si="165">L112*(1+K112)</f>
        <v>7579766.4937032023</v>
      </c>
      <c r="M113" s="102">
        <f t="shared" si="98"/>
        <v>-317174.35595694819</v>
      </c>
      <c r="N113" s="103">
        <v>1.3747940959308492E-2</v>
      </c>
      <c r="O113" s="104">
        <f t="shared" ref="O113:O122" si="166">O112*(1+N112)</f>
        <v>27824221619.112778</v>
      </c>
      <c r="P113" s="104">
        <f t="shared" si="99"/>
        <v>382525756.05827743</v>
      </c>
      <c r="Q113" s="100">
        <v>1.1365962086794851E-2</v>
      </c>
      <c r="R113" s="105">
        <f t="shared" ref="R113:R121" si="167">R112*(1+Q112)</f>
        <v>16307770457.236626</v>
      </c>
      <c r="S113" s="105">
        <f t="shared" si="100"/>
        <v>185353500.73710462</v>
      </c>
      <c r="T113" s="103">
        <v>-1.8931347412433148E-2</v>
      </c>
      <c r="U113" s="104">
        <f t="shared" ref="U113:U122" si="168">U112*(1+T112)</f>
        <v>5619327638.0252857</v>
      </c>
      <c r="V113" s="105">
        <f t="shared" si="101"/>
        <v>-106381443.73974407</v>
      </c>
      <c r="W113" s="103">
        <v>-2.2156430090107874E-2</v>
      </c>
      <c r="X113" s="105">
        <f t="shared" ref="X113:X122" si="169">X112*(1+W112)</f>
        <v>16901270043.208864</v>
      </c>
      <c r="Y113" s="105">
        <f t="shared" si="102"/>
        <v>-374471808.14639169</v>
      </c>
      <c r="Z113" s="103">
        <v>4.0237299144257756E-2</v>
      </c>
      <c r="AA113" s="105">
        <f t="shared" ref="AA113:AA122" si="170">AA112*(1+Z112)</f>
        <v>9833214639.5102501</v>
      </c>
      <c r="AB113" s="105">
        <f t="shared" si="103"/>
        <v>395661998.9996686</v>
      </c>
      <c r="AC113" s="103">
        <v>-5.9005988564426119E-2</v>
      </c>
      <c r="AD113" s="104">
        <f t="shared" ref="AD113:AD122" si="171">AD112*(1+AC112)</f>
        <v>1130808577.5623767</v>
      </c>
      <c r="AE113" s="104">
        <f t="shared" si="104"/>
        <v>-66724477.996200569</v>
      </c>
      <c r="AF113" s="103">
        <v>2.7245261557474459E-2</v>
      </c>
      <c r="AG113" s="104">
        <f t="shared" ref="AG113:AG122" si="172">AG112*(1+AF112)</f>
        <v>14144154687.83482</v>
      </c>
      <c r="AH113" s="104">
        <f t="shared" si="105"/>
        <v>385361193.97943819</v>
      </c>
      <c r="AI113" s="103">
        <v>3.5320810291041178E-2</v>
      </c>
      <c r="AJ113" s="104">
        <f t="shared" ref="AJ113:AJ122" si="173">AJ112*(1+AI112)</f>
        <v>2778891681.1235003</v>
      </c>
      <c r="AK113" s="104">
        <f t="shared" si="106"/>
        <v>98152705.888315648</v>
      </c>
      <c r="AL113" s="103">
        <v>-5.0034543348366906E-2</v>
      </c>
      <c r="AM113" s="104">
        <f t="shared" ref="AM113:AM122" si="174">AM112*(1+AL112)</f>
        <v>329979473.45019734</v>
      </c>
      <c r="AN113" s="104">
        <f t="shared" si="107"/>
        <v>-16510372.268415185</v>
      </c>
      <c r="AO113" s="103">
        <v>8.5192888492386532E-3</v>
      </c>
      <c r="AP113" s="104">
        <f t="shared" ref="AP113:AP122" si="175">AP112*(1+AO112)</f>
        <v>8992735618.776022</v>
      </c>
      <c r="AQ113" s="104">
        <f t="shared" si="108"/>
        <v>76611712.281189829</v>
      </c>
      <c r="AR113" s="103">
        <v>-8.5720444511383706E-2</v>
      </c>
      <c r="AS113" s="104">
        <f t="shared" ref="AS113:AS122" si="176">AS112*(1+AR112)</f>
        <v>148984125.86224711</v>
      </c>
      <c r="AT113" s="104">
        <f t="shared" si="109"/>
        <v>-12770985.49405176</v>
      </c>
      <c r="AU113" s="103">
        <v>-4.5687133196826799E-3</v>
      </c>
      <c r="AV113" s="105">
        <f t="shared" ref="AV113:AV122" si="177">AV112*(1+AU112)</f>
        <v>2729477343.3238144</v>
      </c>
      <c r="AW113" s="105">
        <f t="shared" si="110"/>
        <v>-12470199.494215606</v>
      </c>
      <c r="AX113" s="103">
        <v>5.4273644797159862E-3</v>
      </c>
      <c r="AY113" s="105">
        <f t="shared" ref="AY113:AY122" si="178">AY112*(1+AX112)</f>
        <v>14530965450.029816</v>
      </c>
      <c r="AZ113" s="105">
        <f t="shared" si="111"/>
        <v>78864845.739472046</v>
      </c>
      <c r="BB113" s="104">
        <f t="shared" si="145"/>
        <v>45637777193.153854</v>
      </c>
      <c r="BD113" s="104">
        <f t="shared" si="146"/>
        <v>2353321928747.6143</v>
      </c>
      <c r="BF113" s="107">
        <f t="shared" si="112"/>
        <v>1.9392917150710981E-2</v>
      </c>
      <c r="BG113" s="99">
        <v>1.8878224043436202E-2</v>
      </c>
      <c r="BI113" s="108">
        <f t="shared" si="95"/>
        <v>5.1469310727477943E-4</v>
      </c>
    </row>
    <row r="114" spans="1:61">
      <c r="A114" s="109">
        <v>41365</v>
      </c>
      <c r="B114" s="99">
        <v>2.50449489578379E-2</v>
      </c>
      <c r="C114" s="62">
        <v>2528814301793.689</v>
      </c>
      <c r="D114" s="62">
        <v>63334025112.27343</v>
      </c>
      <c r="E114" s="100">
        <v>-0.16093630677009729</v>
      </c>
      <c r="F114" s="101">
        <f t="shared" si="163"/>
        <v>5843309539.805336</v>
      </c>
      <c r="G114" s="102">
        <f t="shared" si="96"/>
        <v>-940400656.65074754</v>
      </c>
      <c r="H114" s="103">
        <v>-0.11330970204562177</v>
      </c>
      <c r="I114" s="104">
        <f t="shared" si="164"/>
        <v>1719019939.3764517</v>
      </c>
      <c r="J114" s="102">
        <f t="shared" si="97"/>
        <v>-194781637.14122853</v>
      </c>
      <c r="K114" s="103">
        <v>-4.1726308739922766E-2</v>
      </c>
      <c r="L114" s="104">
        <f t="shared" si="165"/>
        <v>7262592.1377462549</v>
      </c>
      <c r="M114" s="102">
        <f t="shared" si="98"/>
        <v>-303041.16179173591</v>
      </c>
      <c r="N114" s="103">
        <v>-2.4972271709496941E-2</v>
      </c>
      <c r="O114" s="104">
        <f t="shared" si="166"/>
        <v>28206747375.171055</v>
      </c>
      <c r="P114" s="104">
        <f t="shared" si="99"/>
        <v>-704386559.49391127</v>
      </c>
      <c r="Q114" s="100">
        <v>-3.2756404631596556E-2</v>
      </c>
      <c r="R114" s="105">
        <f t="shared" si="167"/>
        <v>16493123957.973728</v>
      </c>
      <c r="S114" s="105">
        <f t="shared" si="100"/>
        <v>-540255442.00646675</v>
      </c>
      <c r="T114" s="103">
        <v>-7.2840619894821629E-2</v>
      </c>
      <c r="U114" s="104">
        <f t="shared" si="168"/>
        <v>5512946194.2855415</v>
      </c>
      <c r="V114" s="105">
        <f t="shared" si="101"/>
        <v>-401566418.23855662</v>
      </c>
      <c r="W114" s="103">
        <v>4.8285449743897778E-3</v>
      </c>
      <c r="X114" s="105">
        <f t="shared" si="169"/>
        <v>16526798235.062471</v>
      </c>
      <c r="Y114" s="105">
        <f t="shared" si="102"/>
        <v>79800388.560664743</v>
      </c>
      <c r="Z114" s="103">
        <v>-2.6330876456328832E-2</v>
      </c>
      <c r="AA114" s="105">
        <f t="shared" si="170"/>
        <v>10228876638.509918</v>
      </c>
      <c r="AB114" s="105">
        <f t="shared" si="103"/>
        <v>-269335287.05563283</v>
      </c>
      <c r="AC114" s="103">
        <v>-2.7099076823955341E-2</v>
      </c>
      <c r="AD114" s="104">
        <f t="shared" si="171"/>
        <v>1064084099.5661762</v>
      </c>
      <c r="AE114" s="104">
        <f t="shared" si="104"/>
        <v>-28835696.761293154</v>
      </c>
      <c r="AF114" s="103">
        <v>-5.2599198415637601E-2</v>
      </c>
      <c r="AG114" s="104">
        <f t="shared" si="172"/>
        <v>14529515881.814259</v>
      </c>
      <c r="AH114" s="104">
        <f t="shared" si="105"/>
        <v>-764240888.75070596</v>
      </c>
      <c r="AI114" s="103">
        <v>-3.1470888001201403E-2</v>
      </c>
      <c r="AJ114" s="104">
        <f t="shared" si="173"/>
        <v>2877044387.011816</v>
      </c>
      <c r="AK114" s="104">
        <f t="shared" si="106"/>
        <v>-90543141.678134009</v>
      </c>
      <c r="AL114" s="103">
        <v>-0.14453382702590473</v>
      </c>
      <c r="AM114" s="104">
        <f t="shared" si="174"/>
        <v>313469101.18178219</v>
      </c>
      <c r="AN114" s="104">
        <f t="shared" si="107"/>
        <v>-45306888.848173536</v>
      </c>
      <c r="AO114" s="103">
        <v>-3.1519147185282065E-2</v>
      </c>
      <c r="AP114" s="104">
        <f t="shared" si="175"/>
        <v>9069347331.0572128</v>
      </c>
      <c r="AQ114" s="104">
        <f t="shared" si="108"/>
        <v>-285858093.40203738</v>
      </c>
      <c r="AR114" s="103">
        <v>-6.5144799463302427E-2</v>
      </c>
      <c r="AS114" s="104">
        <f t="shared" si="176"/>
        <v>136213140.36819535</v>
      </c>
      <c r="AT114" s="104">
        <f t="shared" si="109"/>
        <v>-8873577.7135527506</v>
      </c>
      <c r="AU114" s="103">
        <v>-3.6141910914362897E-2</v>
      </c>
      <c r="AV114" s="105">
        <f t="shared" si="177"/>
        <v>2717007143.8295989</v>
      </c>
      <c r="AW114" s="105">
        <f t="shared" si="110"/>
        <v>-98197830.145976946</v>
      </c>
      <c r="AX114" s="103">
        <v>-7.0379419048651873E-2</v>
      </c>
      <c r="AY114" s="105">
        <f t="shared" si="178"/>
        <v>14609830295.769289</v>
      </c>
      <c r="AZ114" s="105">
        <f t="shared" si="111"/>
        <v>-1028231368.6156363</v>
      </c>
      <c r="BB114" s="104">
        <f t="shared" si="145"/>
        <v>68655341251.376617</v>
      </c>
      <c r="BD114" s="104">
        <f t="shared" si="146"/>
        <v>2398959705940.7686</v>
      </c>
      <c r="BF114" s="107">
        <f t="shared" si="112"/>
        <v>2.861879717335767E-2</v>
      </c>
      <c r="BG114" s="99">
        <v>2.50449489578379E-2</v>
      </c>
      <c r="BI114" s="108">
        <f t="shared" si="95"/>
        <v>3.5738482155197697E-3</v>
      </c>
    </row>
    <row r="115" spans="1:61">
      <c r="A115" s="109">
        <v>41395</v>
      </c>
      <c r="B115" s="99">
        <v>2.0531845954274697E-2</v>
      </c>
      <c r="C115" s="62">
        <v>2592148326905.9624</v>
      </c>
      <c r="D115" s="62">
        <v>53221590138.664108</v>
      </c>
      <c r="E115" s="100">
        <v>1.3525763215351186E-2</v>
      </c>
      <c r="F115" s="101">
        <f t="shared" si="163"/>
        <v>4902908883.1545887</v>
      </c>
      <c r="G115" s="102">
        <f t="shared" si="96"/>
        <v>66315584.6199909</v>
      </c>
      <c r="H115" s="103">
        <v>3.090871662200069E-2</v>
      </c>
      <c r="I115" s="104">
        <f t="shared" si="164"/>
        <v>1524238302.2352233</v>
      </c>
      <c r="J115" s="102">
        <f t="shared" si="97"/>
        <v>47112249.748187959</v>
      </c>
      <c r="K115" s="103">
        <v>-1.3921536595774837E-3</v>
      </c>
      <c r="L115" s="104">
        <f t="shared" si="165"/>
        <v>6959550.9759545187</v>
      </c>
      <c r="M115" s="102">
        <f t="shared" si="98"/>
        <v>-9688.7643601911313</v>
      </c>
      <c r="N115" s="103">
        <v>5.9564905751104007E-2</v>
      </c>
      <c r="O115" s="104">
        <f t="shared" si="166"/>
        <v>27502360815.677143</v>
      </c>
      <c r="P115" s="104">
        <f t="shared" si="99"/>
        <v>1638175529.9186649</v>
      </c>
      <c r="Q115" s="100">
        <v>6.0362937548516266E-2</v>
      </c>
      <c r="R115" s="105">
        <f t="shared" si="167"/>
        <v>15952868515.96726</v>
      </c>
      <c r="S115" s="105">
        <f t="shared" si="100"/>
        <v>962962005.94902313</v>
      </c>
      <c r="T115" s="103">
        <v>8.2767730814742674E-2</v>
      </c>
      <c r="U115" s="104">
        <f t="shared" si="168"/>
        <v>5111379776.0469847</v>
      </c>
      <c r="V115" s="105">
        <f t="shared" si="101"/>
        <v>423057305.39577651</v>
      </c>
      <c r="W115" s="103">
        <v>5.2956018548138653E-2</v>
      </c>
      <c r="X115" s="105">
        <f t="shared" si="169"/>
        <v>16606598623.623135</v>
      </c>
      <c r="Y115" s="105">
        <f t="shared" si="102"/>
        <v>879419344.73408055</v>
      </c>
      <c r="Z115" s="103">
        <v>6.1870416187569825E-2</v>
      </c>
      <c r="AA115" s="105">
        <f t="shared" si="170"/>
        <v>9959541351.4542847</v>
      </c>
      <c r="AB115" s="105">
        <f t="shared" si="103"/>
        <v>616200968.45178819</v>
      </c>
      <c r="AC115" s="103">
        <v>-2.3058092675299621E-2</v>
      </c>
      <c r="AD115" s="104">
        <f t="shared" si="171"/>
        <v>1035248402.8048831</v>
      </c>
      <c r="AE115" s="104">
        <f t="shared" si="104"/>
        <v>-23870853.613830905</v>
      </c>
      <c r="AF115" s="103">
        <v>4.5145912545500648E-2</v>
      </c>
      <c r="AG115" s="104">
        <f t="shared" si="172"/>
        <v>13765274993.063553</v>
      </c>
      <c r="AH115" s="104">
        <f t="shared" si="105"/>
        <v>621445901.00161421</v>
      </c>
      <c r="AI115" s="103">
        <v>8.6633014286633142E-2</v>
      </c>
      <c r="AJ115" s="104">
        <f t="shared" si="173"/>
        <v>2786501245.3336821</v>
      </c>
      <c r="AK115" s="104">
        <f t="shared" si="106"/>
        <v>241403002.19671392</v>
      </c>
      <c r="AL115" s="103">
        <v>0.112201533616246</v>
      </c>
      <c r="AM115" s="104">
        <f t="shared" si="174"/>
        <v>268162212.33360866</v>
      </c>
      <c r="AN115" s="104">
        <f t="shared" si="107"/>
        <v>30088211.481756292</v>
      </c>
      <c r="AO115" s="103">
        <v>5.5529917454487855E-2</v>
      </c>
      <c r="AP115" s="104">
        <f t="shared" si="175"/>
        <v>8783489237.6551762</v>
      </c>
      <c r="AQ115" s="104">
        <f t="shared" si="108"/>
        <v>487746432.32937437</v>
      </c>
      <c r="AR115" s="103">
        <v>4.9849905244227159E-2</v>
      </c>
      <c r="AS115" s="104">
        <f t="shared" si="176"/>
        <v>127339562.6546426</v>
      </c>
      <c r="AT115" s="104">
        <f t="shared" si="109"/>
        <v>6347865.1321752612</v>
      </c>
      <c r="AU115" s="103">
        <v>0.11935149435301878</v>
      </c>
      <c r="AV115" s="105">
        <f t="shared" si="177"/>
        <v>2618809313.6836219</v>
      </c>
      <c r="AW115" s="105">
        <f t="shared" si="110"/>
        <v>312558805.01374382</v>
      </c>
      <c r="AX115" s="103">
        <v>0.12235222160422587</v>
      </c>
      <c r="AY115" s="105">
        <f t="shared" si="178"/>
        <v>13581598927.153652</v>
      </c>
      <c r="AZ115" s="105">
        <f t="shared" si="111"/>
        <v>1661738801.6748199</v>
      </c>
      <c r="BB115" s="104">
        <f t="shared" si="145"/>
        <v>45250898673.3946</v>
      </c>
      <c r="BD115" s="104">
        <f t="shared" si="146"/>
        <v>2467615047192.145</v>
      </c>
      <c r="BF115" s="107">
        <f t="shared" si="112"/>
        <v>1.8337908388459855E-2</v>
      </c>
      <c r="BG115" s="99">
        <v>2.0531845954274697E-2</v>
      </c>
      <c r="BI115" s="108">
        <f t="shared" si="95"/>
        <v>-2.1939375658148429E-3</v>
      </c>
    </row>
    <row r="116" spans="1:61">
      <c r="A116" s="109">
        <v>41426</v>
      </c>
      <c r="B116" s="99">
        <v>-3.5542172190122699E-2</v>
      </c>
      <c r="C116" s="62">
        <v>2645369917044.6265</v>
      </c>
      <c r="D116" s="62">
        <v>-94022193098.170715</v>
      </c>
      <c r="E116" s="100">
        <v>-0.1126368557425478</v>
      </c>
      <c r="F116" s="101">
        <f t="shared" si="163"/>
        <v>4969224467.774579</v>
      </c>
      <c r="G116" s="102">
        <f t="shared" si="96"/>
        <v>-559717819.52906406</v>
      </c>
      <c r="H116" s="103">
        <v>-5.3780666855096651E-2</v>
      </c>
      <c r="I116" s="104">
        <f t="shared" si="164"/>
        <v>1571350551.9834113</v>
      </c>
      <c r="J116" s="102">
        <f t="shared" si="97"/>
        <v>-84508280.548792079</v>
      </c>
      <c r="K116" s="103">
        <v>-2.056583158020376E-2</v>
      </c>
      <c r="L116" s="104">
        <f t="shared" si="165"/>
        <v>6949862.2115943274</v>
      </c>
      <c r="M116" s="102">
        <f t="shared" si="98"/>
        <v>-142929.69574927137</v>
      </c>
      <c r="N116" s="103">
        <v>-3.2428917454259229E-2</v>
      </c>
      <c r="O116" s="104">
        <f t="shared" si="166"/>
        <v>29140536345.59581</v>
      </c>
      <c r="P116" s="104">
        <f t="shared" si="99"/>
        <v>-944996047.72416747</v>
      </c>
      <c r="Q116" s="100">
        <v>-7.2623551094667775E-3</v>
      </c>
      <c r="R116" s="105">
        <f t="shared" si="167"/>
        <v>16915830521.916283</v>
      </c>
      <c r="S116" s="105">
        <f t="shared" si="100"/>
        <v>-122848768.22171278</v>
      </c>
      <c r="T116" s="103">
        <v>-8.7976022522979508E-2</v>
      </c>
      <c r="U116" s="104">
        <f t="shared" si="168"/>
        <v>5534437081.4427614</v>
      </c>
      <c r="V116" s="105">
        <f t="shared" si="101"/>
        <v>-486897761.32902133</v>
      </c>
      <c r="W116" s="103">
        <v>-7.0183921035201836E-4</v>
      </c>
      <c r="X116" s="105">
        <f t="shared" si="169"/>
        <v>17486017968.357216</v>
      </c>
      <c r="Y116" s="105">
        <f t="shared" si="102"/>
        <v>-12272373.043113032</v>
      </c>
      <c r="Z116" s="103">
        <v>-2.2442853486916603E-2</v>
      </c>
      <c r="AA116" s="105">
        <f t="shared" si="170"/>
        <v>10575742319.906073</v>
      </c>
      <c r="AB116" s="105">
        <f t="shared" si="103"/>
        <v>-237349835.40103549</v>
      </c>
      <c r="AC116" s="103">
        <v>2.5272825126750421E-2</v>
      </c>
      <c r="AD116" s="104">
        <f t="shared" si="171"/>
        <v>1011377549.1910523</v>
      </c>
      <c r="AE116" s="104">
        <f t="shared" si="104"/>
        <v>25560367.937826887</v>
      </c>
      <c r="AF116" s="103">
        <v>-1.6115300735773147E-3</v>
      </c>
      <c r="AG116" s="104">
        <f t="shared" si="172"/>
        <v>14386720894.065168</v>
      </c>
      <c r="AH116" s="104">
        <f t="shared" si="105"/>
        <v>-23184633.380949132</v>
      </c>
      <c r="AI116" s="103">
        <v>-1.2056136586519032E-2</v>
      </c>
      <c r="AJ116" s="104">
        <f t="shared" si="173"/>
        <v>3027904247.530396</v>
      </c>
      <c r="AK116" s="104">
        <f t="shared" si="106"/>
        <v>-36504827.179127581</v>
      </c>
      <c r="AL116" s="103">
        <v>-0.14321298640872934</v>
      </c>
      <c r="AM116" s="104">
        <f t="shared" si="174"/>
        <v>298250423.81536496</v>
      </c>
      <c r="AN116" s="104">
        <f t="shared" si="107"/>
        <v>-42713333.89226763</v>
      </c>
      <c r="AO116" s="103">
        <v>-5.3815125948504419E-2</v>
      </c>
      <c r="AP116" s="104">
        <f t="shared" si="175"/>
        <v>9271235669.9845505</v>
      </c>
      <c r="AQ116" s="104">
        <f t="shared" si="108"/>
        <v>-498932715.27848536</v>
      </c>
      <c r="AR116" s="103">
        <v>-7.9065677752317209E-2</v>
      </c>
      <c r="AS116" s="104">
        <f t="shared" si="176"/>
        <v>133687427.78681786</v>
      </c>
      <c r="AT116" s="104">
        <f t="shared" si="109"/>
        <v>-10570087.084928719</v>
      </c>
      <c r="AU116" s="103">
        <v>1.7393228247532085E-2</v>
      </c>
      <c r="AV116" s="105">
        <f t="shared" si="177"/>
        <v>2931368118.6973658</v>
      </c>
      <c r="AW116" s="105">
        <f t="shared" si="110"/>
        <v>50985954.766042009</v>
      </c>
      <c r="AX116" s="103">
        <v>2.3107162097053026E-3</v>
      </c>
      <c r="AY116" s="105">
        <f t="shared" si="178"/>
        <v>15243337728.828472</v>
      </c>
      <c r="AZ116" s="105">
        <f t="shared" si="111"/>
        <v>35223027.58001636</v>
      </c>
      <c r="BB116" s="104">
        <f t="shared" si="145"/>
        <v>-91073323036.146164</v>
      </c>
      <c r="BD116" s="104">
        <f t="shared" si="146"/>
        <v>2512865945865.54</v>
      </c>
      <c r="BF116" s="107">
        <f t="shared" si="112"/>
        <v>-3.6242810001858874E-2</v>
      </c>
      <c r="BG116" s="99">
        <v>-3.5542172190122699E-2</v>
      </c>
      <c r="BI116" s="108">
        <f t="shared" si="95"/>
        <v>-7.0063781173617529E-4</v>
      </c>
    </row>
    <row r="117" spans="1:61">
      <c r="A117" s="109">
        <v>41456</v>
      </c>
      <c r="B117" s="99">
        <v>4.7796875504155602E-2</v>
      </c>
      <c r="C117" s="62">
        <v>2551347723946.4556</v>
      </c>
      <c r="D117" s="62">
        <v>121946449529.2795</v>
      </c>
      <c r="E117" s="100">
        <v>8.0455953288682699E-2</v>
      </c>
      <c r="F117" s="101">
        <f t="shared" si="163"/>
        <v>4409506648.2455149</v>
      </c>
      <c r="G117" s="102">
        <f t="shared" si="96"/>
        <v>354771060.91737694</v>
      </c>
      <c r="H117" s="103">
        <v>0.12950846155789644</v>
      </c>
      <c r="I117" s="104">
        <f t="shared" si="164"/>
        <v>1486842271.4346192</v>
      </c>
      <c r="J117" s="102">
        <f t="shared" si="97"/>
        <v>192558655.15274581</v>
      </c>
      <c r="K117" s="103">
        <v>-4.8534128767159365E-3</v>
      </c>
      <c r="L117" s="104">
        <f t="shared" si="165"/>
        <v>6806932.5158450557</v>
      </c>
      <c r="M117" s="102">
        <f t="shared" si="98"/>
        <v>-33036.8539233388</v>
      </c>
      <c r="N117" s="103">
        <v>1.8904237696434092E-2</v>
      </c>
      <c r="O117" s="104">
        <f t="shared" si="166"/>
        <v>28195540297.871643</v>
      </c>
      <c r="P117" s="104">
        <f t="shared" si="99"/>
        <v>533015195.77035165</v>
      </c>
      <c r="Q117" s="100">
        <v>2.9051914041833226E-2</v>
      </c>
      <c r="R117" s="105">
        <f t="shared" si="167"/>
        <v>16792981753.694569</v>
      </c>
      <c r="S117" s="105">
        <f t="shared" si="100"/>
        <v>487868262.41440839</v>
      </c>
      <c r="T117" s="103">
        <v>3.8747951837823869E-2</v>
      </c>
      <c r="U117" s="104">
        <f t="shared" si="168"/>
        <v>5047539320.11374</v>
      </c>
      <c r="V117" s="105">
        <f t="shared" si="101"/>
        <v>195581810.47528943</v>
      </c>
      <c r="W117" s="103">
        <v>-1.1026699641353317E-2</v>
      </c>
      <c r="X117" s="105">
        <f t="shared" si="169"/>
        <v>17473745595.314102</v>
      </c>
      <c r="Y117" s="105">
        <f t="shared" si="102"/>
        <v>-192677744.2889491</v>
      </c>
      <c r="Z117" s="103">
        <v>3.5927823133713885E-2</v>
      </c>
      <c r="AA117" s="105">
        <f t="shared" si="170"/>
        <v>10338392484.505037</v>
      </c>
      <c r="AB117" s="105">
        <f t="shared" si="103"/>
        <v>371435936.67021382</v>
      </c>
      <c r="AC117" s="103">
        <v>0.11323696264981399</v>
      </c>
      <c r="AD117" s="104">
        <f t="shared" si="171"/>
        <v>1036937917.1288792</v>
      </c>
      <c r="AE117" s="104">
        <f t="shared" si="104"/>
        <v>117419700.19209881</v>
      </c>
      <c r="AF117" s="103">
        <v>3.4810907164475158E-2</v>
      </c>
      <c r="AG117" s="104">
        <f t="shared" si="172"/>
        <v>14363536260.684219</v>
      </c>
      <c r="AH117" s="104">
        <f t="shared" si="105"/>
        <v>500007727.324251</v>
      </c>
      <c r="AI117" s="103">
        <v>6.701394155320764E-2</v>
      </c>
      <c r="AJ117" s="104">
        <f t="shared" si="173"/>
        <v>2991399420.3512683</v>
      </c>
      <c r="AK117" s="104">
        <f t="shared" si="106"/>
        <v>200465465.9177191</v>
      </c>
      <c r="AL117" s="103">
        <v>0.14255566763794483</v>
      </c>
      <c r="AM117" s="104">
        <f t="shared" si="174"/>
        <v>255537089.92309731</v>
      </c>
      <c r="AN117" s="104">
        <f t="shared" si="107"/>
        <v>36428260.460244685</v>
      </c>
      <c r="AO117" s="103">
        <v>-5.8398742296867687E-2</v>
      </c>
      <c r="AP117" s="104">
        <f t="shared" si="175"/>
        <v>8772302954.7060642</v>
      </c>
      <c r="AQ117" s="104">
        <f t="shared" si="108"/>
        <v>-512291459.60193044</v>
      </c>
      <c r="AR117" s="103">
        <v>4.403736849167645E-2</v>
      </c>
      <c r="AS117" s="104">
        <f t="shared" si="176"/>
        <v>123117340.70188914</v>
      </c>
      <c r="AT117" s="104">
        <f t="shared" si="109"/>
        <v>5421763.7002043677</v>
      </c>
      <c r="AU117" s="103">
        <v>-1.5131510358933795E-2</v>
      </c>
      <c r="AV117" s="105">
        <f t="shared" si="177"/>
        <v>2982354073.4634075</v>
      </c>
      <c r="AW117" s="105">
        <f t="shared" si="110"/>
        <v>-45127521.55661995</v>
      </c>
      <c r="AX117" s="103">
        <v>-4.1444833260167777E-2</v>
      </c>
      <c r="AY117" s="105">
        <f t="shared" si="178"/>
        <v>15278560756.408489</v>
      </c>
      <c r="AZ117" s="105">
        <f t="shared" si="111"/>
        <v>-633217403.00469267</v>
      </c>
      <c r="BB117" s="104">
        <f t="shared" si="145"/>
        <v>120334822855.59071</v>
      </c>
      <c r="BD117" s="104">
        <f t="shared" si="146"/>
        <v>2421792622829.394</v>
      </c>
      <c r="BF117" s="107">
        <f t="shared" si="112"/>
        <v>4.9688326622699369E-2</v>
      </c>
      <c r="BG117" s="99">
        <v>4.7796875504155602E-2</v>
      </c>
      <c r="BI117" s="108">
        <f t="shared" si="95"/>
        <v>1.8914511185437674E-3</v>
      </c>
    </row>
    <row r="118" spans="1:61">
      <c r="A118" s="109">
        <v>41487</v>
      </c>
      <c r="B118" s="99">
        <v>-1.5125037310413501E-2</v>
      </c>
      <c r="C118" s="62">
        <v>2673294173475.7349</v>
      </c>
      <c r="D118" s="62">
        <v>-40433674115.531509</v>
      </c>
      <c r="E118" s="100">
        <v>5.401441875838571E-2</v>
      </c>
      <c r="F118" s="101">
        <f t="shared" si="163"/>
        <v>4764277709.1628914</v>
      </c>
      <c r="G118" s="102">
        <f t="shared" si="96"/>
        <v>257339691.26396698</v>
      </c>
      <c r="H118" s="103">
        <v>-7.263737211738118E-2</v>
      </c>
      <c r="I118" s="104">
        <f t="shared" si="164"/>
        <v>1679400926.5873652</v>
      </c>
      <c r="J118" s="102">
        <f t="shared" si="97"/>
        <v>-121987270.03880119</v>
      </c>
      <c r="K118" s="103">
        <v>-4.5865910362576185E-3</v>
      </c>
      <c r="L118" s="104">
        <f t="shared" si="165"/>
        <v>6773895.6619217172</v>
      </c>
      <c r="M118" s="102">
        <f t="shared" si="98"/>
        <v>-31069.089123514517</v>
      </c>
      <c r="N118" s="103">
        <v>-4.0438287136799464E-2</v>
      </c>
      <c r="O118" s="104">
        <f t="shared" si="166"/>
        <v>28728555493.641994</v>
      </c>
      <c r="P118" s="104">
        <f t="shared" si="99"/>
        <v>-1161733576.0773726</v>
      </c>
      <c r="Q118" s="100">
        <v>-4.9210319553009321E-2</v>
      </c>
      <c r="R118" s="105">
        <f t="shared" si="167"/>
        <v>17280850016.108978</v>
      </c>
      <c r="S118" s="105">
        <f t="shared" si="100"/>
        <v>-850396151.4403491</v>
      </c>
      <c r="T118" s="103">
        <v>-3.6367705211647616E-2</v>
      </c>
      <c r="U118" s="104">
        <f t="shared" si="168"/>
        <v>5243121130.5890303</v>
      </c>
      <c r="V118" s="105">
        <f t="shared" si="101"/>
        <v>-190680283.66622242</v>
      </c>
      <c r="W118" s="103">
        <v>-1.1938857396443452E-2</v>
      </c>
      <c r="X118" s="105">
        <f t="shared" si="169"/>
        <v>17281067851.025154</v>
      </c>
      <c r="Y118" s="105">
        <f t="shared" si="102"/>
        <v>-206316204.7316528</v>
      </c>
      <c r="Z118" s="103">
        <v>-2.7894985225921817E-2</v>
      </c>
      <c r="AA118" s="105">
        <f t="shared" si="170"/>
        <v>10709828421.175251</v>
      </c>
      <c r="AB118" s="105">
        <f t="shared" si="103"/>
        <v>-298750505.58084118</v>
      </c>
      <c r="AC118" s="103">
        <v>-2.8065105538153108E-3</v>
      </c>
      <c r="AD118" s="104">
        <f t="shared" si="171"/>
        <v>1154357617.3209779</v>
      </c>
      <c r="AE118" s="104">
        <f t="shared" si="104"/>
        <v>-3239716.8358884202</v>
      </c>
      <c r="AF118" s="103">
        <v>7.0233660757981306E-2</v>
      </c>
      <c r="AG118" s="104">
        <f t="shared" si="172"/>
        <v>14863543988.008469</v>
      </c>
      <c r="AH118" s="104">
        <f t="shared" si="105"/>
        <v>1043921106.1151193</v>
      </c>
      <c r="AI118" s="103">
        <v>4.6036784474750118E-2</v>
      </c>
      <c r="AJ118" s="104">
        <f t="shared" si="173"/>
        <v>3191864886.2689872</v>
      </c>
      <c r="AK118" s="104">
        <f t="shared" si="106"/>
        <v>146943195.84168816</v>
      </c>
      <c r="AL118" s="103">
        <v>-2.4958148259022317E-2</v>
      </c>
      <c r="AM118" s="104">
        <f t="shared" si="174"/>
        <v>291965350.38334203</v>
      </c>
      <c r="AN118" s="104">
        <f t="shared" si="107"/>
        <v>-7286914.5013648486</v>
      </c>
      <c r="AO118" s="103">
        <v>7.7537634947863615E-2</v>
      </c>
      <c r="AP118" s="104">
        <f t="shared" si="175"/>
        <v>8260011495.1041336</v>
      </c>
      <c r="AQ118" s="104">
        <f t="shared" si="108"/>
        <v>640461755.97254145</v>
      </c>
      <c r="AR118" s="103">
        <v>7.5347963653282043E-2</v>
      </c>
      <c r="AS118" s="104">
        <f t="shared" si="176"/>
        <v>128539104.4020935</v>
      </c>
      <c r="AT118" s="104">
        <f t="shared" si="109"/>
        <v>9685159.7665143665</v>
      </c>
      <c r="AU118" s="103">
        <v>-3.966750587524457E-2</v>
      </c>
      <c r="AV118" s="105">
        <f t="shared" si="177"/>
        <v>2937226551.9067874</v>
      </c>
      <c r="AW118" s="105">
        <f t="shared" si="110"/>
        <v>-116512451.50468683</v>
      </c>
      <c r="AX118" s="103">
        <v>3.0695457997320045E-2</v>
      </c>
      <c r="AY118" s="105">
        <f t="shared" si="178"/>
        <v>14645343353.403797</v>
      </c>
      <c r="AZ118" s="105">
        <f t="shared" si="111"/>
        <v>449545521.76073653</v>
      </c>
      <c r="BB118" s="104">
        <f t="shared" si="145"/>
        <v>-40024636402.785782</v>
      </c>
      <c r="BD118" s="104">
        <f t="shared" si="146"/>
        <v>2542127445684.9839</v>
      </c>
      <c r="BF118" s="107">
        <f t="shared" si="112"/>
        <v>-1.5744543598993726E-2</v>
      </c>
      <c r="BG118" s="99">
        <v>-1.5125037310413501E-2</v>
      </c>
      <c r="BI118" s="108">
        <f t="shared" si="95"/>
        <v>-6.1950628858022452E-4</v>
      </c>
    </row>
    <row r="119" spans="1:61">
      <c r="A119" s="109">
        <v>41518</v>
      </c>
      <c r="B119" s="99">
        <v>4.3115592157474202E-2</v>
      </c>
      <c r="C119" s="62">
        <v>2632860499360.2036</v>
      </c>
      <c r="D119" s="62">
        <v>113517339497.9384</v>
      </c>
      <c r="E119" s="100">
        <v>9.7867058212958311E-2</v>
      </c>
      <c r="F119" s="101">
        <f t="shared" si="163"/>
        <v>5021617400.4268589</v>
      </c>
      <c r="G119" s="102">
        <f t="shared" si="96"/>
        <v>491450922.4507798</v>
      </c>
      <c r="H119" s="103">
        <v>0.1182111909817589</v>
      </c>
      <c r="I119" s="104">
        <f t="shared" si="164"/>
        <v>1557413656.548564</v>
      </c>
      <c r="J119" s="102">
        <f t="shared" si="97"/>
        <v>184103723.19186175</v>
      </c>
      <c r="K119" s="103">
        <v>2.4694648263921645E-2</v>
      </c>
      <c r="L119" s="104">
        <f t="shared" si="165"/>
        <v>6742826.5727982027</v>
      </c>
      <c r="M119" s="102">
        <f t="shared" si="98"/>
        <v>166511.73051987588</v>
      </c>
      <c r="N119" s="103">
        <v>3.3929184244312724E-2</v>
      </c>
      <c r="O119" s="104">
        <f t="shared" si="166"/>
        <v>27566821917.564625</v>
      </c>
      <c r="P119" s="104">
        <f t="shared" si="99"/>
        <v>935319779.87120831</v>
      </c>
      <c r="Q119" s="100">
        <v>2.7195377099669066E-3</v>
      </c>
      <c r="R119" s="105">
        <f t="shared" si="167"/>
        <v>16430453864.668629</v>
      </c>
      <c r="S119" s="105">
        <f t="shared" si="100"/>
        <v>44683238.876837835</v>
      </c>
      <c r="T119" s="103">
        <v>7.2513537503516232E-2</v>
      </c>
      <c r="U119" s="104">
        <f t="shared" si="168"/>
        <v>5052440846.9228077</v>
      </c>
      <c r="V119" s="105">
        <f t="shared" si="101"/>
        <v>366370358.83763433</v>
      </c>
      <c r="W119" s="103">
        <v>2.2610203086075122E-2</v>
      </c>
      <c r="X119" s="105">
        <f t="shared" si="169"/>
        <v>17074751646.293503</v>
      </c>
      <c r="Y119" s="105">
        <f t="shared" si="102"/>
        <v>386063602.36699164</v>
      </c>
      <c r="Z119" s="103">
        <v>3.183592011376471E-2</v>
      </c>
      <c r="AA119" s="105">
        <f t="shared" si="170"/>
        <v>10411077915.59441</v>
      </c>
      <c r="AB119" s="105">
        <f t="shared" si="103"/>
        <v>331446244.81904364</v>
      </c>
      <c r="AC119" s="103">
        <v>7.3466475607614629E-2</v>
      </c>
      <c r="AD119" s="104">
        <f t="shared" si="171"/>
        <v>1151117900.4850895</v>
      </c>
      <c r="AE119" s="104">
        <f t="shared" si="104"/>
        <v>84568575.157476395</v>
      </c>
      <c r="AF119" s="103">
        <v>3.9977599218635917E-2</v>
      </c>
      <c r="AG119" s="104">
        <f t="shared" si="172"/>
        <v>15907465094.123587</v>
      </c>
      <c r="AH119" s="104">
        <f t="shared" si="105"/>
        <v>635942264.11731327</v>
      </c>
      <c r="AI119" s="103">
        <v>2.2952372364043485E-2</v>
      </c>
      <c r="AJ119" s="104">
        <f t="shared" si="173"/>
        <v>3338808082.1106749</v>
      </c>
      <c r="AK119" s="104">
        <f t="shared" si="106"/>
        <v>76633566.352682084</v>
      </c>
      <c r="AL119" s="103">
        <v>8.7145915123958764E-2</v>
      </c>
      <c r="AM119" s="104">
        <f t="shared" si="174"/>
        <v>284678435.8819772</v>
      </c>
      <c r="AN119" s="104">
        <f t="shared" si="107"/>
        <v>24808562.810992122</v>
      </c>
      <c r="AO119" s="103">
        <v>1.437742462908239E-2</v>
      </c>
      <c r="AP119" s="104">
        <f t="shared" si="175"/>
        <v>8900473251.0766754</v>
      </c>
      <c r="AQ119" s="104">
        <f t="shared" si="108"/>
        <v>127965883.33051881</v>
      </c>
      <c r="AR119" s="103">
        <v>0.10685668170488187</v>
      </c>
      <c r="AS119" s="104">
        <f t="shared" si="176"/>
        <v>138224264.16860789</v>
      </c>
      <c r="AT119" s="104">
        <f t="shared" si="109"/>
        <v>14770186.200156441</v>
      </c>
      <c r="AU119" s="103">
        <v>3.549916197842562E-2</v>
      </c>
      <c r="AV119" s="105">
        <f t="shared" si="177"/>
        <v>2820714100.4021006</v>
      </c>
      <c r="AW119" s="105">
        <f t="shared" si="110"/>
        <v>100132986.74500327</v>
      </c>
      <c r="AX119" s="103">
        <v>4.149871702285253E-2</v>
      </c>
      <c r="AY119" s="105">
        <f t="shared" si="178"/>
        <v>15094888875.164534</v>
      </c>
      <c r="AZ119" s="105">
        <f t="shared" si="111"/>
        <v>626418521.92185771</v>
      </c>
      <c r="BB119" s="104">
        <f t="shared" si="145"/>
        <v>109086494569.15755</v>
      </c>
      <c r="BD119" s="104">
        <f t="shared" si="146"/>
        <v>2502102809282.1992</v>
      </c>
      <c r="BF119" s="107">
        <f t="shared" si="112"/>
        <v>4.3597926577786057E-2</v>
      </c>
      <c r="BG119" s="99">
        <v>4.3115592157474202E-2</v>
      </c>
      <c r="BI119" s="108">
        <f t="shared" si="95"/>
        <v>4.8233442031185569E-4</v>
      </c>
    </row>
    <row r="120" spans="1:61">
      <c r="A120" s="109">
        <v>41548</v>
      </c>
      <c r="B120" s="99">
        <v>3.9140537137838403E-2</v>
      </c>
      <c r="C120" s="62">
        <v>2746377838858.1421</v>
      </c>
      <c r="D120" s="62">
        <v>107494703796.36348</v>
      </c>
      <c r="E120" s="100">
        <v>0.10113820683282741</v>
      </c>
      <c r="F120" s="101">
        <f t="shared" si="163"/>
        <v>5513068322.8776388</v>
      </c>
      <c r="G120" s="102">
        <f t="shared" si="96"/>
        <v>557581844.32270753</v>
      </c>
      <c r="H120" s="103">
        <v>3.5902750860942204E-2</v>
      </c>
      <c r="I120" s="104">
        <f t="shared" si="164"/>
        <v>1741517379.7404258</v>
      </c>
      <c r="J120" s="102">
        <f t="shared" si="97"/>
        <v>62525264.604821384</v>
      </c>
      <c r="K120" s="103">
        <v>-2.2397057721393498E-2</v>
      </c>
      <c r="L120" s="104">
        <f t="shared" si="165"/>
        <v>6909338.3033180786</v>
      </c>
      <c r="M120" s="102">
        <f t="shared" si="98"/>
        <v>-154748.84879605004</v>
      </c>
      <c r="N120" s="103">
        <v>-2.79146436677163E-3</v>
      </c>
      <c r="O120" s="104">
        <f t="shared" si="166"/>
        <v>28502141697.435837</v>
      </c>
      <c r="P120" s="104">
        <f t="shared" si="99"/>
        <v>-79562712.925068006</v>
      </c>
      <c r="Q120" s="100">
        <v>-1.8381891400026391E-2</v>
      </c>
      <c r="R120" s="105">
        <f t="shared" si="167"/>
        <v>16475137103.545467</v>
      </c>
      <c r="S120" s="105">
        <f t="shared" si="100"/>
        <v>-302844181.03791815</v>
      </c>
      <c r="T120" s="103">
        <v>7.0361104138948694E-2</v>
      </c>
      <c r="U120" s="104">
        <f t="shared" si="168"/>
        <v>5418811205.7604418</v>
      </c>
      <c r="V120" s="105">
        <f t="shared" si="101"/>
        <v>381273539.55781257</v>
      </c>
      <c r="W120" s="103">
        <v>1.1349645759326919E-2</v>
      </c>
      <c r="X120" s="105">
        <f t="shared" si="169"/>
        <v>17460815248.660492</v>
      </c>
      <c r="Y120" s="105">
        <f t="shared" si="102"/>
        <v>198174067.74135035</v>
      </c>
      <c r="Z120" s="103">
        <v>-4.9453471630927455E-2</v>
      </c>
      <c r="AA120" s="105">
        <f t="shared" si="170"/>
        <v>10742524160.413454</v>
      </c>
      <c r="AB120" s="105">
        <f t="shared" si="103"/>
        <v>-531255113.8115595</v>
      </c>
      <c r="AC120" s="103">
        <v>4.62746499774929E-2</v>
      </c>
      <c r="AD120" s="104">
        <f t="shared" si="171"/>
        <v>1235686475.642566</v>
      </c>
      <c r="AE120" s="104">
        <f t="shared" si="104"/>
        <v>57180959.142281547</v>
      </c>
      <c r="AF120" s="103">
        <v>6.5017409620895861E-2</v>
      </c>
      <c r="AG120" s="104">
        <f t="shared" si="172"/>
        <v>16543407358.2409</v>
      </c>
      <c r="AH120" s="104">
        <f t="shared" si="105"/>
        <v>1075609492.7360914</v>
      </c>
      <c r="AI120" s="103">
        <v>4.7941801728716371E-2</v>
      </c>
      <c r="AJ120" s="104">
        <f t="shared" si="173"/>
        <v>3415441648.463357</v>
      </c>
      <c r="AK120" s="104">
        <f t="shared" si="106"/>
        <v>163742426.32663047</v>
      </c>
      <c r="AL120" s="103">
        <v>1.9640633198377073E-2</v>
      </c>
      <c r="AM120" s="104">
        <f t="shared" si="174"/>
        <v>309486998.69296932</v>
      </c>
      <c r="AN120" s="104">
        <f t="shared" si="107"/>
        <v>6078520.6209952151</v>
      </c>
      <c r="AO120" s="103">
        <v>5.4084730301589161E-2</v>
      </c>
      <c r="AP120" s="104">
        <f t="shared" si="175"/>
        <v>9028439134.4071941</v>
      </c>
      <c r="AQ120" s="104">
        <f t="shared" si="108"/>
        <v>488300695.62872618</v>
      </c>
      <c r="AR120" s="103">
        <v>-7.5297141958604536E-3</v>
      </c>
      <c r="AS120" s="104">
        <f t="shared" si="176"/>
        <v>152994450.36876434</v>
      </c>
      <c r="AT120" s="104">
        <f t="shared" si="109"/>
        <v>-1152004.4848295525</v>
      </c>
      <c r="AU120" s="103">
        <v>6.2170352312579433E-2</v>
      </c>
      <c r="AV120" s="105">
        <f t="shared" si="177"/>
        <v>2920847087.1471033</v>
      </c>
      <c r="AW120" s="105">
        <f t="shared" si="110"/>
        <v>181590092.4591068</v>
      </c>
      <c r="AX120" s="103">
        <v>1.7240422058037743E-2</v>
      </c>
      <c r="AY120" s="105">
        <f t="shared" si="178"/>
        <v>15721307397.08639</v>
      </c>
      <c r="AZ120" s="105">
        <f t="shared" si="111"/>
        <v>271041974.82992011</v>
      </c>
      <c r="BB120" s="104">
        <f t="shared" si="145"/>
        <v>104966573679.50119</v>
      </c>
      <c r="BD120" s="104">
        <f t="shared" si="146"/>
        <v>2611189303851.3564</v>
      </c>
      <c r="BF120" s="107">
        <f t="shared" si="112"/>
        <v>4.0198760589544941E-2</v>
      </c>
      <c r="BG120" s="99">
        <v>3.9140537137838403E-2</v>
      </c>
      <c r="BI120" s="108">
        <f t="shared" si="95"/>
        <v>1.0582234517065373E-3</v>
      </c>
    </row>
    <row r="121" spans="1:61">
      <c r="A121" s="109">
        <v>41579</v>
      </c>
      <c r="B121" s="99">
        <v>1.68540672101316E-2</v>
      </c>
      <c r="C121" s="62">
        <v>2853872542654.5054</v>
      </c>
      <c r="D121" s="62">
        <v>48099359643.048195</v>
      </c>
      <c r="E121" s="100">
        <v>-7.1773627031709544E-2</v>
      </c>
      <c r="F121" s="101">
        <f t="shared" si="163"/>
        <v>6070650167.2003469</v>
      </c>
      <c r="G121" s="102">
        <f t="shared" si="96"/>
        <v>-435712580.94062287</v>
      </c>
      <c r="H121" s="103">
        <v>-9.4957164409864153E-2</v>
      </c>
      <c r="I121" s="104">
        <f t="shared" si="164"/>
        <v>1804042644.3452473</v>
      </c>
      <c r="J121" s="102">
        <f t="shared" si="97"/>
        <v>-171306773.98149773</v>
      </c>
      <c r="K121" s="103">
        <v>-2.1445817352708667E-2</v>
      </c>
      <c r="L121" s="104">
        <f t="shared" si="165"/>
        <v>6754589.4545220286</v>
      </c>
      <c r="M121" s="102">
        <f t="shared" si="98"/>
        <v>-144857.69173421149</v>
      </c>
      <c r="N121" s="103">
        <v>4.4236381696787022E-2</v>
      </c>
      <c r="O121" s="104">
        <f t="shared" si="166"/>
        <v>28422578984.510769</v>
      </c>
      <c r="P121" s="104">
        <f t="shared" si="99"/>
        <v>1257312052.7658956</v>
      </c>
      <c r="Q121" s="100">
        <v>0.10005073865956056</v>
      </c>
      <c r="R121" s="105">
        <f t="shared" si="167"/>
        <v>16172292922.507549</v>
      </c>
      <c r="S121" s="105">
        <f t="shared" si="100"/>
        <v>1618049852.7156637</v>
      </c>
      <c r="T121" s="103">
        <v>-4.2315503748498275E-2</v>
      </c>
      <c r="U121" s="104">
        <f t="shared" si="168"/>
        <v>5800084745.3182545</v>
      </c>
      <c r="V121" s="105">
        <f t="shared" si="101"/>
        <v>-245433507.78212225</v>
      </c>
      <c r="W121" s="103">
        <v>0.11268375096589113</v>
      </c>
      <c r="X121" s="105">
        <f t="shared" si="169"/>
        <v>17658989316.401844</v>
      </c>
      <c r="Y121" s="105">
        <f t="shared" si="102"/>
        <v>1989881154.4387574</v>
      </c>
      <c r="Z121" s="103">
        <v>2.4366250785988638E-2</v>
      </c>
      <c r="AA121" s="105">
        <f t="shared" si="170"/>
        <v>10211269046.601894</v>
      </c>
      <c r="AB121" s="105">
        <f t="shared" si="103"/>
        <v>248810342.43270487</v>
      </c>
      <c r="AC121" s="103">
        <v>1.9423040951558161E-2</v>
      </c>
      <c r="AD121" s="104">
        <f t="shared" si="171"/>
        <v>1292867434.7848475</v>
      </c>
      <c r="AE121" s="104">
        <f t="shared" si="104"/>
        <v>25111417.130762044</v>
      </c>
      <c r="AF121" s="103">
        <v>-3.3260898389692044E-3</v>
      </c>
      <c r="AG121" s="104">
        <f t="shared" si="172"/>
        <v>17619016850.976994</v>
      </c>
      <c r="AH121" s="104">
        <f t="shared" si="105"/>
        <v>-58602432.92066177</v>
      </c>
      <c r="AI121" s="103">
        <v>1.9422477763227208E-2</v>
      </c>
      <c r="AJ121" s="104">
        <f t="shared" si="173"/>
        <v>3579184074.7899871</v>
      </c>
      <c r="AK121" s="104">
        <f t="shared" si="106"/>
        <v>69516623.103105471</v>
      </c>
      <c r="AL121" s="103">
        <v>-7.5345939701830164E-2</v>
      </c>
      <c r="AM121" s="104">
        <f t="shared" si="174"/>
        <v>315565519.31396455</v>
      </c>
      <c r="AN121" s="104">
        <f t="shared" si="107"/>
        <v>-23776580.590206694</v>
      </c>
      <c r="AO121" s="103">
        <v>2.3603404498955659E-2</v>
      </c>
      <c r="AP121" s="104">
        <f t="shared" si="175"/>
        <v>9516739830.0359211</v>
      </c>
      <c r="AQ121" s="104">
        <f t="shared" si="108"/>
        <v>224627459.71966037</v>
      </c>
      <c r="AR121" s="103">
        <v>-4.3437596314018306E-2</v>
      </c>
      <c r="AS121" s="104">
        <f t="shared" si="176"/>
        <v>151842445.8839348</v>
      </c>
      <c r="AT121" s="104">
        <f t="shared" si="109"/>
        <v>-6595670.8676395305</v>
      </c>
      <c r="AU121" s="103">
        <v>2.3968570334437021E-2</v>
      </c>
      <c r="AV121" s="105">
        <f t="shared" si="177"/>
        <v>3102437179.6062102</v>
      </c>
      <c r="AW121" s="105">
        <f t="shared" si="110"/>
        <v>74360983.747563869</v>
      </c>
      <c r="AX121" s="103">
        <v>3.9888337389536024E-2</v>
      </c>
      <c r="AY121" s="105">
        <f t="shared" si="178"/>
        <v>15992349371.916309</v>
      </c>
      <c r="AZ121" s="105">
        <f t="shared" si="111"/>
        <v>637908227.39833224</v>
      </c>
      <c r="BB121" s="104">
        <f t="shared" si="145"/>
        <v>42895353934.370247</v>
      </c>
      <c r="BD121" s="104">
        <f t="shared" si="146"/>
        <v>2716155877530.8564</v>
      </c>
      <c r="BF121" s="107">
        <f t="shared" si="112"/>
        <v>1.5792670181125474E-2</v>
      </c>
      <c r="BG121" s="99">
        <v>1.68540672101316E-2</v>
      </c>
      <c r="BI121" s="108">
        <f t="shared" si="95"/>
        <v>-1.061397029006126E-3</v>
      </c>
    </row>
    <row r="122" spans="1:61" s="81" customFormat="1">
      <c r="A122" s="110">
        <v>41609</v>
      </c>
      <c r="B122" s="111">
        <v>1.6508058851018199E-2</v>
      </c>
      <c r="C122" s="112">
        <v>2901971902297.5537</v>
      </c>
      <c r="D122" s="112">
        <v>47905922947.12925</v>
      </c>
      <c r="E122" s="114">
        <v>-0.10540529606794061</v>
      </c>
      <c r="F122" s="131">
        <f t="shared" si="163"/>
        <v>5634937586.2597246</v>
      </c>
      <c r="G122" s="132">
        <f t="shared" si="96"/>
        <v>-593952264.60407293</v>
      </c>
      <c r="H122" s="113">
        <v>-5.7615187200034605E-2</v>
      </c>
      <c r="I122" s="131">
        <f t="shared" si="164"/>
        <v>1632735870.3637495</v>
      </c>
      <c r="J122" s="132">
        <f t="shared" si="97"/>
        <v>-94070382.819218859</v>
      </c>
      <c r="K122" s="113">
        <v>3.539426275999704E-2</v>
      </c>
      <c r="L122" s="131">
        <f t="shared" si="165"/>
        <v>6609731.762787817</v>
      </c>
      <c r="M122" s="132">
        <f t="shared" si="98"/>
        <v>233946.58278521043</v>
      </c>
      <c r="N122" s="113">
        <v>-7.3004664789630995E-3</v>
      </c>
      <c r="O122" s="131">
        <f t="shared" si="166"/>
        <v>29679891037.276665</v>
      </c>
      <c r="P122" s="131">
        <f t="shared" si="99"/>
        <v>-216677049.61691561</v>
      </c>
      <c r="Q122" s="114">
        <v>4.2188590061550236E-4</v>
      </c>
      <c r="R122" s="133">
        <f>R121*(1+Q121)</f>
        <v>17790342775.223213</v>
      </c>
      <c r="S122" s="133">
        <f t="shared" si="100"/>
        <v>7505494.7839835407</v>
      </c>
      <c r="T122" s="113">
        <v>-4.3331316319870201E-2</v>
      </c>
      <c r="U122" s="131">
        <f t="shared" si="168"/>
        <v>5554651237.5361328</v>
      </c>
      <c r="V122" s="133">
        <f t="shared" si="101"/>
        <v>-240690349.82023665</v>
      </c>
      <c r="W122" s="113">
        <v>-3.5393257278134062E-2</v>
      </c>
      <c r="X122" s="133">
        <f t="shared" si="169"/>
        <v>19648870470.840603</v>
      </c>
      <c r="Y122" s="133">
        <f t="shared" si="102"/>
        <v>-695437527.79919267</v>
      </c>
      <c r="Z122" s="113">
        <v>-1.3361418347715244E-3</v>
      </c>
      <c r="AA122" s="133">
        <f t="shared" si="170"/>
        <v>10460079389.034597</v>
      </c>
      <c r="AB122" s="133">
        <f t="shared" si="103"/>
        <v>-13976149.666720493</v>
      </c>
      <c r="AC122" s="113">
        <v>-3.7122753379513318E-2</v>
      </c>
      <c r="AD122" s="131">
        <f t="shared" si="171"/>
        <v>1317978851.9156094</v>
      </c>
      <c r="AE122" s="131">
        <f t="shared" si="104"/>
        <v>-48927003.879077271</v>
      </c>
      <c r="AF122" s="113">
        <v>-4.3646678982221479E-2</v>
      </c>
      <c r="AG122" s="131">
        <f t="shared" si="172"/>
        <v>17560414418.056332</v>
      </c>
      <c r="AH122" s="131">
        <f t="shared" si="105"/>
        <v>-766453770.89967835</v>
      </c>
      <c r="AI122" s="113">
        <v>-5.4241448340683215E-2</v>
      </c>
      <c r="AJ122" s="131">
        <f t="shared" si="173"/>
        <v>3648700697.8930926</v>
      </c>
      <c r="AK122" s="131">
        <f t="shared" si="106"/>
        <v>-197910810.41538298</v>
      </c>
      <c r="AL122" s="113">
        <v>-4.1220999575342004E-2</v>
      </c>
      <c r="AM122" s="131">
        <f t="shared" si="174"/>
        <v>291788938.72375786</v>
      </c>
      <c r="AN122" s="131">
        <f t="shared" si="107"/>
        <v>-12027831.719221517</v>
      </c>
      <c r="AO122" s="113">
        <v>-8.3692089307336376E-2</v>
      </c>
      <c r="AP122" s="131">
        <f t="shared" si="175"/>
        <v>9741367289.7555828</v>
      </c>
      <c r="AQ122" s="131">
        <f t="shared" si="108"/>
        <v>-815275381.18978953</v>
      </c>
      <c r="AR122" s="113">
        <v>-1.3170100940099724E-2</v>
      </c>
      <c r="AS122" s="131">
        <f t="shared" si="176"/>
        <v>145246775.01629525</v>
      </c>
      <c r="AT122" s="131">
        <f t="shared" si="109"/>
        <v>-1912914.6881885633</v>
      </c>
      <c r="AU122" s="113">
        <v>-6.1310412557876684E-2</v>
      </c>
      <c r="AV122" s="133">
        <f t="shared" si="177"/>
        <v>3176798163.3537741</v>
      </c>
      <c r="AW122" s="133">
        <f t="shared" si="110"/>
        <v>-194770806.0083248</v>
      </c>
      <c r="AX122" s="113">
        <v>-2.0752898390069798E-2</v>
      </c>
      <c r="AY122" s="133">
        <f t="shared" si="178"/>
        <v>16630257599.314642</v>
      </c>
      <c r="AZ122" s="133">
        <f t="shared" si="111"/>
        <v>-345126046.15926284</v>
      </c>
      <c r="BB122" s="131">
        <f t="shared" si="145"/>
        <v>52135391795.04776</v>
      </c>
      <c r="BD122" s="131">
        <f t="shared" si="146"/>
        <v>2759051231465.2275</v>
      </c>
      <c r="BF122" s="135">
        <f t="shared" si="112"/>
        <v>1.8896130380065698E-2</v>
      </c>
      <c r="BG122" s="111">
        <v>1.6508058851018199E-2</v>
      </c>
      <c r="BI122" s="136">
        <f t="shared" si="95"/>
        <v>2.3880715290474988E-3</v>
      </c>
    </row>
    <row r="123" spans="1:61">
      <c r="A123" s="115">
        <v>41670</v>
      </c>
      <c r="B123" s="99">
        <v>-2.87867169650079E-2</v>
      </c>
      <c r="C123" s="62">
        <v>3107000000000</v>
      </c>
      <c r="D123" s="62">
        <v>-89440329610.279541</v>
      </c>
      <c r="E123" s="100">
        <v>1.5043317079044711E-2</v>
      </c>
      <c r="F123" s="101">
        <f>[1]Selskaper!C2</f>
        <v>3310524316.3600001</v>
      </c>
      <c r="G123" s="102">
        <f t="shared" si="96"/>
        <v>49801266.988891207</v>
      </c>
      <c r="H123" s="103">
        <v>4.3949482171692845E-2</v>
      </c>
      <c r="I123" s="104">
        <f>[1]Selskaper!C3</f>
        <v>272271703.38999999</v>
      </c>
      <c r="J123" s="102">
        <f t="shared" si="97"/>
        <v>11966200.373995246</v>
      </c>
      <c r="K123" s="103">
        <v>-4.3334391666244726E-2</v>
      </c>
      <c r="L123" s="104">
        <f>[1]Selskaper!C4</f>
        <v>1170451559.74</v>
      </c>
      <c r="M123" s="102">
        <f t="shared" si="98"/>
        <v>-50720806.316140197</v>
      </c>
      <c r="N123" s="103">
        <v>6.46186073312673E-2</v>
      </c>
      <c r="O123" s="104">
        <f>[1]Selskaper!C5</f>
        <v>28957454130.009998</v>
      </c>
      <c r="P123" s="104">
        <f t="shared" si="99"/>
        <v>1871190357.7403007</v>
      </c>
      <c r="Q123" s="100">
        <v>3.5759487549332412E-2</v>
      </c>
      <c r="R123" s="105">
        <f>[1]Selskaper!C6</f>
        <v>18099672582.849998</v>
      </c>
      <c r="S123" s="105">
        <f t="shared" si="100"/>
        <v>647235016.37341774</v>
      </c>
      <c r="T123" s="103">
        <v>-1.400286028934828E-2</v>
      </c>
      <c r="U123" s="104">
        <f>[1]Selskaper!C7</f>
        <v>2143322073.28</v>
      </c>
      <c r="V123" s="105">
        <f t="shared" si="101"/>
        <v>-30012639.547216136</v>
      </c>
      <c r="W123" s="103">
        <v>6.1168571166918782E-2</v>
      </c>
      <c r="X123" s="105">
        <f>[1]Selskaper!C8</f>
        <v>20150362231.259998</v>
      </c>
      <c r="Y123" s="105">
        <f t="shared" si="102"/>
        <v>1232568866.1820195</v>
      </c>
      <c r="Z123" s="103">
        <v>-6.0210531038389758E-3</v>
      </c>
      <c r="AA123" s="105">
        <f>[1]Selskaper!C9</f>
        <v>11291586181.639999</v>
      </c>
      <c r="AB123" s="105">
        <f t="shared" si="103"/>
        <v>-67987240.0262288</v>
      </c>
      <c r="AC123" s="103">
        <v>-1.5375351470522096E-2</v>
      </c>
      <c r="AD123" s="104">
        <f>[1]Selskaper!C10</f>
        <v>323041761.20999998</v>
      </c>
      <c r="AE123" s="104">
        <f t="shared" si="104"/>
        <v>-4966880.6182602206</v>
      </c>
      <c r="AF123" s="103">
        <v>5.8846569346750012E-2</v>
      </c>
      <c r="AG123" s="104">
        <f>[1]Selskaper!C11</f>
        <v>18219029606.07</v>
      </c>
      <c r="AH123" s="104">
        <f t="shared" si="105"/>
        <v>1072127389.1440898</v>
      </c>
      <c r="AI123" s="103">
        <v>-1.96353513623698E-2</v>
      </c>
      <c r="AJ123" s="104">
        <f>[1]Selskaper!C12</f>
        <v>3001914425.6999998</v>
      </c>
      <c r="AK123" s="104">
        <f t="shared" si="106"/>
        <v>-58943644.508386046</v>
      </c>
      <c r="AL123" s="103">
        <v>-2.9539580458320776E-2</v>
      </c>
      <c r="AM123" s="104">
        <f>[1]Selskaper!C13</f>
        <v>270197054.63999999</v>
      </c>
      <c r="AN123" s="104">
        <f t="shared" si="107"/>
        <v>-7981507.6351395743</v>
      </c>
      <c r="AO123" s="103">
        <v>4.9013466148373742E-2</v>
      </c>
      <c r="AP123" s="104">
        <f>[1]Selskaper!C14</f>
        <v>8424814022.1400003</v>
      </c>
      <c r="AQ123" s="104">
        <f t="shared" si="108"/>
        <v>412929336.88050336</v>
      </c>
      <c r="AR123" s="103">
        <v>-8.7345231904910448E-2</v>
      </c>
      <c r="AS123" s="104">
        <f>[1]Selskaper!C15</f>
        <v>1283632381.6600001</v>
      </c>
      <c r="AT123" s="104">
        <f t="shared" si="109"/>
        <v>-112119168.05674523</v>
      </c>
      <c r="AU123" s="103">
        <v>3.8318378230715118E-3</v>
      </c>
      <c r="AV123" s="105">
        <f>[1]Selskaper!C16</f>
        <v>3267245335.1700001</v>
      </c>
      <c r="AW123" s="105">
        <f t="shared" si="110"/>
        <v>12519554.252558365</v>
      </c>
      <c r="AX123" s="103">
        <v>9.6672490076237932E-2</v>
      </c>
      <c r="AY123" s="105">
        <f>[1]Selskaper!C17</f>
        <v>22141549594.470001</v>
      </c>
      <c r="AZ123" s="105">
        <f t="shared" si="111"/>
        <v>2140478733.4439311</v>
      </c>
      <c r="BB123" s="104">
        <f t="shared" si="145"/>
        <v>-96558414444.951111</v>
      </c>
      <c r="BD123" s="104">
        <f t="shared" si="146"/>
        <v>2964672931040.4097</v>
      </c>
      <c r="BF123" s="107">
        <f t="shared" si="112"/>
        <v>-3.2569668456164338E-2</v>
      </c>
      <c r="BG123" s="99">
        <v>-2.87867169650079E-2</v>
      </c>
      <c r="BI123" s="108">
        <f t="shared" si="95"/>
        <v>-3.7829514911564381E-3</v>
      </c>
    </row>
    <row r="124" spans="1:61">
      <c r="A124" s="115">
        <v>41698</v>
      </c>
      <c r="B124" s="99">
        <v>4.3573848494070005E-2</v>
      </c>
      <c r="C124" s="62">
        <v>3017559670389.7207</v>
      </c>
      <c r="D124" s="62">
        <v>131486687899.37752</v>
      </c>
      <c r="E124" s="100">
        <v>2.8108712845794286E-2</v>
      </c>
      <c r="F124" s="101">
        <f>F123*(1+E123)</f>
        <v>3360325583.3488913</v>
      </c>
      <c r="G124" s="102">
        <f t="shared" si="96"/>
        <v>94454426.890730157</v>
      </c>
      <c r="H124" s="103">
        <v>-4.8323571121069532E-2</v>
      </c>
      <c r="I124" s="104">
        <f>I123*(1+H123)</f>
        <v>284237903.76399523</v>
      </c>
      <c r="J124" s="102">
        <f t="shared" si="97"/>
        <v>-13735390.557843141</v>
      </c>
      <c r="K124" s="103">
        <v>-6.2176223481733304E-3</v>
      </c>
      <c r="L124" s="104">
        <f>L123*(1+K123)</f>
        <v>1119730753.4238598</v>
      </c>
      <c r="M124" s="102">
        <f t="shared" si="98"/>
        <v>-6962062.9564251518</v>
      </c>
      <c r="N124" s="103">
        <v>8.8466729996035769E-3</v>
      </c>
      <c r="O124" s="104">
        <f>O123*(1+N123)</f>
        <v>30828644487.750301</v>
      </c>
      <c r="P124" s="104">
        <f t="shared" si="99"/>
        <v>272730936.80415821</v>
      </c>
      <c r="Q124" s="100">
        <v>-4.1439257029270864E-2</v>
      </c>
      <c r="R124" s="105">
        <f>R123*(1+Q123)</f>
        <v>18746907599.223415</v>
      </c>
      <c r="S124" s="105">
        <f t="shared" si="100"/>
        <v>-776857922.5082103</v>
      </c>
      <c r="T124" s="103">
        <v>-3.2185248527084175E-2</v>
      </c>
      <c r="U124" s="104">
        <f>U123*(1+T123)</f>
        <v>2113309433.7327838</v>
      </c>
      <c r="V124" s="105">
        <f t="shared" si="101"/>
        <v>-68017389.339321166</v>
      </c>
      <c r="W124" s="103">
        <v>2.1418274228040494E-2</v>
      </c>
      <c r="X124" s="105">
        <f>X123*(1+W123)</f>
        <v>21382931097.442017</v>
      </c>
      <c r="Y124" s="105">
        <f t="shared" si="102"/>
        <v>457985482.04430795</v>
      </c>
      <c r="Z124" s="103">
        <v>-4.0123069937312891E-2</v>
      </c>
      <c r="AA124" s="105">
        <f>AA123*(1+Z123)</f>
        <v>11223598941.613771</v>
      </c>
      <c r="AB124" s="105">
        <f t="shared" si="103"/>
        <v>-450325245.28272027</v>
      </c>
      <c r="AC124" s="103">
        <v>-9.9663891361187543E-3</v>
      </c>
      <c r="AD124" s="104">
        <f>AD123*(1+AC123)</f>
        <v>318074880.59173977</v>
      </c>
      <c r="AE124" s="104">
        <f t="shared" si="104"/>
        <v>-3170058.0344017851</v>
      </c>
      <c r="AF124" s="103">
        <v>1.8805931632790065E-2</v>
      </c>
      <c r="AG124" s="104">
        <f>AG123*(1+AF123)</f>
        <v>19291156995.214088</v>
      </c>
      <c r="AH124" s="104">
        <f t="shared" si="105"/>
        <v>362788179.56941599</v>
      </c>
      <c r="AI124" s="103">
        <v>-2.7569784981767334E-2</v>
      </c>
      <c r="AJ124" s="104">
        <f>AJ123*(1+AI123)</f>
        <v>2942970781.1916137</v>
      </c>
      <c r="AK124" s="104">
        <f t="shared" si="106"/>
        <v>-81137071.645076632</v>
      </c>
      <c r="AL124" s="103">
        <v>1.5186493881350148E-2</v>
      </c>
      <c r="AM124" s="104">
        <f>AM123*(1+AL123)</f>
        <v>262215547.00486043</v>
      </c>
      <c r="AN124" s="104">
        <f t="shared" si="107"/>
        <v>3982134.8001841949</v>
      </c>
      <c r="AO124" s="103">
        <v>4.9572729782197001E-3</v>
      </c>
      <c r="AP124" s="104">
        <f>AP123*(1+AO123)</f>
        <v>8837743359.0205021</v>
      </c>
      <c r="AQ124" s="104">
        <f t="shared" si="108"/>
        <v>43811106.342112944</v>
      </c>
      <c r="AR124" s="103">
        <v>-8.1458900506702764E-2</v>
      </c>
      <c r="AS124" s="104">
        <f>AS123*(1+AR123)</f>
        <v>1171513213.603255</v>
      </c>
      <c r="AT124" s="104">
        <f t="shared" si="109"/>
        <v>-95430178.309195176</v>
      </c>
      <c r="AU124" s="103">
        <v>4.5940924103384899E-2</v>
      </c>
      <c r="AV124" s="105">
        <f>AV123*(1+AU123)</f>
        <v>3279764889.4225583</v>
      </c>
      <c r="AW124" s="105">
        <f t="shared" si="110"/>
        <v>150675429.86190832</v>
      </c>
      <c r="AX124" s="103">
        <v>-0.19608705762775269</v>
      </c>
      <c r="AY124" s="105">
        <f>AY123*(1+AX123)</f>
        <v>24282028327.913933</v>
      </c>
      <c r="AZ124" s="105">
        <f t="shared" si="111"/>
        <v>-4761391488.0543823</v>
      </c>
      <c r="BB124" s="104">
        <f t="shared" si="145"/>
        <v>136357287009.75227</v>
      </c>
      <c r="BD124" s="104">
        <f t="shared" si="146"/>
        <v>2868114516595.459</v>
      </c>
      <c r="BF124" s="107">
        <f t="shared" si="112"/>
        <v>4.7542483475036625E-2</v>
      </c>
      <c r="BG124" s="99">
        <v>4.3573848494070005E-2</v>
      </c>
      <c r="BI124" s="108">
        <f t="shared" si="95"/>
        <v>3.9686349809666191E-3</v>
      </c>
    </row>
    <row r="125" spans="1:61">
      <c r="A125" s="115">
        <v>41729</v>
      </c>
      <c r="B125" s="99">
        <v>1.1679627675733599E-3</v>
      </c>
      <c r="C125" s="62">
        <v>3149046358289.0981</v>
      </c>
      <c r="D125" s="62">
        <v>3677968899.8441453</v>
      </c>
      <c r="E125" s="100">
        <v>-0.2695159521034321</v>
      </c>
      <c r="F125" s="101">
        <f t="shared" ref="F125:F131" si="179">F124*(1+E124)</f>
        <v>3454780010.2396212</v>
      </c>
      <c r="G125" s="102">
        <f t="shared" si="96"/>
        <v>-931118323.76763642</v>
      </c>
      <c r="H125" s="103">
        <v>-0.13272135551554767</v>
      </c>
      <c r="I125" s="104">
        <f t="shared" ref="I125:I131" si="180">I124*(1+H124)</f>
        <v>270502513.20615208</v>
      </c>
      <c r="J125" s="102">
        <f t="shared" si="97"/>
        <v>-35901460.22308284</v>
      </c>
      <c r="K125" s="103">
        <v>-1.6172990555441292E-2</v>
      </c>
      <c r="L125" s="104">
        <f t="shared" ref="L125:L131" si="181">L124*(1+K124)</f>
        <v>1112768690.4674346</v>
      </c>
      <c r="M125" s="102">
        <f t="shared" si="98"/>
        <v>-17996797.521320596</v>
      </c>
      <c r="N125" s="103">
        <v>4.5326588825463218E-3</v>
      </c>
      <c r="O125" s="104">
        <f t="shared" ref="O125:O130" si="182">O124*(1+N124)</f>
        <v>31101375424.554459</v>
      </c>
      <c r="P125" s="104">
        <f t="shared" si="99"/>
        <v>140971925.57751465</v>
      </c>
      <c r="Q125" s="100">
        <v>-6.8233701069644898E-3</v>
      </c>
      <c r="R125" s="105">
        <f t="shared" ref="R125:R131" si="183">R124*(1+Q124)</f>
        <v>17970049676.715206</v>
      </c>
      <c r="S125" s="105">
        <f t="shared" si="100"/>
        <v>-122616299.78476544</v>
      </c>
      <c r="T125" s="103">
        <v>-0.12259717747984779</v>
      </c>
      <c r="U125" s="104">
        <f t="shared" ref="U125:U131" si="184">U124*(1+T124)</f>
        <v>2045292044.3934627</v>
      </c>
      <c r="V125" s="105">
        <f t="shared" si="101"/>
        <v>-250747031.76462606</v>
      </c>
      <c r="W125" s="103">
        <v>-2.5166090336666728E-2</v>
      </c>
      <c r="X125" s="105">
        <f t="shared" ref="X125:X131" si="185">X124*(1+W124)</f>
        <v>21840916579.486324</v>
      </c>
      <c r="Y125" s="105">
        <f t="shared" si="102"/>
        <v>-549650479.67495489</v>
      </c>
      <c r="Z125" s="103">
        <v>5.4502424480673091E-3</v>
      </c>
      <c r="AA125" s="105">
        <f t="shared" ref="AA125:AA131" si="186">AA124*(1+Z124)</f>
        <v>10773273696.331051</v>
      </c>
      <c r="AB125" s="105">
        <f t="shared" si="103"/>
        <v>58716953.604390495</v>
      </c>
      <c r="AC125" s="103">
        <v>-0.33829865924213232</v>
      </c>
      <c r="AD125" s="104">
        <f t="shared" ref="AD125:AD131" si="187">AD124*(1+AC124)</f>
        <v>314904822.557338</v>
      </c>
      <c r="AE125" s="104">
        <f t="shared" si="104"/>
        <v>-106531879.26002903</v>
      </c>
      <c r="AF125" s="103">
        <v>5.1824836233275759E-2</v>
      </c>
      <c r="AG125" s="104">
        <f t="shared" ref="AG125:AG131" si="188">AG124*(1+AF124)</f>
        <v>19653945174.783504</v>
      </c>
      <c r="AH125" s="104">
        <f t="shared" si="105"/>
        <v>1018562490.0209354</v>
      </c>
      <c r="AI125" s="103">
        <v>1.6196978090155575E-2</v>
      </c>
      <c r="AJ125" s="104">
        <f t="shared" ref="AJ125:AJ131" si="189">AJ124*(1+AI124)</f>
        <v>2861833709.5465369</v>
      </c>
      <c r="AK125" s="104">
        <f t="shared" si="106"/>
        <v>46353057.891193911</v>
      </c>
      <c r="AL125" s="103">
        <v>-0.16308339647138353</v>
      </c>
      <c r="AM125" s="104">
        <f t="shared" ref="AM125:AM131" si="190">AM124*(1+AL124)</f>
        <v>266197681.80504462</v>
      </c>
      <c r="AN125" s="104">
        <f t="shared" si="107"/>
        <v>-43412422.081575289</v>
      </c>
      <c r="AO125" s="103">
        <v>9.7654911308134289E-3</v>
      </c>
      <c r="AP125" s="104">
        <f t="shared" ref="AP125:AP131" si="191">AP124*(1+AO124)</f>
        <v>8881554465.3626156</v>
      </c>
      <c r="AQ125" s="104">
        <f t="shared" si="108"/>
        <v>86732741.359335035</v>
      </c>
      <c r="AR125" s="103">
        <v>-9.338781890327047E-2</v>
      </c>
      <c r="AS125" s="104">
        <f t="shared" ref="AS125:AS130" si="192">AS124*(1+AR124)</f>
        <v>1076083035.2940598</v>
      </c>
      <c r="AT125" s="104">
        <f t="shared" si="109"/>
        <v>-100493047.62492326</v>
      </c>
      <c r="AU125" s="103">
        <v>1.535414095204762E-2</v>
      </c>
      <c r="AV125" s="105">
        <f t="shared" ref="AV125:AV131" si="193">AV124*(1+AU124)</f>
        <v>3430440319.2844663</v>
      </c>
      <c r="AW125" s="105">
        <f t="shared" si="110"/>
        <v>52671464.189880937</v>
      </c>
      <c r="AX125" s="103">
        <v>-7.1079600981094433E-3</v>
      </c>
      <c r="AY125" s="105">
        <f t="shared" ref="AY125:AY131" si="194">AY124*(1+AX124)</f>
        <v>19520636839.85955</v>
      </c>
      <c r="AZ125" s="105">
        <f t="shared" si="111"/>
        <v>-138751907.7474069</v>
      </c>
      <c r="BB125" s="104">
        <f t="shared" si="145"/>
        <v>4571179916.6512165</v>
      </c>
      <c r="BD125" s="104">
        <f t="shared" si="146"/>
        <v>3004471803605.2109</v>
      </c>
      <c r="BF125" s="107">
        <f t="shared" si="112"/>
        <v>1.5214587506416392E-3</v>
      </c>
      <c r="BG125" s="99">
        <v>1.1679627675733599E-3</v>
      </c>
      <c r="BI125" s="108">
        <f t="shared" si="95"/>
        <v>3.5349598306827924E-4</v>
      </c>
    </row>
    <row r="126" spans="1:61">
      <c r="A126" s="115">
        <v>41759</v>
      </c>
      <c r="B126" s="99">
        <v>5.9081104806773003E-3</v>
      </c>
      <c r="C126" s="62">
        <v>3152724327188.9424</v>
      </c>
      <c r="D126" s="62">
        <v>18626643640.151279</v>
      </c>
      <c r="E126" s="100">
        <v>8.8162554103051474E-2</v>
      </c>
      <c r="F126" s="101">
        <f t="shared" si="179"/>
        <v>2523661686.4719849</v>
      </c>
      <c r="G126" s="102">
        <f t="shared" si="96"/>
        <v>222492459.9713845</v>
      </c>
      <c r="H126" s="103">
        <v>1.4906118348467908E-2</v>
      </c>
      <c r="I126" s="104">
        <f t="shared" si="180"/>
        <v>234601052.98306924</v>
      </c>
      <c r="J126" s="102">
        <f t="shared" si="97"/>
        <v>3496991.0604408202</v>
      </c>
      <c r="K126" s="103">
        <v>3.0162950305490468E-4</v>
      </c>
      <c r="L126" s="104">
        <f t="shared" si="181"/>
        <v>1094771892.9461141</v>
      </c>
      <c r="M126" s="102">
        <f t="shared" si="98"/>
        <v>330215.50202781369</v>
      </c>
      <c r="N126" s="103">
        <v>4.4806747865507264E-2</v>
      </c>
      <c r="O126" s="104">
        <f t="shared" si="182"/>
        <v>31242347350.131973</v>
      </c>
      <c r="P126" s="104">
        <f t="shared" si="99"/>
        <v>1399867980.4439623</v>
      </c>
      <c r="Q126" s="100">
        <v>5.4240690335437144E-2</v>
      </c>
      <c r="R126" s="105">
        <f t="shared" si="183"/>
        <v>17847433376.930439</v>
      </c>
      <c r="S126" s="105">
        <f t="shared" si="100"/>
        <v>968057107.0804292</v>
      </c>
      <c r="T126" s="103">
        <v>-2.9163856748417147E-3</v>
      </c>
      <c r="U126" s="104">
        <f t="shared" si="184"/>
        <v>1794545012.6288366</v>
      </c>
      <c r="V126" s="105">
        <f t="shared" si="101"/>
        <v>-5233585.3676893832</v>
      </c>
      <c r="W126" s="103">
        <v>-1.7427416366621621E-3</v>
      </c>
      <c r="X126" s="105">
        <f t="shared" si="185"/>
        <v>21291266099.811371</v>
      </c>
      <c r="Y126" s="105">
        <f t="shared" si="102"/>
        <v>-37105175.929394878</v>
      </c>
      <c r="Z126" s="103">
        <v>5.2911199693478989E-2</v>
      </c>
      <c r="AA126" s="105">
        <f t="shared" si="186"/>
        <v>10831990649.935442</v>
      </c>
      <c r="AB126" s="105">
        <f t="shared" si="103"/>
        <v>573133620.3566314</v>
      </c>
      <c r="AC126" s="103">
        <v>8.4612089949091876E-2</v>
      </c>
      <c r="AD126" s="104">
        <f t="shared" si="187"/>
        <v>208372943.29730898</v>
      </c>
      <c r="AE126" s="104">
        <f t="shared" si="104"/>
        <v>17630870.221228927</v>
      </c>
      <c r="AF126" s="103">
        <v>6.8371827278887271E-2</v>
      </c>
      <c r="AG126" s="104">
        <f t="shared" si="188"/>
        <v>20672507664.80444</v>
      </c>
      <c r="AH126" s="104">
        <f t="shared" si="105"/>
        <v>1413417123.4794824</v>
      </c>
      <c r="AI126" s="103">
        <v>9.0932069666400134E-2</v>
      </c>
      <c r="AJ126" s="104">
        <f t="shared" si="189"/>
        <v>2908186767.4377308</v>
      </c>
      <c r="AK126" s="104">
        <f t="shared" si="106"/>
        <v>264447441.73955074</v>
      </c>
      <c r="AL126" s="103">
        <v>0.1205755078066881</v>
      </c>
      <c r="AM126" s="104">
        <f t="shared" si="190"/>
        <v>222785259.72346932</v>
      </c>
      <c r="AN126" s="104">
        <f t="shared" si="107"/>
        <v>26862445.823002212</v>
      </c>
      <c r="AO126" s="103">
        <v>6.3720831273635037E-2</v>
      </c>
      <c r="AP126" s="104">
        <f t="shared" si="191"/>
        <v>8968287206.7219505</v>
      </c>
      <c r="AQ126" s="104">
        <f t="shared" si="108"/>
        <v>571466715.91302907</v>
      </c>
      <c r="AR126" s="103">
        <v>8.7092504031501636E-2</v>
      </c>
      <c r="AS126" s="104">
        <f t="shared" si="192"/>
        <v>975589987.66913652</v>
      </c>
      <c r="AT126" s="104">
        <f t="shared" si="109"/>
        <v>84966574.934166908</v>
      </c>
      <c r="AU126" s="103">
        <v>-1.6923309700978249E-2</v>
      </c>
      <c r="AV126" s="105">
        <f t="shared" si="193"/>
        <v>3483111783.4743476</v>
      </c>
      <c r="AW126" s="105">
        <f t="shared" si="110"/>
        <v>-58945779.434863076</v>
      </c>
      <c r="AX126" s="103">
        <v>5.3556776712506853E-2</v>
      </c>
      <c r="AY126" s="105">
        <f t="shared" si="194"/>
        <v>19381884932.112144</v>
      </c>
      <c r="AZ126" s="105">
        <f t="shared" si="111"/>
        <v>1038031283.5766312</v>
      </c>
      <c r="BB126" s="104">
        <f t="shared" si="145"/>
        <v>12143727350.781254</v>
      </c>
      <c r="BD126" s="104">
        <f t="shared" si="146"/>
        <v>3009042983521.8623</v>
      </c>
      <c r="BF126" s="107">
        <f t="shared" si="112"/>
        <v>4.0357440612456517E-3</v>
      </c>
      <c r="BG126" s="99">
        <v>5.9081104806773003E-3</v>
      </c>
      <c r="BI126" s="108">
        <f t="shared" si="95"/>
        <v>-1.8723664194316486E-3</v>
      </c>
    </row>
    <row r="127" spans="1:61">
      <c r="A127" s="115">
        <v>41790</v>
      </c>
      <c r="B127" s="99">
        <v>2.3643424695750401E-2</v>
      </c>
      <c r="C127" s="62">
        <v>3171350970829.0937</v>
      </c>
      <c r="D127" s="62">
        <v>74981597862.592606</v>
      </c>
      <c r="E127" s="100">
        <v>0.13957818373362002</v>
      </c>
      <c r="F127" s="101">
        <f t="shared" si="179"/>
        <v>2746154146.4433694</v>
      </c>
      <c r="G127" s="102">
        <f t="shared" si="96"/>
        <v>383303208.01311505</v>
      </c>
      <c r="H127" s="103">
        <v>4.4262502305766491E-2</v>
      </c>
      <c r="I127" s="104">
        <f t="shared" si="180"/>
        <v>238098044.04351008</v>
      </c>
      <c r="J127" s="102">
        <f t="shared" si="97"/>
        <v>10538815.223474355</v>
      </c>
      <c r="K127" s="103">
        <v>-6.6640172870976689E-3</v>
      </c>
      <c r="L127" s="104">
        <f t="shared" si="181"/>
        <v>1095102108.4481418</v>
      </c>
      <c r="M127" s="102">
        <f t="shared" si="98"/>
        <v>-7297779.3818355231</v>
      </c>
      <c r="N127" s="103">
        <v>6.6262791498134924E-2</v>
      </c>
      <c r="O127" s="104">
        <f t="shared" si="182"/>
        <v>32642215330.575935</v>
      </c>
      <c r="P127" s="104">
        <f t="shared" si="99"/>
        <v>2162964308.4871764</v>
      </c>
      <c r="Q127" s="100">
        <v>2.780211195891694E-2</v>
      </c>
      <c r="R127" s="105">
        <f t="shared" si="183"/>
        <v>18815490484.010868</v>
      </c>
      <c r="S127" s="105">
        <f t="shared" si="100"/>
        <v>523110372.99840641</v>
      </c>
      <c r="T127" s="103">
        <v>6.0967829715816976E-2</v>
      </c>
      <c r="U127" s="104">
        <f t="shared" si="184"/>
        <v>1789311427.2611473</v>
      </c>
      <c r="V127" s="105">
        <f t="shared" si="101"/>
        <v>109090434.40582307</v>
      </c>
      <c r="W127" s="103">
        <v>7.586053769404949E-2</v>
      </c>
      <c r="X127" s="105">
        <f t="shared" si="185"/>
        <v>21254160923.881973</v>
      </c>
      <c r="Y127" s="105">
        <f t="shared" si="102"/>
        <v>1612352075.9215422</v>
      </c>
      <c r="Z127" s="103">
        <v>3.7365124739561301E-2</v>
      </c>
      <c r="AA127" s="105">
        <f t="shared" si="186"/>
        <v>11405124270.292074</v>
      </c>
      <c r="AB127" s="105">
        <f t="shared" si="103"/>
        <v>426153891.02966142</v>
      </c>
      <c r="AC127" s="103">
        <v>0.13360352920688814</v>
      </c>
      <c r="AD127" s="104">
        <f t="shared" si="187"/>
        <v>226003813.51853791</v>
      </c>
      <c r="AE127" s="104">
        <f t="shared" si="104"/>
        <v>30194907.100292083</v>
      </c>
      <c r="AF127" s="103">
        <v>3.41332403224201E-2</v>
      </c>
      <c r="AG127" s="104">
        <f t="shared" si="188"/>
        <v>22085924788.283924</v>
      </c>
      <c r="AH127" s="104">
        <f t="shared" si="105"/>
        <v>753864178.54139042</v>
      </c>
      <c r="AI127" s="103">
        <v>6.8481814236093369E-2</v>
      </c>
      <c r="AJ127" s="104">
        <f t="shared" si="189"/>
        <v>3172634209.1772819</v>
      </c>
      <c r="AK127" s="104">
        <f t="shared" si="106"/>
        <v>217267746.55195361</v>
      </c>
      <c r="AL127" s="103">
        <v>3.9962707442979792E-2</v>
      </c>
      <c r="AM127" s="104">
        <f t="shared" si="190"/>
        <v>249647705.54647154</v>
      </c>
      <c r="AN127" s="104">
        <f t="shared" si="107"/>
        <v>9976598.220564805</v>
      </c>
      <c r="AO127" s="103">
        <v>-1.3334517173713264E-3</v>
      </c>
      <c r="AP127" s="104">
        <f t="shared" si="191"/>
        <v>9539753922.6349792</v>
      </c>
      <c r="AQ127" s="104">
        <f t="shared" si="108"/>
        <v>-12720801.251437461</v>
      </c>
      <c r="AR127" s="103">
        <v>4.8198944961039672E-2</v>
      </c>
      <c r="AS127" s="104">
        <f t="shared" si="192"/>
        <v>1060556562.6033034</v>
      </c>
      <c r="AT127" s="104">
        <f t="shared" si="109"/>
        <v>51117707.388986051</v>
      </c>
      <c r="AU127" s="103">
        <v>2.2506986074968569E-2</v>
      </c>
      <c r="AV127" s="105">
        <f t="shared" si="193"/>
        <v>3424166004.0394845</v>
      </c>
      <c r="AW127" s="105">
        <f t="shared" si="110"/>
        <v>77067656.571297452</v>
      </c>
      <c r="AX127" s="103">
        <v>0.1265728391787885</v>
      </c>
      <c r="AY127" s="105">
        <f t="shared" si="194"/>
        <v>20419916215.688778</v>
      </c>
      <c r="AZ127" s="105">
        <f t="shared" si="111"/>
        <v>2584606771.2127113</v>
      </c>
      <c r="BB127" s="104">
        <f t="shared" si="145"/>
        <v>66050007771.559448</v>
      </c>
      <c r="BD127" s="104">
        <f t="shared" si="146"/>
        <v>3021186710872.644</v>
      </c>
      <c r="BF127" s="107">
        <f t="shared" si="112"/>
        <v>2.1862272706899822E-2</v>
      </c>
      <c r="BG127" s="99">
        <v>2.3643424695750401E-2</v>
      </c>
      <c r="BI127" s="108">
        <f t="shared" si="95"/>
        <v>-1.7811519888505795E-3</v>
      </c>
    </row>
    <row r="128" spans="1:61">
      <c r="A128" s="115">
        <v>41820</v>
      </c>
      <c r="B128" s="99">
        <v>1.01286539661718E-2</v>
      </c>
      <c r="C128" s="62">
        <v>3246332568691.6865</v>
      </c>
      <c r="D128" s="62">
        <v>32880979247.391739</v>
      </c>
      <c r="E128" s="100">
        <v>4.6165710934861048E-2</v>
      </c>
      <c r="F128" s="101">
        <f t="shared" si="179"/>
        <v>3129457354.4564848</v>
      </c>
      <c r="G128" s="102">
        <f t="shared" si="96"/>
        <v>144473623.60881308</v>
      </c>
      <c r="H128" s="103">
        <v>0.10452747664323399</v>
      </c>
      <c r="I128" s="104">
        <f t="shared" si="180"/>
        <v>248636859.26698446</v>
      </c>
      <c r="J128" s="102">
        <f t="shared" si="97"/>
        <v>25989383.499676775</v>
      </c>
      <c r="K128" s="103">
        <v>1.8665590498202246E-2</v>
      </c>
      <c r="L128" s="104">
        <f t="shared" si="181"/>
        <v>1087804329.0663064</v>
      </c>
      <c r="M128" s="102">
        <f t="shared" si="98"/>
        <v>20304510.148523316</v>
      </c>
      <c r="N128" s="103">
        <v>2.0246552322783402E-2</v>
      </c>
      <c r="O128" s="104">
        <f t="shared" si="182"/>
        <v>34805179639.06311</v>
      </c>
      <c r="P128" s="104">
        <f t="shared" si="99"/>
        <v>704684890.66616678</v>
      </c>
      <c r="Q128" s="100">
        <v>1.8385726408195094E-2</v>
      </c>
      <c r="R128" s="105">
        <f t="shared" si="183"/>
        <v>19338600857.009274</v>
      </c>
      <c r="S128" s="105">
        <f t="shared" si="100"/>
        <v>355554224.47425967</v>
      </c>
      <c r="T128" s="103">
        <v>0.1138312968276321</v>
      </c>
      <c r="U128" s="104">
        <f t="shared" si="184"/>
        <v>1898401861.6669703</v>
      </c>
      <c r="V128" s="105">
        <f t="shared" si="101"/>
        <v>216097545.81354228</v>
      </c>
      <c r="W128" s="103">
        <v>1.8652891574171781E-2</v>
      </c>
      <c r="X128" s="105">
        <f t="shared" si="185"/>
        <v>22866512999.803516</v>
      </c>
      <c r="Y128" s="105">
        <f t="shared" si="102"/>
        <v>426526587.66472453</v>
      </c>
      <c r="Z128" s="103">
        <v>2.7485100713027417E-2</v>
      </c>
      <c r="AA128" s="105">
        <f t="shared" si="186"/>
        <v>11831278161.321735</v>
      </c>
      <c r="AB128" s="105">
        <f t="shared" si="103"/>
        <v>325183871.82776976</v>
      </c>
      <c r="AC128" s="103">
        <v>0.1133592716861264</v>
      </c>
      <c r="AD128" s="104">
        <f t="shared" si="187"/>
        <v>256198720.61883</v>
      </c>
      <c r="AE128" s="104">
        <f t="shared" si="104"/>
        <v>29042500.376267944</v>
      </c>
      <c r="AF128" s="103">
        <v>3.2044488049885855E-2</v>
      </c>
      <c r="AG128" s="104">
        <f t="shared" si="188"/>
        <v>22839788966.825317</v>
      </c>
      <c r="AH128" s="104">
        <f t="shared" si="105"/>
        <v>731889344.60934865</v>
      </c>
      <c r="AI128" s="103">
        <v>7.0434014150524984E-2</v>
      </c>
      <c r="AJ128" s="104">
        <f t="shared" si="189"/>
        <v>3389901955.7292356</v>
      </c>
      <c r="AK128" s="104">
        <f t="shared" si="106"/>
        <v>238764402.31872532</v>
      </c>
      <c r="AL128" s="103">
        <v>2.7669567951250737E-2</v>
      </c>
      <c r="AM128" s="104">
        <f t="shared" si="190"/>
        <v>259624303.76703635</v>
      </c>
      <c r="AN128" s="104">
        <f t="shared" si="107"/>
        <v>7183692.314878175</v>
      </c>
      <c r="AO128" s="103">
        <v>7.0335566373620984E-2</v>
      </c>
      <c r="AP128" s="104">
        <f t="shared" si="191"/>
        <v>9527033121.3835411</v>
      </c>
      <c r="AQ128" s="104">
        <f t="shared" si="108"/>
        <v>670089270.4527576</v>
      </c>
      <c r="AR128" s="103">
        <v>6.6644759375279056E-2</v>
      </c>
      <c r="AS128" s="104">
        <f t="shared" si="192"/>
        <v>1111674269.9922893</v>
      </c>
      <c r="AT128" s="104">
        <f t="shared" si="109"/>
        <v>74087264.227325127</v>
      </c>
      <c r="AU128" s="103">
        <v>6.8775747612428675E-2</v>
      </c>
      <c r="AV128" s="105">
        <f t="shared" si="193"/>
        <v>3501233660.6107817</v>
      </c>
      <c r="AW128" s="105">
        <f t="shared" si="110"/>
        <v>240799962.57430688</v>
      </c>
      <c r="AX128" s="103">
        <v>1.5684280017651212E-2</v>
      </c>
      <c r="AY128" s="105">
        <f t="shared" si="194"/>
        <v>23004522986.901489</v>
      </c>
      <c r="AZ128" s="105">
        <f t="shared" si="111"/>
        <v>360809380.19905698</v>
      </c>
      <c r="BB128" s="104">
        <f t="shared" si="145"/>
        <v>28309498792.615597</v>
      </c>
      <c r="BD128" s="104">
        <f t="shared" si="146"/>
        <v>3087236718644.2041</v>
      </c>
      <c r="BF128" s="107">
        <f t="shared" si="112"/>
        <v>9.1698503783824003E-3</v>
      </c>
      <c r="BG128" s="99">
        <v>1.01286539661718E-2</v>
      </c>
      <c r="BI128" s="108">
        <f t="shared" si="95"/>
        <v>-9.5880358778939988E-4</v>
      </c>
    </row>
    <row r="129" spans="1:65">
      <c r="A129" s="115">
        <v>41851</v>
      </c>
      <c r="B129" s="99">
        <v>-1.0544040300844999E-2</v>
      </c>
      <c r="C129" s="62">
        <v>3279213547939.0781</v>
      </c>
      <c r="D129" s="62">
        <v>-34576159804.546555</v>
      </c>
      <c r="E129" s="100">
        <v>1.3129319434056674E-3</v>
      </c>
      <c r="F129" s="101">
        <f t="shared" si="179"/>
        <v>3273930978.0652976</v>
      </c>
      <c r="G129" s="102">
        <f t="shared" si="96"/>
        <v>4298448.5616072891</v>
      </c>
      <c r="H129" s="103">
        <v>1.9312159917322724E-2</v>
      </c>
      <c r="I129" s="104">
        <f t="shared" si="180"/>
        <v>274626242.76666123</v>
      </c>
      <c r="J129" s="102">
        <f t="shared" si="97"/>
        <v>5303625.9178032549</v>
      </c>
      <c r="K129" s="103">
        <v>2.979417788378702E-4</v>
      </c>
      <c r="L129" s="104">
        <f t="shared" si="181"/>
        <v>1108108839.2148297</v>
      </c>
      <c r="M129" s="102">
        <f t="shared" si="98"/>
        <v>330151.91870163387</v>
      </c>
      <c r="N129" s="103">
        <v>1.9405361207643294E-2</v>
      </c>
      <c r="O129" s="104">
        <f t="shared" si="182"/>
        <v>35509864529.729279</v>
      </c>
      <c r="P129" s="104">
        <f t="shared" si="99"/>
        <v>689081747.63387716</v>
      </c>
      <c r="Q129" s="100">
        <v>-2.5362401970553941E-3</v>
      </c>
      <c r="R129" s="105">
        <f t="shared" si="183"/>
        <v>19694155081.483532</v>
      </c>
      <c r="S129" s="105">
        <f t="shared" si="100"/>
        <v>-49949107.764701284</v>
      </c>
      <c r="T129" s="103">
        <v>-8.9965176977431123E-3</v>
      </c>
      <c r="U129" s="104">
        <f t="shared" si="184"/>
        <v>2114499407.4805124</v>
      </c>
      <c r="V129" s="105">
        <f t="shared" si="101"/>
        <v>-19023131.341265753</v>
      </c>
      <c r="W129" s="103">
        <v>-3.6155138725946813E-3</v>
      </c>
      <c r="X129" s="105">
        <f t="shared" si="185"/>
        <v>23293039587.468239</v>
      </c>
      <c r="Y129" s="105">
        <f t="shared" si="102"/>
        <v>-84216307.763388515</v>
      </c>
      <c r="Z129" s="103">
        <v>1.5591991012049817E-2</v>
      </c>
      <c r="AA129" s="105">
        <f t="shared" si="186"/>
        <v>12156462033.149506</v>
      </c>
      <c r="AB129" s="105">
        <f t="shared" si="103"/>
        <v>189543446.75919193</v>
      </c>
      <c r="AC129" s="103">
        <v>1.2258708002819416E-3</v>
      </c>
      <c r="AD129" s="104">
        <f t="shared" si="187"/>
        <v>285241220.99509794</v>
      </c>
      <c r="AE129" s="104">
        <f t="shared" si="104"/>
        <v>349668.88385465887</v>
      </c>
      <c r="AF129" s="103">
        <v>-5.1365419349229696E-2</v>
      </c>
      <c r="AG129" s="104">
        <f t="shared" si="188"/>
        <v>23571678311.434666</v>
      </c>
      <c r="AH129" s="104">
        <f t="shared" si="105"/>
        <v>-1210769141.2319841</v>
      </c>
      <c r="AI129" s="103">
        <v>1.9429066106118598E-2</v>
      </c>
      <c r="AJ129" s="104">
        <f t="shared" si="189"/>
        <v>3628666358.0479612</v>
      </c>
      <c r="AK129" s="104">
        <f t="shared" si="106"/>
        <v>70501598.547562465</v>
      </c>
      <c r="AL129" s="103">
        <v>7.9862892473442734E-2</v>
      </c>
      <c r="AM129" s="104">
        <f t="shared" si="190"/>
        <v>266807996.08191448</v>
      </c>
      <c r="AN129" s="104">
        <f t="shared" si="107"/>
        <v>21308058.302144665</v>
      </c>
      <c r="AO129" s="103">
        <v>-6.1945824392794701E-3</v>
      </c>
      <c r="AP129" s="104">
        <f t="shared" si="191"/>
        <v>10197122391.836298</v>
      </c>
      <c r="AQ129" s="104">
        <f t="shared" si="108"/>
        <v>-63166915.299652599</v>
      </c>
      <c r="AR129" s="103">
        <v>-2.9126464182829208E-2</v>
      </c>
      <c r="AS129" s="104">
        <f t="shared" si="192"/>
        <v>1185761534.2196145</v>
      </c>
      <c r="AT129" s="104">
        <f t="shared" si="109"/>
        <v>-34537040.85582421</v>
      </c>
      <c r="AU129" s="103">
        <v>-3.659898650736447E-2</v>
      </c>
      <c r="AV129" s="105">
        <f t="shared" si="193"/>
        <v>3742033623.1850886</v>
      </c>
      <c r="AW129" s="105">
        <f t="shared" si="110"/>
        <v>-136954638.08505523</v>
      </c>
      <c r="AX129" s="103">
        <v>-5.5840550080583889E-2</v>
      </c>
      <c r="AY129" s="105">
        <f t="shared" si="194"/>
        <v>23365332367.100548</v>
      </c>
      <c r="AZ129" s="105">
        <f t="shared" si="111"/>
        <v>-1304733012.1945658</v>
      </c>
      <c r="BB129" s="104">
        <f t="shared" si="145"/>
        <v>-32653527256.534866</v>
      </c>
      <c r="BD129" s="104">
        <f t="shared" si="146"/>
        <v>3115546217436.8188</v>
      </c>
      <c r="BF129" s="107">
        <f t="shared" si="112"/>
        <v>-1.0480835454721371E-2</v>
      </c>
      <c r="BG129" s="99">
        <v>-1.0544040300844999E-2</v>
      </c>
      <c r="BI129" s="108">
        <f t="shared" si="95"/>
        <v>6.3204846123628491E-5</v>
      </c>
    </row>
    <row r="130" spans="1:65">
      <c r="A130" s="115">
        <v>41882</v>
      </c>
      <c r="B130" s="99">
        <v>2.1508692811563299E-2</v>
      </c>
      <c r="C130" s="62">
        <v>3244637388134.5317</v>
      </c>
      <c r="D130" s="62">
        <v>69787908866.298721</v>
      </c>
      <c r="E130" s="100">
        <v>-0.1007062244047037</v>
      </c>
      <c r="F130" s="101">
        <f t="shared" si="179"/>
        <v>3278229426.626905</v>
      </c>
      <c r="G130" s="102">
        <f t="shared" si="96"/>
        <v>-330138108.28799224</v>
      </c>
      <c r="H130" s="103">
        <v>-0.12328474358525197</v>
      </c>
      <c r="I130" s="104">
        <f t="shared" si="180"/>
        <v>279929868.68446445</v>
      </c>
      <c r="J130" s="102">
        <f t="shared" si="97"/>
        <v>-34511082.082617454</v>
      </c>
      <c r="K130" s="103">
        <v>6.0448149921163902E-2</v>
      </c>
      <c r="L130" s="104">
        <f t="shared" si="181"/>
        <v>1108438991.1335313</v>
      </c>
      <c r="M130" s="102">
        <f t="shared" si="98"/>
        <v>67003086.314503364</v>
      </c>
      <c r="N130" s="103">
        <v>-2.0029543036569637E-2</v>
      </c>
      <c r="O130" s="104">
        <f t="shared" si="182"/>
        <v>36198946277.363152</v>
      </c>
      <c r="P130" s="104">
        <f t="shared" si="99"/>
        <v>-725048352.34091747</v>
      </c>
      <c r="Q130" s="100">
        <v>-2.6402295614858733E-2</v>
      </c>
      <c r="R130" s="105">
        <f t="shared" si="183"/>
        <v>19644205973.71883</v>
      </c>
      <c r="S130" s="105">
        <f t="shared" si="100"/>
        <v>-518652133.23729837</v>
      </c>
      <c r="T130" s="103">
        <v>-5.4163110063163905E-2</v>
      </c>
      <c r="U130" s="104">
        <f t="shared" si="184"/>
        <v>2095476276.1392467</v>
      </c>
      <c r="V130" s="105">
        <f t="shared" si="101"/>
        <v>-113497512.17927887</v>
      </c>
      <c r="W130" s="103">
        <v>-7.5004175587626024E-2</v>
      </c>
      <c r="X130" s="105">
        <f t="shared" si="185"/>
        <v>23208823279.704849</v>
      </c>
      <c r="Y130" s="105">
        <f t="shared" si="102"/>
        <v>-1740758656.4531651</v>
      </c>
      <c r="Z130" s="103">
        <v>-1.6299921360057541E-2</v>
      </c>
      <c r="AA130" s="105">
        <f t="shared" si="186"/>
        <v>12346005479.908699</v>
      </c>
      <c r="AB130" s="105">
        <f t="shared" si="103"/>
        <v>-201238918.43335125</v>
      </c>
      <c r="AC130" s="103">
        <v>-7.5988419188311354E-2</v>
      </c>
      <c r="AD130" s="104">
        <f t="shared" si="187"/>
        <v>285590889.87895256</v>
      </c>
      <c r="AE130" s="104">
        <f t="shared" si="104"/>
        <v>-21701600.256484713</v>
      </c>
      <c r="AF130" s="103">
        <v>-6.9949919067418195E-2</v>
      </c>
      <c r="AG130" s="104">
        <f t="shared" si="188"/>
        <v>22360909170.202682</v>
      </c>
      <c r="AH130" s="104">
        <f t="shared" si="105"/>
        <v>-1564143786.7295671</v>
      </c>
      <c r="AI130" s="103">
        <v>-4.0902803305712214E-2</v>
      </c>
      <c r="AJ130" s="104">
        <f t="shared" si="189"/>
        <v>3699167956.5955234</v>
      </c>
      <c r="AK130" s="104">
        <f t="shared" si="106"/>
        <v>-151306339.32342008</v>
      </c>
      <c r="AL130" s="103">
        <v>-5.6050379464456353E-2</v>
      </c>
      <c r="AM130" s="104">
        <f t="shared" si="190"/>
        <v>288116054.38405919</v>
      </c>
      <c r="AN130" s="104">
        <f t="shared" si="107"/>
        <v>-16149014.178028461</v>
      </c>
      <c r="AO130" s="103">
        <v>-6.5812234383643489E-2</v>
      </c>
      <c r="AP130" s="104">
        <f t="shared" si="191"/>
        <v>10133955476.536646</v>
      </c>
      <c r="AQ130" s="104">
        <f t="shared" si="108"/>
        <v>-666938253.05523729</v>
      </c>
      <c r="AR130" s="103">
        <v>8.8077110516890614E-2</v>
      </c>
      <c r="AS130" s="104">
        <f t="shared" si="192"/>
        <v>1151224493.3637903</v>
      </c>
      <c r="AT130" s="104">
        <f t="shared" si="109"/>
        <v>101396526.93175396</v>
      </c>
      <c r="AU130" s="103">
        <v>9.3995130431017895E-3</v>
      </c>
      <c r="AV130" s="105">
        <f t="shared" si="193"/>
        <v>3605078985.1000333</v>
      </c>
      <c r="AW130" s="105">
        <f t="shared" si="110"/>
        <v>33885986.941859923</v>
      </c>
      <c r="AX130" s="103">
        <v>-3.7990499196932453E-2</v>
      </c>
      <c r="AY130" s="105">
        <f t="shared" si="194"/>
        <v>22060599354.905983</v>
      </c>
      <c r="AZ130" s="105">
        <f t="shared" si="111"/>
        <v>-838093182.07640433</v>
      </c>
      <c r="BB130" s="104">
        <f t="shared" si="145"/>
        <v>76507800204.74437</v>
      </c>
      <c r="BD130" s="104">
        <f t="shared" si="146"/>
        <v>3082892690180.2842</v>
      </c>
      <c r="BF130" s="107">
        <f t="shared" si="112"/>
        <v>2.4816887220382063E-2</v>
      </c>
      <c r="BG130" s="99">
        <v>2.1508692811563299E-2</v>
      </c>
      <c r="BI130" s="108">
        <f t="shared" si="95"/>
        <v>3.308194408818764E-3</v>
      </c>
    </row>
    <row r="131" spans="1:65">
      <c r="A131" s="115">
        <v>41912</v>
      </c>
      <c r="B131" s="99">
        <v>-1.54816678889532E-2</v>
      </c>
      <c r="C131" s="62">
        <v>3314425297000.8306</v>
      </c>
      <c r="D131" s="62">
        <v>-51312831690.911934</v>
      </c>
      <c r="E131" s="100">
        <v>-3.545409575707964E-2</v>
      </c>
      <c r="F131" s="101">
        <f t="shared" si="179"/>
        <v>2948091318.338913</v>
      </c>
      <c r="G131" s="102">
        <f t="shared" si="96"/>
        <v>-104521911.90100297</v>
      </c>
      <c r="H131" s="103">
        <v>-2.8416555574390656E-2</v>
      </c>
      <c r="I131" s="104">
        <f t="shared" si="180"/>
        <v>245418786.60184699</v>
      </c>
      <c r="J131" s="102">
        <f t="shared" si="97"/>
        <v>-6973956.588470906</v>
      </c>
      <c r="K131" s="103">
        <v>1.6977205705300341E-2</v>
      </c>
      <c r="L131" s="104">
        <f t="shared" si="181"/>
        <v>1175442077.4480348</v>
      </c>
      <c r="M131" s="102">
        <f t="shared" si="98"/>
        <v>19955721.943500862</v>
      </c>
      <c r="N131" s="103">
        <v>-2.402519232391229E-2</v>
      </c>
      <c r="O131" s="104">
        <f>O130*(1+N130)</f>
        <v>35473897925.022232</v>
      </c>
      <c r="P131" s="104">
        <f t="shared" si="99"/>
        <v>-852267220.12749219</v>
      </c>
      <c r="Q131" s="100">
        <v>-2.8057533269852601E-2</v>
      </c>
      <c r="R131" s="105">
        <f t="shared" si="183"/>
        <v>19125553840.481533</v>
      </c>
      <c r="S131" s="105">
        <f t="shared" si="100"/>
        <v>-536615863.18366778</v>
      </c>
      <c r="T131" s="103">
        <v>1.8456304225170583E-2</v>
      </c>
      <c r="U131" s="104">
        <f t="shared" si="184"/>
        <v>1981978763.9599679</v>
      </c>
      <c r="V131" s="105">
        <f t="shared" si="101"/>
        <v>36580003.035472728</v>
      </c>
      <c r="W131" s="103">
        <v>-3.301458004959551E-2</v>
      </c>
      <c r="X131" s="105">
        <f t="shared" si="185"/>
        <v>21468064623.251682</v>
      </c>
      <c r="Y131" s="105">
        <f t="shared" si="102"/>
        <v>-708759138.01423216</v>
      </c>
      <c r="Z131" s="103">
        <v>-1.4861738885690885E-2</v>
      </c>
      <c r="AA131" s="105">
        <f t="shared" si="186"/>
        <v>12144766561.475348</v>
      </c>
      <c r="AB131" s="105">
        <f t="shared" si="103"/>
        <v>-180492349.46431655</v>
      </c>
      <c r="AC131" s="103">
        <v>-3.3400288594691803E-2</v>
      </c>
      <c r="AD131" s="104">
        <f t="shared" si="187"/>
        <v>263889289.62246785</v>
      </c>
      <c r="AE131" s="104">
        <f t="shared" si="104"/>
        <v>-8813978.430438634</v>
      </c>
      <c r="AF131" s="103">
        <v>9.9662257035362384E-3</v>
      </c>
      <c r="AG131" s="104">
        <f t="shared" si="188"/>
        <v>20796765383.473114</v>
      </c>
      <c r="AH131" s="104">
        <f>AF131*AG131</f>
        <v>207265257.71518242</v>
      </c>
      <c r="AI131" s="103">
        <v>-1.5247963683665797E-2</v>
      </c>
      <c r="AJ131" s="104">
        <f t="shared" si="189"/>
        <v>3547861617.2721033</v>
      </c>
      <c r="AK131" s="104">
        <f t="shared" si="106"/>
        <v>-54097665.094836831</v>
      </c>
      <c r="AL131" s="103">
        <v>2.0371247031815316E-2</v>
      </c>
      <c r="AM131" s="104">
        <f t="shared" si="190"/>
        <v>271967040.20603073</v>
      </c>
      <c r="AN131" s="104">
        <f t="shared" si="107"/>
        <v>5540307.7605487006</v>
      </c>
      <c r="AO131" s="103">
        <v>-2.239112315034204E-2</v>
      </c>
      <c r="AP131" s="104">
        <f t="shared" si="191"/>
        <v>9467017223.4814091</v>
      </c>
      <c r="AQ131" s="104">
        <f t="shared" si="108"/>
        <v>-211977148.5173814</v>
      </c>
      <c r="AR131" s="103">
        <v>-2.4803414570627763E-2</v>
      </c>
      <c r="AS131" s="104">
        <f>AS130*(1+AR130)</f>
        <v>1252621020.2955444</v>
      </c>
      <c r="AT131" s="104">
        <f t="shared" si="109"/>
        <v>-31069278.466273122</v>
      </c>
      <c r="AU131" s="103">
        <v>-1.4559525475019435E-2</v>
      </c>
      <c r="AV131" s="105">
        <f t="shared" si="193"/>
        <v>3638964972.041893</v>
      </c>
      <c r="AW131" s="105">
        <f t="shared" si="110"/>
        <v>-52981603.213147327</v>
      </c>
      <c r="AX131" s="103">
        <v>-3.6002741299684123E-2</v>
      </c>
      <c r="AY131" s="105">
        <f t="shared" si="194"/>
        <v>21222506172.829578</v>
      </c>
      <c r="AZ131" s="105">
        <f t="shared" si="111"/>
        <v>-764068399.47133267</v>
      </c>
      <c r="BB131" s="104">
        <f t="shared" si="145"/>
        <v>-48069534468.894051</v>
      </c>
      <c r="BD131" s="104">
        <f t="shared" si="146"/>
        <v>3159400490385.0283</v>
      </c>
      <c r="BF131" s="107">
        <f t="shared" si="112"/>
        <v>-1.5214764514718404E-2</v>
      </c>
      <c r="BG131" s="99">
        <v>-1.54816678889532E-2</v>
      </c>
      <c r="BI131" s="108">
        <f t="shared" ref="BI131" si="195">BF131-BG131</f>
        <v>2.6690337423479656E-4</v>
      </c>
    </row>
    <row r="132" spans="1:65">
      <c r="A132" s="4"/>
      <c r="B132" s="61"/>
      <c r="C132" s="62"/>
      <c r="D132" s="62"/>
      <c r="E132" s="116"/>
      <c r="F132" s="101"/>
      <c r="G132" s="117"/>
      <c r="H132" s="118"/>
      <c r="I132" s="104"/>
      <c r="J132" s="117"/>
      <c r="K132" s="118"/>
      <c r="L132" s="104"/>
      <c r="M132" s="117"/>
      <c r="N132" s="118"/>
      <c r="O132" s="104"/>
      <c r="P132" s="118"/>
      <c r="Q132" s="119"/>
      <c r="R132" s="105"/>
      <c r="U132" s="104"/>
      <c r="X132" s="105"/>
      <c r="AA132" s="105"/>
      <c r="AD132" s="104"/>
      <c r="AE132" s="118"/>
      <c r="AF132" s="118"/>
      <c r="AG132" s="104"/>
      <c r="AH132" s="118"/>
      <c r="AI132" s="118"/>
      <c r="AJ132" s="104"/>
      <c r="AK132" s="118"/>
      <c r="AL132" s="118"/>
      <c r="AM132" s="104"/>
      <c r="AN132" s="118"/>
      <c r="AO132" s="118"/>
      <c r="AP132" s="104"/>
      <c r="AQ132" s="118"/>
      <c r="AR132" s="118"/>
      <c r="AS132" s="104"/>
      <c r="AT132" s="118"/>
      <c r="AV132" s="105"/>
      <c r="AY132" s="105"/>
    </row>
    <row r="133" spans="1:65">
      <c r="B133" s="61"/>
      <c r="C133" s="62"/>
      <c r="D133" s="62"/>
      <c r="E133" s="116"/>
      <c r="F133" s="101"/>
      <c r="G133" s="117"/>
      <c r="H133" s="118"/>
      <c r="I133" s="104"/>
      <c r="J133" s="117"/>
      <c r="K133" s="118"/>
      <c r="L133" s="104"/>
      <c r="M133" s="117"/>
      <c r="N133" s="118"/>
      <c r="O133" s="104"/>
      <c r="P133" s="118"/>
      <c r="Q133" s="119"/>
      <c r="R133" s="105"/>
      <c r="U133" s="104"/>
      <c r="X133" s="105"/>
      <c r="AA133" s="105"/>
      <c r="AD133" s="104"/>
      <c r="AE133" s="118"/>
      <c r="AF133" s="118"/>
      <c r="AG133" s="104"/>
      <c r="AH133" s="118"/>
      <c r="AI133" s="118"/>
      <c r="AJ133" s="104"/>
      <c r="AK133" s="118"/>
      <c r="AL133" s="118"/>
      <c r="AM133" s="104"/>
      <c r="AN133" s="118"/>
      <c r="AO133" s="118"/>
      <c r="AP133" s="104"/>
      <c r="AQ133" s="118"/>
      <c r="AR133" s="118"/>
      <c r="AS133" s="104"/>
      <c r="AT133" s="118"/>
      <c r="AV133" s="105"/>
      <c r="AY133" s="105"/>
      <c r="BF133" s="137"/>
      <c r="BG133" s="120" t="s">
        <v>209</v>
      </c>
      <c r="BH133" s="120" t="s">
        <v>224</v>
      </c>
      <c r="BI133" s="121" t="s">
        <v>211</v>
      </c>
    </row>
    <row r="134" spans="1:65">
      <c r="B134" s="61"/>
      <c r="C134" s="62"/>
      <c r="D134" s="62"/>
      <c r="E134" s="116"/>
      <c r="F134" s="101"/>
      <c r="G134" s="117"/>
      <c r="H134" s="118"/>
      <c r="I134" s="104"/>
      <c r="J134" s="117"/>
      <c r="K134" s="118"/>
      <c r="L134" s="104"/>
      <c r="M134" s="117"/>
      <c r="N134" s="118"/>
      <c r="O134" s="104"/>
      <c r="P134" s="118"/>
      <c r="Q134" s="119"/>
      <c r="R134" s="105"/>
      <c r="U134" s="104"/>
      <c r="X134" s="105"/>
      <c r="AA134" s="105"/>
      <c r="AD134" s="104"/>
      <c r="AE134" s="118"/>
      <c r="AF134" s="118"/>
      <c r="AG134" s="104"/>
      <c r="AH134" s="118"/>
      <c r="AI134" s="118"/>
      <c r="AJ134" s="104"/>
      <c r="AK134" s="118"/>
      <c r="AL134" s="118"/>
      <c r="AM134" s="104"/>
      <c r="AN134" s="118"/>
      <c r="AO134" s="118"/>
      <c r="AP134" s="104"/>
      <c r="AQ134" s="118"/>
      <c r="AR134" s="118"/>
      <c r="AS134" s="104"/>
      <c r="AT134" s="118"/>
      <c r="AV134" s="105"/>
      <c r="AY134" s="105"/>
      <c r="BF134" s="138"/>
      <c r="BG134" s="122" t="s">
        <v>222</v>
      </c>
      <c r="BH134" s="122" t="s">
        <v>225</v>
      </c>
      <c r="BI134" s="123"/>
    </row>
    <row r="135" spans="1:65">
      <c r="B135" s="61"/>
      <c r="C135" s="62"/>
      <c r="D135" s="62"/>
      <c r="E135" s="116"/>
      <c r="F135" s="101"/>
      <c r="G135" s="117"/>
      <c r="H135" s="118"/>
      <c r="I135" s="104"/>
      <c r="J135" s="117"/>
      <c r="K135" s="118"/>
      <c r="L135" s="104"/>
      <c r="M135" s="117"/>
      <c r="N135" s="118"/>
      <c r="O135" s="104"/>
      <c r="P135" s="118"/>
      <c r="Q135" s="119"/>
      <c r="R135" s="105"/>
      <c r="U135" s="104"/>
      <c r="X135" s="105"/>
      <c r="AA135" s="105"/>
      <c r="AD135" s="104"/>
      <c r="AE135" s="118"/>
      <c r="AF135" s="118"/>
      <c r="AG135" s="104"/>
      <c r="AH135" s="118"/>
      <c r="AI135" s="118"/>
      <c r="AJ135" s="104"/>
      <c r="AK135" s="118"/>
      <c r="AL135" s="118"/>
      <c r="AM135" s="104"/>
      <c r="AN135" s="118"/>
      <c r="AO135" s="118"/>
      <c r="AP135" s="104"/>
      <c r="AQ135" s="118"/>
      <c r="AR135" s="118"/>
      <c r="AS135" s="104"/>
      <c r="AT135" s="118"/>
      <c r="AV135" s="105"/>
      <c r="AY135" s="105"/>
      <c r="BF135" s="124" t="s">
        <v>226</v>
      </c>
      <c r="BG135" s="142">
        <f>AVERAGE(BF3:BF131)</f>
        <v>7.2405326978234917E-3</v>
      </c>
      <c r="BH135" s="142">
        <f>AVERAGE(BG3:BG131)</f>
        <v>7.110657463770027E-3</v>
      </c>
      <c r="BI135" s="139">
        <f>BG135-BH135</f>
        <v>1.2987523405346476E-4</v>
      </c>
      <c r="BK135" s="152" t="s">
        <v>227</v>
      </c>
      <c r="BL135" s="156" t="s">
        <v>228</v>
      </c>
      <c r="BM135" s="157" t="s">
        <v>229</v>
      </c>
    </row>
    <row r="136" spans="1:65">
      <c r="B136" s="61"/>
      <c r="C136" s="62"/>
      <c r="D136" s="62"/>
      <c r="E136" s="116"/>
      <c r="F136" s="101"/>
      <c r="G136" s="117"/>
      <c r="H136" s="118"/>
      <c r="I136" s="104"/>
      <c r="J136" s="117"/>
      <c r="K136" s="118"/>
      <c r="L136" s="104"/>
      <c r="M136" s="117"/>
      <c r="N136" s="118"/>
      <c r="O136" s="104"/>
      <c r="P136" s="118"/>
      <c r="Q136" s="119"/>
      <c r="R136" s="105"/>
      <c r="U136" s="104"/>
      <c r="X136" s="105"/>
      <c r="AA136" s="105"/>
      <c r="AD136" s="104"/>
      <c r="AE136" s="118"/>
      <c r="AF136" s="118"/>
      <c r="AG136" s="104"/>
      <c r="AH136" s="118"/>
      <c r="AI136" s="118"/>
      <c r="AJ136" s="104"/>
      <c r="AK136" s="118"/>
      <c r="AL136" s="118"/>
      <c r="AM136" s="104"/>
      <c r="AN136" s="118"/>
      <c r="AO136" s="118"/>
      <c r="AP136" s="104"/>
      <c r="AQ136" s="118"/>
      <c r="AR136" s="118"/>
      <c r="AS136" s="104"/>
      <c r="AT136" s="118"/>
      <c r="AV136" s="105"/>
      <c r="AY136" s="105"/>
      <c r="BF136" s="125" t="s">
        <v>230</v>
      </c>
      <c r="BG136" s="143">
        <f>STDEV(BF3:BF131)</f>
        <v>4.2785964979082838E-2</v>
      </c>
      <c r="BH136" s="143">
        <f>STDEV(BG3:BG131)</f>
        <v>4.160028203340288E-2</v>
      </c>
      <c r="BI136" s="140">
        <f>BG136-BH136</f>
        <v>1.1856829456799584E-3</v>
      </c>
      <c r="BK136" s="158" t="s">
        <v>231</v>
      </c>
      <c r="BL136" s="126">
        <v>7.2405326978234917E-3</v>
      </c>
      <c r="BM136" s="159">
        <v>7.110657463770027E-3</v>
      </c>
    </row>
    <row r="137" spans="1:65">
      <c r="B137" s="61"/>
      <c r="C137" s="62"/>
      <c r="D137" s="62"/>
      <c r="E137" s="116"/>
      <c r="F137" s="101"/>
      <c r="G137" s="117"/>
      <c r="H137" s="118"/>
      <c r="I137" s="104"/>
      <c r="J137" s="117"/>
      <c r="K137" s="118"/>
      <c r="L137" s="104"/>
      <c r="M137" s="117"/>
      <c r="N137" s="118"/>
      <c r="O137" s="104"/>
      <c r="P137" s="118"/>
      <c r="Q137" s="119"/>
      <c r="R137" s="105"/>
      <c r="U137" s="104"/>
      <c r="X137" s="105"/>
      <c r="AA137" s="105"/>
      <c r="AD137" s="104"/>
      <c r="AE137" s="118"/>
      <c r="AF137" s="118"/>
      <c r="AG137" s="104"/>
      <c r="AH137" s="118"/>
      <c r="AI137" s="118"/>
      <c r="AJ137" s="104"/>
      <c r="AK137" s="118"/>
      <c r="AL137" s="118"/>
      <c r="AM137" s="104"/>
      <c r="AN137" s="118"/>
      <c r="AO137" s="118"/>
      <c r="AP137" s="104"/>
      <c r="AQ137" s="118"/>
      <c r="AR137" s="118"/>
      <c r="AS137" s="104"/>
      <c r="AT137" s="118"/>
      <c r="AV137" s="105"/>
      <c r="AY137" s="105"/>
      <c r="BF137" s="125" t="s">
        <v>232</v>
      </c>
      <c r="BG137" s="144">
        <f>SKEW(BF3:BF131)</f>
        <v>-0.83962990932918169</v>
      </c>
      <c r="BH137" s="144">
        <f>SKEW(BG3:BG131)</f>
        <v>-0.96777730329434564</v>
      </c>
      <c r="BI137" s="140">
        <f>BG137-BH137</f>
        <v>0.12814739396516395</v>
      </c>
      <c r="BK137" s="158" t="s">
        <v>233</v>
      </c>
      <c r="BL137" s="126">
        <v>1.8306387991913033E-3</v>
      </c>
      <c r="BM137" s="159">
        <v>1.7305834652586627E-3</v>
      </c>
    </row>
    <row r="138" spans="1:65">
      <c r="B138" s="61"/>
      <c r="C138" s="62"/>
      <c r="D138" s="62"/>
      <c r="E138" s="116"/>
      <c r="F138" s="101"/>
      <c r="G138" s="117"/>
      <c r="H138" s="118"/>
      <c r="I138" s="104"/>
      <c r="J138" s="117"/>
      <c r="K138" s="118"/>
      <c r="L138" s="104"/>
      <c r="M138" s="117"/>
      <c r="N138" s="118"/>
      <c r="O138" s="104"/>
      <c r="P138" s="118"/>
      <c r="Q138" s="119"/>
      <c r="R138" s="105"/>
      <c r="U138" s="104"/>
      <c r="X138" s="105"/>
      <c r="AA138" s="105"/>
      <c r="AD138" s="104"/>
      <c r="AE138" s="118"/>
      <c r="AF138" s="118"/>
      <c r="AG138" s="104"/>
      <c r="AH138" s="118"/>
      <c r="AI138" s="118"/>
      <c r="AJ138" s="104"/>
      <c r="AK138" s="118"/>
      <c r="AL138" s="118"/>
      <c r="AM138" s="104"/>
      <c r="AN138" s="118"/>
      <c r="AO138" s="118"/>
      <c r="AP138" s="104"/>
      <c r="AQ138" s="118"/>
      <c r="AR138" s="118"/>
      <c r="AS138" s="104"/>
      <c r="AT138" s="118"/>
      <c r="AV138" s="105"/>
      <c r="AY138" s="105"/>
      <c r="BF138" s="125" t="s">
        <v>234</v>
      </c>
      <c r="BG138" s="144">
        <f>KURT(BF3:BF131)</f>
        <v>2.3853363488887758</v>
      </c>
      <c r="BH138" s="144">
        <f>KURT(BG3:BG131)</f>
        <v>2.7659226786090021</v>
      </c>
      <c r="BI138" s="140">
        <f>BG138-BH138</f>
        <v>-0.38058632972022632</v>
      </c>
      <c r="BK138" s="158" t="s">
        <v>235</v>
      </c>
      <c r="BL138" s="126">
        <v>129</v>
      </c>
      <c r="BM138" s="159">
        <v>129</v>
      </c>
    </row>
    <row r="139" spans="1:65">
      <c r="B139" s="61"/>
      <c r="C139" s="62"/>
      <c r="D139" s="62"/>
      <c r="E139" s="116"/>
      <c r="F139" s="101"/>
      <c r="G139" s="117"/>
      <c r="H139" s="118"/>
      <c r="I139" s="104"/>
      <c r="J139" s="117"/>
      <c r="K139" s="118"/>
      <c r="L139" s="104"/>
      <c r="M139" s="117"/>
      <c r="N139" s="118"/>
      <c r="O139" s="104"/>
      <c r="P139" s="118"/>
      <c r="Q139" s="119"/>
      <c r="R139" s="105"/>
      <c r="U139" s="104"/>
      <c r="X139" s="105"/>
      <c r="AA139" s="105"/>
      <c r="AD139" s="104"/>
      <c r="AE139" s="118"/>
      <c r="AF139" s="118"/>
      <c r="AG139" s="104"/>
      <c r="AH139" s="118"/>
      <c r="AI139" s="118"/>
      <c r="AJ139" s="104"/>
      <c r="AK139" s="118"/>
      <c r="AL139" s="118"/>
      <c r="AM139" s="104"/>
      <c r="AN139" s="118"/>
      <c r="AO139" s="118"/>
      <c r="AP139" s="104"/>
      <c r="AQ139" s="118"/>
      <c r="AR139" s="118"/>
      <c r="AS139" s="104"/>
      <c r="AT139" s="118"/>
      <c r="AV139" s="105"/>
      <c r="AY139" s="105"/>
      <c r="BF139" s="127" t="s">
        <v>236</v>
      </c>
      <c r="BG139" s="145">
        <f>CORREL(BF3:BF131,BG3:BG131)</f>
        <v>0.9970056253031343</v>
      </c>
      <c r="BH139" s="146"/>
      <c r="BI139" s="141"/>
      <c r="BK139" s="158" t="s">
        <v>237</v>
      </c>
      <c r="BL139" s="126">
        <v>0.9970056253031343</v>
      </c>
      <c r="BM139" s="159"/>
    </row>
    <row r="140" spans="1:65">
      <c r="B140" s="61"/>
      <c r="C140" s="62"/>
      <c r="D140" s="62"/>
      <c r="E140" s="116"/>
      <c r="F140" s="101"/>
      <c r="G140" s="117"/>
      <c r="H140" s="118"/>
      <c r="I140" s="104"/>
      <c r="J140" s="117"/>
      <c r="K140" s="118"/>
      <c r="L140" s="104"/>
      <c r="M140" s="117"/>
      <c r="N140" s="118"/>
      <c r="O140" s="104"/>
      <c r="P140" s="118"/>
      <c r="Q140" s="119"/>
      <c r="R140" s="105"/>
      <c r="U140" s="104"/>
      <c r="X140" s="105"/>
      <c r="AA140" s="105"/>
      <c r="AD140" s="104"/>
      <c r="AE140" s="118"/>
      <c r="AF140" s="118"/>
      <c r="AG140" s="104"/>
      <c r="AH140" s="118"/>
      <c r="AI140" s="118"/>
      <c r="AJ140" s="104"/>
      <c r="AK140" s="118"/>
      <c r="AL140" s="118"/>
      <c r="AM140" s="104"/>
      <c r="AN140" s="118"/>
      <c r="AO140" s="118"/>
      <c r="AP140" s="104"/>
      <c r="AQ140" s="118"/>
      <c r="AR140" s="118"/>
      <c r="AS140" s="104"/>
      <c r="AT140" s="118"/>
      <c r="AV140" s="105"/>
      <c r="AY140" s="105"/>
      <c r="BK140" s="158" t="s">
        <v>238</v>
      </c>
      <c r="BL140" s="126">
        <v>0</v>
      </c>
      <c r="BM140" s="159"/>
    </row>
    <row r="141" spans="1:65">
      <c r="B141" s="61"/>
      <c r="C141" s="62"/>
      <c r="D141" s="62"/>
      <c r="E141" s="116"/>
      <c r="F141" s="101"/>
      <c r="G141" s="117"/>
      <c r="H141" s="118"/>
      <c r="I141" s="104"/>
      <c r="J141" s="117"/>
      <c r="K141" s="118"/>
      <c r="L141" s="104"/>
      <c r="M141" s="117"/>
      <c r="N141" s="118"/>
      <c r="O141" s="104"/>
      <c r="P141" s="118"/>
      <c r="Q141" s="119"/>
      <c r="R141" s="105"/>
      <c r="U141" s="104"/>
      <c r="X141" s="105"/>
      <c r="AA141" s="105"/>
      <c r="AD141" s="104"/>
      <c r="AE141" s="118"/>
      <c r="AF141" s="118"/>
      <c r="AG141" s="104"/>
      <c r="AH141" s="118"/>
      <c r="AI141" s="118"/>
      <c r="AJ141" s="104"/>
      <c r="AK141" s="118"/>
      <c r="AL141" s="118"/>
      <c r="AM141" s="104"/>
      <c r="AN141" s="118"/>
      <c r="AO141" s="118"/>
      <c r="AP141" s="104"/>
      <c r="AQ141" s="118"/>
      <c r="AR141" s="118"/>
      <c r="AS141" s="104"/>
      <c r="AT141" s="118"/>
      <c r="AV141" s="105"/>
      <c r="AY141" s="105"/>
      <c r="BF141" s="153" t="s">
        <v>239</v>
      </c>
      <c r="BG141" s="154"/>
      <c r="BH141" s="154"/>
      <c r="BI141" s="155"/>
      <c r="BK141" s="158" t="s">
        <v>240</v>
      </c>
      <c r="BL141" s="126">
        <v>128</v>
      </c>
      <c r="BM141" s="159"/>
    </row>
    <row r="142" spans="1:65">
      <c r="B142" s="61"/>
      <c r="C142" s="62"/>
      <c r="D142" s="62"/>
      <c r="E142" s="116"/>
      <c r="F142" s="101"/>
      <c r="G142" s="117"/>
      <c r="H142" s="118"/>
      <c r="I142" s="104"/>
      <c r="J142" s="117"/>
      <c r="K142" s="118"/>
      <c r="L142" s="104"/>
      <c r="M142" s="117"/>
      <c r="N142" s="118"/>
      <c r="O142" s="104"/>
      <c r="P142" s="118"/>
      <c r="Q142" s="119"/>
      <c r="R142" s="105"/>
      <c r="U142" s="104"/>
      <c r="X142" s="105"/>
      <c r="AA142" s="105"/>
      <c r="AD142" s="104"/>
      <c r="AE142" s="118"/>
      <c r="AF142" s="118"/>
      <c r="AG142" s="104"/>
      <c r="AH142" s="118"/>
      <c r="AI142" s="118"/>
      <c r="AJ142" s="104"/>
      <c r="AK142" s="118"/>
      <c r="AL142" s="118"/>
      <c r="AM142" s="104"/>
      <c r="AN142" s="118"/>
      <c r="AO142" s="118"/>
      <c r="AP142" s="104"/>
      <c r="AQ142" s="118"/>
      <c r="AR142" s="118"/>
      <c r="AS142" s="104"/>
      <c r="AT142" s="118"/>
      <c r="AV142" s="105"/>
      <c r="AY142" s="105"/>
      <c r="BF142" s="119" t="s">
        <v>241</v>
      </c>
      <c r="BG142" s="4">
        <f>(BG139*BG136)/BH136</f>
        <v>1.02542208088677</v>
      </c>
      <c r="BH142" s="4">
        <v>1</v>
      </c>
      <c r="BI142" s="5"/>
      <c r="BK142" s="158" t="s">
        <v>242</v>
      </c>
      <c r="BL142" s="126">
        <v>0.42467109998990565</v>
      </c>
      <c r="BM142" s="159"/>
    </row>
    <row r="143" spans="1:65">
      <c r="B143" s="61"/>
      <c r="C143" s="62"/>
      <c r="D143" s="62"/>
      <c r="E143" s="116"/>
      <c r="F143" s="101"/>
      <c r="G143" s="117"/>
      <c r="H143" s="118"/>
      <c r="I143" s="104"/>
      <c r="J143" s="117"/>
      <c r="K143" s="118"/>
      <c r="L143" s="104"/>
      <c r="M143" s="117"/>
      <c r="N143" s="118"/>
      <c r="O143" s="104"/>
      <c r="P143" s="118"/>
      <c r="Q143" s="119"/>
      <c r="R143" s="105"/>
      <c r="U143" s="104"/>
      <c r="X143" s="105"/>
      <c r="AA143" s="105"/>
      <c r="AD143" s="104"/>
      <c r="AE143" s="118"/>
      <c r="AF143" s="118"/>
      <c r="AG143" s="104"/>
      <c r="AH143" s="118"/>
      <c r="AI143" s="118"/>
      <c r="AJ143" s="104"/>
      <c r="AK143" s="118"/>
      <c r="AL143" s="118"/>
      <c r="AM143" s="104"/>
      <c r="AN143" s="118"/>
      <c r="AO143" s="118"/>
      <c r="AP143" s="104"/>
      <c r="AQ143" s="118"/>
      <c r="AR143" s="118"/>
      <c r="AS143" s="104"/>
      <c r="AT143" s="118"/>
      <c r="AV143" s="105"/>
      <c r="AY143" s="105"/>
      <c r="BF143" s="119" t="s">
        <v>243</v>
      </c>
      <c r="BG143" s="147">
        <v>2.5899999999999999E-2</v>
      </c>
      <c r="BH143" s="147">
        <v>2.5899999999999999E-2</v>
      </c>
      <c r="BI143" s="5"/>
      <c r="BK143" s="158" t="s">
        <v>244</v>
      </c>
      <c r="BL143" s="126">
        <v>0.33589471446883123</v>
      </c>
      <c r="BM143" s="159"/>
    </row>
    <row r="144" spans="1:65">
      <c r="B144" s="61"/>
      <c r="C144" s="62"/>
      <c r="D144" s="62"/>
      <c r="E144" s="116"/>
      <c r="F144" s="101"/>
      <c r="G144" s="117"/>
      <c r="H144" s="118"/>
      <c r="I144" s="104"/>
      <c r="J144" s="117"/>
      <c r="K144" s="118"/>
      <c r="L144" s="104"/>
      <c r="M144" s="117"/>
      <c r="N144" s="118"/>
      <c r="O144" s="104"/>
      <c r="P144" s="118"/>
      <c r="Q144" s="119"/>
      <c r="R144" s="105"/>
      <c r="U144" s="104"/>
      <c r="X144" s="105"/>
      <c r="AA144" s="105"/>
      <c r="AD144" s="104"/>
      <c r="AE144" s="118"/>
      <c r="AF144" s="118"/>
      <c r="AG144" s="104"/>
      <c r="AH144" s="118"/>
      <c r="AI144" s="118"/>
      <c r="AJ144" s="104"/>
      <c r="AK144" s="118"/>
      <c r="AL144" s="118"/>
      <c r="AM144" s="104"/>
      <c r="AN144" s="118"/>
      <c r="AO144" s="118"/>
      <c r="AP144" s="104"/>
      <c r="AQ144" s="118"/>
      <c r="AR144" s="118"/>
      <c r="AS144" s="104"/>
      <c r="AT144" s="118"/>
      <c r="AV144" s="105"/>
      <c r="AY144" s="105"/>
      <c r="BF144" s="119" t="s">
        <v>245</v>
      </c>
      <c r="BG144" s="148">
        <v>0.05</v>
      </c>
      <c r="BH144" s="148">
        <v>0.05</v>
      </c>
      <c r="BI144" s="5"/>
      <c r="BK144" s="158" t="s">
        <v>246</v>
      </c>
      <c r="BL144" s="126">
        <v>1.6568452260814905</v>
      </c>
      <c r="BM144" s="159"/>
    </row>
    <row r="145" spans="2:65">
      <c r="B145" s="61"/>
      <c r="C145" s="62"/>
      <c r="D145" s="62"/>
      <c r="E145" s="116"/>
      <c r="F145" s="101"/>
      <c r="G145" s="117"/>
      <c r="H145" s="118"/>
      <c r="I145" s="104"/>
      <c r="J145" s="117"/>
      <c r="K145" s="118"/>
      <c r="L145" s="104"/>
      <c r="M145" s="117"/>
      <c r="N145" s="118"/>
      <c r="O145" s="104"/>
      <c r="P145" s="118"/>
      <c r="Q145" s="119"/>
      <c r="R145" s="105"/>
      <c r="U145" s="104"/>
      <c r="X145" s="105"/>
      <c r="AA145" s="105"/>
      <c r="AD145" s="104"/>
      <c r="AE145" s="118"/>
      <c r="AF145" s="118"/>
      <c r="AG145" s="104"/>
      <c r="AH145" s="118"/>
      <c r="AI145" s="118"/>
      <c r="AJ145" s="104"/>
      <c r="AK145" s="118"/>
      <c r="AL145" s="118"/>
      <c r="AM145" s="104"/>
      <c r="AN145" s="118"/>
      <c r="AO145" s="118"/>
      <c r="AP145" s="104"/>
      <c r="AQ145" s="118"/>
      <c r="AR145" s="118"/>
      <c r="AS145" s="104"/>
      <c r="AT145" s="118"/>
      <c r="AV145" s="105"/>
      <c r="AY145" s="105"/>
      <c r="BF145" s="119" t="s">
        <v>247</v>
      </c>
      <c r="BG145" s="147">
        <f>BG143+BG142*BG144</f>
        <v>7.7171104044338495E-2</v>
      </c>
      <c r="BH145" s="147">
        <f>BH143+BH142*BH144</f>
        <v>7.5899999999999995E-2</v>
      </c>
      <c r="BI145" s="5"/>
      <c r="BK145" s="158" t="s">
        <v>248</v>
      </c>
      <c r="BL145" s="126">
        <v>0.67178942893766247</v>
      </c>
      <c r="BM145" s="159"/>
    </row>
    <row r="146" spans="2:65">
      <c r="B146" s="61"/>
      <c r="C146" s="62"/>
      <c r="D146" s="62"/>
      <c r="E146" s="116"/>
      <c r="F146" s="101"/>
      <c r="G146" s="117"/>
      <c r="H146" s="118"/>
      <c r="I146" s="104"/>
      <c r="J146" s="117"/>
      <c r="K146" s="118"/>
      <c r="L146" s="104"/>
      <c r="M146" s="117"/>
      <c r="N146" s="118"/>
      <c r="O146" s="104"/>
      <c r="P146" s="118"/>
      <c r="Q146" s="119"/>
      <c r="R146" s="105"/>
      <c r="U146" s="104"/>
      <c r="X146" s="105"/>
      <c r="AA146" s="105"/>
      <c r="AD146" s="104"/>
      <c r="AE146" s="118"/>
      <c r="AF146" s="118"/>
      <c r="AG146" s="104"/>
      <c r="AH146" s="118"/>
      <c r="AI146" s="118"/>
      <c r="AJ146" s="104"/>
      <c r="AK146" s="118"/>
      <c r="AL146" s="118"/>
      <c r="AM146" s="104"/>
      <c r="AN146" s="118"/>
      <c r="AO146" s="118"/>
      <c r="AP146" s="104"/>
      <c r="AQ146" s="118"/>
      <c r="AR146" s="118"/>
      <c r="AS146" s="104"/>
      <c r="AT146" s="118"/>
      <c r="AV146" s="105"/>
      <c r="AY146" s="105"/>
      <c r="BF146" s="119" t="s">
        <v>249</v>
      </c>
      <c r="BG146" s="4">
        <f>(BG145-BG143)/BG136</f>
        <v>1.1983159447123342</v>
      </c>
      <c r="BH146" s="4">
        <f>(BH145-BH143)/BH136</f>
        <v>1.2019149283616053</v>
      </c>
      <c r="BI146" s="5">
        <f>BH146-BG146</f>
        <v>3.5989836492711369E-3</v>
      </c>
      <c r="BK146" s="160" t="s">
        <v>250</v>
      </c>
      <c r="BL146" s="161">
        <v>1.9786708498378349</v>
      </c>
      <c r="BM146" s="162"/>
    </row>
    <row r="147" spans="2:65">
      <c r="B147" s="61"/>
      <c r="C147" s="62"/>
      <c r="D147" s="62"/>
      <c r="E147" s="116"/>
      <c r="F147" s="101"/>
      <c r="G147" s="117"/>
      <c r="H147" s="118"/>
      <c r="I147" s="104"/>
      <c r="J147" s="117"/>
      <c r="K147" s="118"/>
      <c r="L147" s="104"/>
      <c r="M147" s="117"/>
      <c r="N147" s="118"/>
      <c r="O147" s="104"/>
      <c r="P147" s="118"/>
      <c r="Q147" s="119"/>
      <c r="R147" s="105"/>
      <c r="U147" s="104"/>
      <c r="X147" s="105"/>
      <c r="AA147" s="105"/>
      <c r="AD147" s="104"/>
      <c r="AE147" s="118"/>
      <c r="AF147" s="118"/>
      <c r="AG147" s="104"/>
      <c r="AH147" s="118"/>
      <c r="AI147" s="118"/>
      <c r="AJ147" s="104"/>
      <c r="AK147" s="118"/>
      <c r="AL147" s="118"/>
      <c r="AM147" s="104"/>
      <c r="AN147" s="118"/>
      <c r="AO147" s="118"/>
      <c r="AP147" s="104"/>
      <c r="AQ147" s="118"/>
      <c r="AR147" s="118"/>
      <c r="AS147" s="104"/>
      <c r="AT147" s="118"/>
      <c r="AV147" s="105"/>
      <c r="AY147" s="105"/>
      <c r="BF147" s="119"/>
      <c r="BG147" s="4"/>
      <c r="BH147" s="4"/>
      <c r="BI147" s="5"/>
    </row>
    <row r="148" spans="2:65">
      <c r="B148" s="61"/>
      <c r="C148" s="62"/>
      <c r="D148" s="62"/>
      <c r="E148" s="116"/>
      <c r="F148" s="101"/>
      <c r="G148" s="117"/>
      <c r="H148" s="118"/>
      <c r="I148" s="104"/>
      <c r="J148" s="117"/>
      <c r="K148" s="118"/>
      <c r="L148" s="104"/>
      <c r="M148" s="117"/>
      <c r="N148" s="118"/>
      <c r="O148" s="104"/>
      <c r="P148" s="118"/>
      <c r="Q148" s="119"/>
      <c r="R148" s="105"/>
      <c r="U148" s="104"/>
      <c r="X148" s="105"/>
      <c r="AA148" s="105"/>
      <c r="AD148" s="104"/>
      <c r="AE148" s="118"/>
      <c r="AF148" s="118"/>
      <c r="AG148" s="104"/>
      <c r="AH148" s="118"/>
      <c r="AI148" s="118"/>
      <c r="AJ148" s="104"/>
      <c r="AK148" s="118"/>
      <c r="AL148" s="118"/>
      <c r="AM148" s="104"/>
      <c r="AN148" s="118"/>
      <c r="AO148" s="118"/>
      <c r="AP148" s="104"/>
      <c r="AQ148" s="118"/>
      <c r="AR148" s="118"/>
      <c r="AS148" s="104"/>
      <c r="AT148" s="118"/>
      <c r="AV148" s="105"/>
      <c r="AY148" s="105"/>
      <c r="BF148" s="119" t="s">
        <v>251</v>
      </c>
      <c r="BG148" s="149">
        <v>4380000000000</v>
      </c>
      <c r="BH148" s="4"/>
      <c r="BI148" s="5"/>
    </row>
    <row r="149" spans="2:65">
      <c r="B149" s="61"/>
      <c r="C149" s="62"/>
      <c r="D149" s="62"/>
      <c r="E149" s="116"/>
      <c r="F149" s="101"/>
      <c r="G149" s="117"/>
      <c r="H149" s="118"/>
      <c r="I149" s="104"/>
      <c r="J149" s="117"/>
      <c r="K149" s="118"/>
      <c r="L149" s="104"/>
      <c r="M149" s="117"/>
      <c r="N149" s="118"/>
      <c r="O149" s="104"/>
      <c r="P149" s="118"/>
      <c r="Q149" s="119"/>
      <c r="R149" s="105"/>
      <c r="U149" s="104"/>
      <c r="X149" s="105"/>
      <c r="AA149" s="105"/>
      <c r="AD149" s="104"/>
      <c r="AE149" s="118"/>
      <c r="AF149" s="118"/>
      <c r="AG149" s="104"/>
      <c r="AH149" s="118"/>
      <c r="AI149" s="118"/>
      <c r="AJ149" s="104"/>
      <c r="AK149" s="118"/>
      <c r="AL149" s="118"/>
      <c r="AM149" s="104"/>
      <c r="AN149" s="118"/>
      <c r="AO149" s="118"/>
      <c r="AP149" s="104"/>
      <c r="AQ149" s="118"/>
      <c r="AR149" s="118"/>
      <c r="AS149" s="104"/>
      <c r="AT149" s="118"/>
      <c r="AV149" s="105"/>
      <c r="AY149" s="105"/>
      <c r="BF149" s="119" t="s">
        <v>252</v>
      </c>
      <c r="BG149" s="149">
        <f>BG148*BH136</f>
        <v>182209235306.30463</v>
      </c>
      <c r="BH149" s="4"/>
      <c r="BI149" s="5"/>
    </row>
    <row r="150" spans="2:65">
      <c r="B150" s="61"/>
      <c r="C150" s="62"/>
      <c r="D150" s="62"/>
      <c r="E150" s="116"/>
      <c r="F150" s="101"/>
      <c r="G150" s="117"/>
      <c r="H150" s="118"/>
      <c r="I150" s="104"/>
      <c r="J150" s="117"/>
      <c r="K150" s="118"/>
      <c r="L150" s="104"/>
      <c r="M150" s="117"/>
      <c r="N150" s="118"/>
      <c r="O150" s="104"/>
      <c r="P150" s="118"/>
      <c r="Q150" s="119"/>
      <c r="R150" s="105"/>
      <c r="U150" s="104"/>
      <c r="X150" s="105"/>
      <c r="AA150" s="105"/>
      <c r="AD150" s="104"/>
      <c r="AE150" s="118"/>
      <c r="AF150" s="118"/>
      <c r="AG150" s="104"/>
      <c r="AH150" s="118"/>
      <c r="AI150" s="118"/>
      <c r="AJ150" s="104"/>
      <c r="AK150" s="118"/>
      <c r="AL150" s="118"/>
      <c r="AM150" s="104"/>
      <c r="AN150" s="118"/>
      <c r="AO150" s="118"/>
      <c r="AP150" s="104"/>
      <c r="AQ150" s="118"/>
      <c r="AR150" s="118"/>
      <c r="AS150" s="104"/>
      <c r="AT150" s="118"/>
      <c r="AV150" s="105"/>
      <c r="AY150" s="105"/>
      <c r="BF150" s="119" t="s">
        <v>253</v>
      </c>
      <c r="BG150" s="149">
        <f>BG149*BI146</f>
        <v>655768058.6135875</v>
      </c>
      <c r="BH150" s="4"/>
      <c r="BI150" s="5"/>
    </row>
    <row r="151" spans="2:65">
      <c r="BF151" s="150"/>
      <c r="BG151" s="133">
        <f>BG150*(12^0.5)</f>
        <v>2271647190.9990783</v>
      </c>
      <c r="BH151" s="81"/>
      <c r="BI151" s="15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60"/>
  <sheetViews>
    <sheetView topLeftCell="CS125" zoomScale="70" zoomScaleNormal="70" workbookViewId="0">
      <selection activeCell="CS125" sqref="CS125"/>
    </sheetView>
  </sheetViews>
  <sheetFormatPr defaultColWidth="10.875" defaultRowHeight="15"/>
  <cols>
    <col min="1" max="1" width="10" style="215" customWidth="1"/>
    <col min="2" max="2" width="18.875" style="216" customWidth="1"/>
    <col min="3" max="3" width="21.625" style="216" customWidth="1"/>
    <col min="4" max="4" width="9.375" style="164" customWidth="1"/>
    <col min="5" max="5" width="13.875" style="217" customWidth="1"/>
    <col min="6" max="6" width="13" style="218" customWidth="1"/>
    <col min="7" max="7" width="12.875" style="166" customWidth="1"/>
    <col min="8" max="8" width="13.5" style="217" customWidth="1"/>
    <col min="9" max="9" width="13.5" style="218" customWidth="1"/>
    <col min="10" max="10" width="13" style="166" customWidth="1"/>
    <col min="11" max="11" width="15.5" style="217" customWidth="1"/>
    <col min="12" max="12" width="12.375" style="217" customWidth="1"/>
    <col min="13" max="13" width="10.125" style="164" customWidth="1"/>
    <col min="14" max="14" width="12.875" style="217" customWidth="1"/>
    <col min="15" max="15" width="12.5" style="218" customWidth="1"/>
    <col min="16" max="16" width="14.125" style="166" customWidth="1"/>
    <col min="17" max="17" width="14.125" style="217" customWidth="1"/>
    <col min="18" max="18" width="11.5" style="218" customWidth="1"/>
    <col min="19" max="19" width="13.125" style="166" customWidth="1"/>
    <col min="20" max="20" width="13.125" style="217" customWidth="1"/>
    <col min="21" max="21" width="12.125" style="218" customWidth="1"/>
    <col min="22" max="22" width="11.875" style="166" customWidth="1"/>
    <col min="23" max="23" width="14.375" style="217" customWidth="1"/>
    <col min="24" max="24" width="11.5" style="217" customWidth="1"/>
    <col min="25" max="25" width="12.125" style="164" customWidth="1"/>
    <col min="26" max="26" width="13.5" style="219" customWidth="1"/>
    <col min="27" max="27" width="11.625" style="219" customWidth="1"/>
    <col min="28" max="28" width="10.875" style="164" customWidth="1"/>
    <col min="29" max="30" width="10.875" style="219" customWidth="1"/>
    <col min="31" max="31" width="10.375" style="164" customWidth="1"/>
    <col min="32" max="32" width="14.875" style="219" customWidth="1"/>
    <col min="33" max="33" width="10.625" style="218" customWidth="1"/>
    <col min="34" max="34" width="12.5" style="166" customWidth="1"/>
    <col min="35" max="35" width="14.125" style="217" customWidth="1"/>
    <col min="36" max="36" width="13.375" style="217" customWidth="1"/>
    <col min="37" max="37" width="11.625" style="164" customWidth="1"/>
    <col min="38" max="38" width="14.5" style="219" customWidth="1"/>
    <col min="39" max="39" width="12.5" style="219" customWidth="1"/>
    <col min="40" max="40" width="11.375" style="164" customWidth="1"/>
    <col min="41" max="41" width="15.375" style="219" customWidth="1"/>
    <col min="42" max="42" width="11.375" style="219" customWidth="1"/>
    <col min="43" max="43" width="10.875" style="164" customWidth="1"/>
    <col min="44" max="44" width="14" style="217" customWidth="1"/>
    <col min="45" max="45" width="12.125" style="217" customWidth="1"/>
    <col min="46" max="46" width="11.875" style="164" customWidth="1"/>
    <col min="47" max="47" width="13.375" style="219" customWidth="1"/>
    <col min="48" max="48" width="11.625" style="219" customWidth="1"/>
    <col min="49" max="49" width="12.125" style="164" customWidth="1"/>
    <col min="50" max="51" width="12.625" style="217" customWidth="1"/>
    <col min="52" max="52" width="13.375" style="164" customWidth="1"/>
    <col min="53" max="53" width="14.125" style="219" customWidth="1"/>
    <col min="54" max="54" width="11.875" style="219" customWidth="1"/>
    <col min="55" max="55" width="11.5" style="164" customWidth="1"/>
    <col min="56" max="56" width="13" style="219" customWidth="1"/>
    <col min="57" max="57" width="12.375" style="219" customWidth="1"/>
    <col min="58" max="58" width="12" style="164" customWidth="1"/>
    <col min="59" max="59" width="13.625" style="219" customWidth="1"/>
    <col min="60" max="60" width="11.625" style="219" customWidth="1"/>
    <col min="61" max="61" width="10.375" style="164" customWidth="1"/>
    <col min="62" max="63" width="10.875" style="217" customWidth="1"/>
    <col min="64" max="64" width="10.875" style="164" customWidth="1"/>
    <col min="65" max="65" width="14" style="219" customWidth="1"/>
    <col min="66" max="66" width="12" style="219" customWidth="1"/>
    <col min="67" max="67" width="10.625" style="164" customWidth="1"/>
    <col min="68" max="68" width="13.5" style="217" customWidth="1"/>
    <col min="69" max="69" width="12.375" style="217" customWidth="1"/>
    <col min="70" max="70" width="13.5" style="164" customWidth="1"/>
    <col min="71" max="71" width="12.5" style="219" customWidth="1"/>
    <col min="72" max="72" width="11.5" style="219" customWidth="1"/>
    <col min="73" max="73" width="12.125" style="164" customWidth="1"/>
    <col min="74" max="74" width="14.875" style="219" customWidth="1"/>
    <col min="75" max="75" width="11.5" style="219" customWidth="1"/>
    <col min="76" max="76" width="11" style="164" customWidth="1"/>
    <col min="77" max="77" width="14.375" style="219" customWidth="1"/>
    <col min="78" max="78" width="10.875" style="219" customWidth="1"/>
    <col min="79" max="79" width="10.875" style="164" customWidth="1"/>
    <col min="80" max="81" width="10.875" style="219" customWidth="1"/>
    <col min="82" max="82" width="10.625" style="164" customWidth="1"/>
    <col min="83" max="83" width="13.5" style="219" customWidth="1"/>
    <col min="84" max="84" width="11.5" style="219" customWidth="1"/>
    <col min="85" max="85" width="12.375" style="164" customWidth="1"/>
    <col min="86" max="87" width="12.375" style="219" customWidth="1"/>
    <col min="88" max="88" width="10.5" style="164" customWidth="1"/>
    <col min="89" max="89" width="12.375" style="219" customWidth="1"/>
    <col min="90" max="90" width="10" style="219" customWidth="1"/>
    <col min="91" max="91" width="11.625" style="164" customWidth="1"/>
    <col min="92" max="92" width="28.625" style="220" customWidth="1"/>
    <col min="93" max="93" width="10.875" style="166"/>
    <col min="94" max="94" width="30" style="220" customWidth="1"/>
    <col min="95" max="95" width="19.875" style="181" customWidth="1"/>
    <col min="96" max="96" width="35.5" style="228" bestFit="1" customWidth="1"/>
    <col min="97" max="97" width="26.625" style="220" customWidth="1"/>
    <col min="98" max="98" width="22.875" style="220" customWidth="1"/>
    <col min="99" max="99" width="10.875" style="166"/>
    <col min="100" max="100" width="38.375" style="166" bestFit="1" customWidth="1"/>
    <col min="101" max="101" width="16.5" style="166" bestFit="1" customWidth="1"/>
    <col min="102" max="102" width="10.875" style="166"/>
    <col min="103" max="103" width="12.125" style="166" bestFit="1" customWidth="1"/>
    <col min="104" max="16384" width="10.875" style="166"/>
  </cols>
  <sheetData>
    <row r="1" spans="1:98">
      <c r="A1" s="321"/>
      <c r="B1" s="322" t="s">
        <v>254</v>
      </c>
      <c r="C1" s="322" t="s">
        <v>255</v>
      </c>
      <c r="D1" s="242"/>
      <c r="E1" s="243" t="s">
        <v>256</v>
      </c>
      <c r="F1" s="244"/>
      <c r="G1" s="245"/>
      <c r="H1" s="246" t="s">
        <v>257</v>
      </c>
      <c r="I1" s="244"/>
      <c r="J1" s="245"/>
      <c r="K1" s="246" t="s">
        <v>258</v>
      </c>
      <c r="L1" s="247"/>
      <c r="M1" s="242"/>
      <c r="N1" s="248" t="s">
        <v>259</v>
      </c>
      <c r="O1" s="244"/>
      <c r="P1" s="245"/>
      <c r="Q1" s="248" t="s">
        <v>260</v>
      </c>
      <c r="R1" s="244"/>
      <c r="S1" s="245"/>
      <c r="T1" s="248" t="s">
        <v>261</v>
      </c>
      <c r="U1" s="244"/>
      <c r="V1" s="245"/>
      <c r="W1" s="248" t="s">
        <v>262</v>
      </c>
      <c r="X1" s="247"/>
      <c r="Y1" s="242"/>
      <c r="Z1" s="249" t="s">
        <v>263</v>
      </c>
      <c r="AA1" s="250"/>
      <c r="AB1" s="242"/>
      <c r="AC1" s="251" t="s">
        <v>264</v>
      </c>
      <c r="AD1" s="250"/>
      <c r="AE1" s="242"/>
      <c r="AF1" s="249" t="s">
        <v>265</v>
      </c>
      <c r="AG1" s="244"/>
      <c r="AH1" s="245"/>
      <c r="AI1" s="248" t="s">
        <v>266</v>
      </c>
      <c r="AJ1" s="247"/>
      <c r="AK1" s="242"/>
      <c r="AL1" s="249" t="s">
        <v>267</v>
      </c>
      <c r="AM1" s="250"/>
      <c r="AN1" s="242"/>
      <c r="AO1" s="249" t="s">
        <v>268</v>
      </c>
      <c r="AP1" s="250"/>
      <c r="AQ1" s="242"/>
      <c r="AR1" s="248" t="s">
        <v>111</v>
      </c>
      <c r="AS1" s="247"/>
      <c r="AT1" s="242"/>
      <c r="AU1" s="249" t="s">
        <v>269</v>
      </c>
      <c r="AV1" s="250"/>
      <c r="AW1" s="242"/>
      <c r="AX1" s="248" t="s">
        <v>270</v>
      </c>
      <c r="AY1" s="247"/>
      <c r="AZ1" s="252"/>
      <c r="BA1" s="249" t="s">
        <v>271</v>
      </c>
      <c r="BB1" s="249"/>
      <c r="BC1" s="253"/>
      <c r="BD1" s="249" t="s">
        <v>272</v>
      </c>
      <c r="BE1" s="254"/>
      <c r="BF1" s="252"/>
      <c r="BG1" s="249" t="s">
        <v>273</v>
      </c>
      <c r="BH1" s="249"/>
      <c r="BI1" s="253"/>
      <c r="BJ1" s="248" t="s">
        <v>131</v>
      </c>
      <c r="BK1" s="255"/>
      <c r="BL1" s="253"/>
      <c r="BM1" s="249" t="s">
        <v>274</v>
      </c>
      <c r="BN1" s="254"/>
      <c r="BO1" s="252"/>
      <c r="BP1" s="248" t="s">
        <v>275</v>
      </c>
      <c r="BQ1" s="248"/>
      <c r="BR1" s="256"/>
      <c r="BS1" s="257" t="s">
        <v>276</v>
      </c>
      <c r="BT1" s="257"/>
      <c r="BU1" s="252"/>
      <c r="BV1" s="249" t="s">
        <v>277</v>
      </c>
      <c r="BW1" s="249"/>
      <c r="BX1" s="252"/>
      <c r="BY1" s="249" t="s">
        <v>278</v>
      </c>
      <c r="BZ1" s="249"/>
      <c r="CA1" s="252"/>
      <c r="CB1" s="249" t="s">
        <v>279</v>
      </c>
      <c r="CC1" s="249"/>
      <c r="CD1" s="252"/>
      <c r="CE1" s="249" t="s">
        <v>280</v>
      </c>
      <c r="CF1" s="249"/>
      <c r="CG1" s="252"/>
      <c r="CH1" s="249" t="s">
        <v>281</v>
      </c>
      <c r="CI1" s="249"/>
      <c r="CJ1" s="252"/>
      <c r="CK1" s="249" t="s">
        <v>282</v>
      </c>
      <c r="CL1" s="249"/>
      <c r="CM1" s="242"/>
      <c r="CN1" s="241" t="s">
        <v>209</v>
      </c>
      <c r="CO1" s="245"/>
      <c r="CP1" s="241" t="s">
        <v>210</v>
      </c>
      <c r="CQ1" s="258"/>
      <c r="CR1" s="252" t="s">
        <v>209</v>
      </c>
      <c r="CS1" s="259" t="s">
        <v>209</v>
      </c>
      <c r="CT1" s="167" t="s">
        <v>211</v>
      </c>
    </row>
    <row r="2" spans="1:98" s="170" customFormat="1" ht="15.75">
      <c r="A2" s="323" t="s">
        <v>212</v>
      </c>
      <c r="B2" s="325" t="s">
        <v>225</v>
      </c>
      <c r="C2" s="324" t="s">
        <v>283</v>
      </c>
      <c r="D2" s="261" t="s">
        <v>284</v>
      </c>
      <c r="E2" s="262" t="s">
        <v>285</v>
      </c>
      <c r="F2" s="263" t="s">
        <v>286</v>
      </c>
      <c r="G2" s="264" t="s">
        <v>216</v>
      </c>
      <c r="H2" s="262" t="s">
        <v>285</v>
      </c>
      <c r="I2" s="262" t="s">
        <v>218</v>
      </c>
      <c r="J2" s="261" t="s">
        <v>284</v>
      </c>
      <c r="K2" s="262" t="s">
        <v>285</v>
      </c>
      <c r="L2" s="265" t="s">
        <v>286</v>
      </c>
      <c r="M2" s="264" t="s">
        <v>216</v>
      </c>
      <c r="N2" s="262" t="s">
        <v>285</v>
      </c>
      <c r="O2" s="262" t="s">
        <v>218</v>
      </c>
      <c r="P2" s="261" t="s">
        <v>284</v>
      </c>
      <c r="Q2" s="262" t="s">
        <v>285</v>
      </c>
      <c r="R2" s="263" t="s">
        <v>286</v>
      </c>
      <c r="S2" s="264" t="s">
        <v>216</v>
      </c>
      <c r="T2" s="262" t="s">
        <v>285</v>
      </c>
      <c r="U2" s="262" t="s">
        <v>218</v>
      </c>
      <c r="V2" s="261" t="s">
        <v>284</v>
      </c>
      <c r="W2" s="262" t="s">
        <v>285</v>
      </c>
      <c r="X2" s="265" t="s">
        <v>286</v>
      </c>
      <c r="Y2" s="264" t="s">
        <v>216</v>
      </c>
      <c r="Z2" s="262" t="s">
        <v>285</v>
      </c>
      <c r="AA2" s="266" t="s">
        <v>218</v>
      </c>
      <c r="AB2" s="261" t="s">
        <v>284</v>
      </c>
      <c r="AC2" s="262" t="s">
        <v>285</v>
      </c>
      <c r="AD2" s="265" t="s">
        <v>286</v>
      </c>
      <c r="AE2" s="264" t="s">
        <v>216</v>
      </c>
      <c r="AF2" s="262" t="s">
        <v>285</v>
      </c>
      <c r="AG2" s="262" t="s">
        <v>218</v>
      </c>
      <c r="AH2" s="261" t="s">
        <v>284</v>
      </c>
      <c r="AI2" s="262" t="s">
        <v>285</v>
      </c>
      <c r="AJ2" s="265" t="s">
        <v>286</v>
      </c>
      <c r="AK2" s="264" t="s">
        <v>216</v>
      </c>
      <c r="AL2" s="262" t="s">
        <v>285</v>
      </c>
      <c r="AM2" s="266" t="s">
        <v>286</v>
      </c>
      <c r="AN2" s="261" t="s">
        <v>284</v>
      </c>
      <c r="AO2" s="262" t="s">
        <v>285</v>
      </c>
      <c r="AP2" s="265" t="s">
        <v>286</v>
      </c>
      <c r="AQ2" s="264" t="s">
        <v>216</v>
      </c>
      <c r="AR2" s="262" t="s">
        <v>285</v>
      </c>
      <c r="AS2" s="266" t="s">
        <v>286</v>
      </c>
      <c r="AT2" s="261" t="s">
        <v>284</v>
      </c>
      <c r="AU2" s="262" t="s">
        <v>285</v>
      </c>
      <c r="AV2" s="265" t="s">
        <v>286</v>
      </c>
      <c r="AW2" s="264" t="s">
        <v>216</v>
      </c>
      <c r="AX2" s="262" t="s">
        <v>285</v>
      </c>
      <c r="AY2" s="266" t="s">
        <v>218</v>
      </c>
      <c r="AZ2" s="261" t="s">
        <v>284</v>
      </c>
      <c r="BA2" s="262" t="s">
        <v>285</v>
      </c>
      <c r="BB2" s="265" t="s">
        <v>286</v>
      </c>
      <c r="BC2" s="264" t="s">
        <v>216</v>
      </c>
      <c r="BD2" s="262" t="s">
        <v>285</v>
      </c>
      <c r="BE2" s="266" t="s">
        <v>218</v>
      </c>
      <c r="BF2" s="261" t="s">
        <v>284</v>
      </c>
      <c r="BG2" s="262" t="s">
        <v>285</v>
      </c>
      <c r="BH2" s="265" t="s">
        <v>286</v>
      </c>
      <c r="BI2" s="264" t="s">
        <v>216</v>
      </c>
      <c r="BJ2" s="262" t="s">
        <v>285</v>
      </c>
      <c r="BK2" s="266" t="s">
        <v>218</v>
      </c>
      <c r="BL2" s="261" t="s">
        <v>284</v>
      </c>
      <c r="BM2" s="262" t="s">
        <v>285</v>
      </c>
      <c r="BN2" s="265" t="s">
        <v>286</v>
      </c>
      <c r="BO2" s="264" t="s">
        <v>216</v>
      </c>
      <c r="BP2" s="262" t="s">
        <v>285</v>
      </c>
      <c r="BQ2" s="266" t="s">
        <v>218</v>
      </c>
      <c r="BR2" s="261" t="s">
        <v>284</v>
      </c>
      <c r="BS2" s="262" t="s">
        <v>285</v>
      </c>
      <c r="BT2" s="265" t="s">
        <v>286</v>
      </c>
      <c r="BU2" s="264" t="s">
        <v>216</v>
      </c>
      <c r="BV2" s="262" t="s">
        <v>285</v>
      </c>
      <c r="BW2" s="266" t="s">
        <v>218</v>
      </c>
      <c r="BX2" s="261" t="s">
        <v>284</v>
      </c>
      <c r="BY2" s="262" t="s">
        <v>285</v>
      </c>
      <c r="BZ2" s="265" t="s">
        <v>286</v>
      </c>
      <c r="CA2" s="264" t="s">
        <v>216</v>
      </c>
      <c r="CB2" s="262" t="s">
        <v>285</v>
      </c>
      <c r="CC2" s="266" t="s">
        <v>218</v>
      </c>
      <c r="CD2" s="261" t="s">
        <v>284</v>
      </c>
      <c r="CE2" s="262" t="s">
        <v>285</v>
      </c>
      <c r="CF2" s="265" t="s">
        <v>286</v>
      </c>
      <c r="CG2" s="264" t="s">
        <v>216</v>
      </c>
      <c r="CH2" s="262" t="s">
        <v>285</v>
      </c>
      <c r="CI2" s="266" t="s">
        <v>218</v>
      </c>
      <c r="CJ2" s="261" t="s">
        <v>284</v>
      </c>
      <c r="CK2" s="262" t="s">
        <v>285</v>
      </c>
      <c r="CL2" s="265" t="s">
        <v>286</v>
      </c>
      <c r="CM2" s="267"/>
      <c r="CN2" s="268" t="s">
        <v>219</v>
      </c>
      <c r="CO2" s="269" t="s">
        <v>287</v>
      </c>
      <c r="CP2" s="268" t="s">
        <v>221</v>
      </c>
      <c r="CQ2" s="270" t="s">
        <v>288</v>
      </c>
      <c r="CR2" s="271" t="s">
        <v>222</v>
      </c>
      <c r="CS2" s="272"/>
      <c r="CT2" s="169"/>
    </row>
    <row r="3" spans="1:98" ht="15.75">
      <c r="A3" s="171">
        <v>37987</v>
      </c>
      <c r="B3" s="173">
        <v>359600000000</v>
      </c>
      <c r="C3" s="173">
        <v>8186050199.0069895</v>
      </c>
      <c r="D3" s="174">
        <v>0.1171845760588289</v>
      </c>
      <c r="E3" s="175">
        <v>0</v>
      </c>
      <c r="F3" s="175">
        <f>D3*E3</f>
        <v>0</v>
      </c>
      <c r="G3" s="176">
        <v>6.464543960671322E-2</v>
      </c>
      <c r="H3" s="175">
        <v>0</v>
      </c>
      <c r="I3" s="175">
        <f>G3*H3</f>
        <v>0</v>
      </c>
      <c r="J3" s="176">
        <v>0</v>
      </c>
      <c r="K3" s="175">
        <f>'[2]SPU investering'!B4</f>
        <v>0</v>
      </c>
      <c r="L3" s="177">
        <f>J3*K3</f>
        <v>0</v>
      </c>
      <c r="M3" s="174">
        <v>-2.1308898610519458E-2</v>
      </c>
      <c r="N3" s="175">
        <f>'[2]SPU investering'!B5</f>
        <v>0</v>
      </c>
      <c r="O3" s="175">
        <f>M3*N3</f>
        <v>0</v>
      </c>
      <c r="P3" s="176">
        <v>0</v>
      </c>
      <c r="Q3" s="178">
        <f>'[2]SPU investering'!B6</f>
        <v>0</v>
      </c>
      <c r="R3" s="178">
        <f>P3*Q3</f>
        <v>0</v>
      </c>
      <c r="S3" s="176">
        <v>6.2044003157810813E-2</v>
      </c>
      <c r="T3" s="178">
        <f>'[2]SPU investering'!B7</f>
        <v>0</v>
      </c>
      <c r="U3" s="178">
        <f>S3*T3</f>
        <v>0</v>
      </c>
      <c r="V3" s="176">
        <v>0</v>
      </c>
      <c r="W3" s="178">
        <f>'[2]SPU investering'!B8</f>
        <v>0</v>
      </c>
      <c r="X3" s="179">
        <f>V3*W3</f>
        <v>0</v>
      </c>
      <c r="Y3" s="174">
        <v>8.142105240824879E-2</v>
      </c>
      <c r="Z3" s="175">
        <f>'[2]SPU investering'!B9</f>
        <v>0</v>
      </c>
      <c r="AA3" s="177">
        <f>Y3*Z3</f>
        <v>0</v>
      </c>
      <c r="AB3" s="174">
        <v>0</v>
      </c>
      <c r="AC3" s="175">
        <v>0</v>
      </c>
      <c r="AD3" s="177">
        <f>AB3*AC3</f>
        <v>0</v>
      </c>
      <c r="AE3" s="174">
        <v>-0.26535303920543973</v>
      </c>
      <c r="AF3" s="175">
        <v>0</v>
      </c>
      <c r="AG3" s="175">
        <f>AE3*AF3</f>
        <v>0</v>
      </c>
      <c r="AH3" s="176">
        <v>-4.641463566850515E-2</v>
      </c>
      <c r="AI3" s="178">
        <f>'[2]SPU investering'!B12</f>
        <v>0</v>
      </c>
      <c r="AJ3" s="179">
        <f>AH3*AI3</f>
        <v>0</v>
      </c>
      <c r="AK3" s="174">
        <v>0</v>
      </c>
      <c r="AL3" s="175">
        <f>'[2]SPU investering'!B13</f>
        <v>0</v>
      </c>
      <c r="AM3" s="177">
        <f>AK3*AL3</f>
        <v>0</v>
      </c>
      <c r="AN3" s="174">
        <v>0</v>
      </c>
      <c r="AO3" s="175">
        <f>'[2]SPU investering'!B14</f>
        <v>0</v>
      </c>
      <c r="AP3" s="177">
        <f>AN3*AO3</f>
        <v>0</v>
      </c>
      <c r="AQ3" s="174">
        <v>8.3150107879571486E-2</v>
      </c>
      <c r="AR3" s="175">
        <f>'[2]SPU investering'!B15</f>
        <v>269413000</v>
      </c>
      <c r="AS3" s="177">
        <f>AQ3*AR3</f>
        <v>22401720.014158994</v>
      </c>
      <c r="AT3" s="174">
        <v>1.8738575680868983E-2</v>
      </c>
      <c r="AU3" s="175">
        <f>'[2]SPU investering'!B16</f>
        <v>122726000</v>
      </c>
      <c r="AV3" s="177">
        <f>AT3*AU3</f>
        <v>2299710.4390103268</v>
      </c>
      <c r="AW3" s="174">
        <v>4.3031276926974643E-2</v>
      </c>
      <c r="AX3" s="175">
        <f>'[2]SPU investering'!B17</f>
        <v>51902000</v>
      </c>
      <c r="AY3" s="177">
        <f>AW3*AX3</f>
        <v>2233409.3350638379</v>
      </c>
      <c r="AZ3" s="174">
        <v>5.3805059598440765E-2</v>
      </c>
      <c r="BA3" s="175">
        <f>'[2]SPU investering'!B18</f>
        <v>89111000</v>
      </c>
      <c r="BB3" s="177">
        <f>AZ3*BA3</f>
        <v>4794622.6658766549</v>
      </c>
      <c r="BC3" s="174">
        <v>3.4191800846089818E-2</v>
      </c>
      <c r="BD3" s="175">
        <v>0</v>
      </c>
      <c r="BE3" s="177">
        <f>BC3*BD3</f>
        <v>0</v>
      </c>
      <c r="BF3" s="174">
        <v>7.1038822097264547E-3</v>
      </c>
      <c r="BG3" s="175">
        <f>'[2]SPU investering'!B20</f>
        <v>10712000</v>
      </c>
      <c r="BH3" s="177">
        <f>BF3*BG3</f>
        <v>76096.786230589787</v>
      </c>
      <c r="BI3" s="174">
        <v>0</v>
      </c>
      <c r="BJ3" s="175">
        <f>'[2]SPU investering'!B21</f>
        <v>0</v>
      </c>
      <c r="BK3" s="177">
        <f>BI3*BJ3</f>
        <v>0</v>
      </c>
      <c r="BL3" s="174">
        <v>1.2733999768603245E-2</v>
      </c>
      <c r="BM3" s="175">
        <f>'[2]SPU investering'!B22</f>
        <v>0</v>
      </c>
      <c r="BN3" s="177">
        <f>BL3*BM3</f>
        <v>0</v>
      </c>
      <c r="BO3" s="174">
        <v>0.24503622794689997</v>
      </c>
      <c r="BP3" s="175">
        <f>'[2]SPU investering'!B23</f>
        <v>0</v>
      </c>
      <c r="BQ3" s="177">
        <f>BO3*BP3</f>
        <v>0</v>
      </c>
      <c r="BR3" s="174">
        <v>3.8762277588150198E-3</v>
      </c>
      <c r="BS3" s="175">
        <f>'[2]SPU investering'!B24</f>
        <v>24441000</v>
      </c>
      <c r="BT3" s="177">
        <f>BR3*BS3</f>
        <v>94738.882653197899</v>
      </c>
      <c r="BU3" s="174">
        <v>6.2701730115951468E-2</v>
      </c>
      <c r="BV3" s="175">
        <f>'[2]SPU investering'!B25</f>
        <v>0</v>
      </c>
      <c r="BW3" s="177">
        <f>BU3*BV3</f>
        <v>0</v>
      </c>
      <c r="BX3" s="174">
        <v>0</v>
      </c>
      <c r="BY3" s="175">
        <f>'[2]SPU investering'!B26</f>
        <v>0</v>
      </c>
      <c r="BZ3" s="177">
        <f>BX3*BY3</f>
        <v>0</v>
      </c>
      <c r="CA3" s="174">
        <v>0</v>
      </c>
      <c r="CB3" s="175">
        <f>'[2]SPU investering'!B27</f>
        <v>0</v>
      </c>
      <c r="CC3" s="177">
        <f>CA3*CB3</f>
        <v>0</v>
      </c>
      <c r="CD3" s="174">
        <v>-3.7994533625248718E-2</v>
      </c>
      <c r="CE3" s="175">
        <f>'[2]SPU investering'!B28</f>
        <v>0</v>
      </c>
      <c r="CF3" s="177">
        <f>CE3*CD3</f>
        <v>0</v>
      </c>
      <c r="CG3" s="174">
        <v>-0.19384572273056716</v>
      </c>
      <c r="CH3" s="175">
        <f>'[2]SPU investering'!B29</f>
        <v>0</v>
      </c>
      <c r="CI3" s="177">
        <f>CG3*CH3</f>
        <v>0</v>
      </c>
      <c r="CJ3" s="174">
        <v>0</v>
      </c>
      <c r="CK3" s="179">
        <f>'[2]SPU investering'!B30</f>
        <v>0</v>
      </c>
      <c r="CL3" s="179">
        <f>CJ3*CK3</f>
        <v>0</v>
      </c>
      <c r="CN3" s="180">
        <f t="shared" ref="CN3:CN34" si="0">C3-F3-I3-L3-O3-R3-U3-X3-AA3-AD3-AG3-AJ3-AM3-AP3-AS3-AV3-AY3-BB3-BE3-BH3-BK3-BN3-BQ3-BT3-BW3-BZ3-CC3-CF3-CI3-CL3</f>
        <v>8154149900.8839951</v>
      </c>
      <c r="CP3" s="180">
        <f t="shared" ref="CP3:CP34" si="1">B3-E3-H3-K3-N3-Q3-T3-W3-Z3-AC3-AF3-AI3-AL3-AO3-AR3-AU3-AX3-BA3-BD3-BG3-BJ3-BM3-BP3-BS3-BV3-BY3-CB3-CE3-CH3-CK3</f>
        <v>359031695000</v>
      </c>
      <c r="CR3" s="182">
        <f>CN3/CP3</f>
        <v>2.2711504344718077E-2</v>
      </c>
      <c r="CS3" s="183">
        <v>2.2764322021710203E-2</v>
      </c>
      <c r="CT3" s="184">
        <f>CS3-CR3</f>
        <v>5.2817676992125695E-5</v>
      </c>
    </row>
    <row r="4" spans="1:98" ht="15.75">
      <c r="A4" s="171">
        <v>38018</v>
      </c>
      <c r="B4" s="173">
        <v>367786050199.00696</v>
      </c>
      <c r="C4" s="173">
        <v>8350304202.8946877</v>
      </c>
      <c r="D4" s="174">
        <v>-3.7142529685507845E-2</v>
      </c>
      <c r="E4" s="175">
        <v>0</v>
      </c>
      <c r="F4" s="175">
        <f t="shared" ref="F4:F67" si="2">D4*E4</f>
        <v>0</v>
      </c>
      <c r="G4" s="176">
        <v>-0.15692581807598058</v>
      </c>
      <c r="H4" s="175">
        <v>0</v>
      </c>
      <c r="I4" s="175">
        <f t="shared" ref="I4:I67" si="3">G4*H4</f>
        <v>0</v>
      </c>
      <c r="J4" s="176">
        <v>0</v>
      </c>
      <c r="K4" s="175">
        <v>0</v>
      </c>
      <c r="L4" s="177">
        <f t="shared" ref="L4:L67" si="4">J4*K4</f>
        <v>0</v>
      </c>
      <c r="M4" s="174">
        <v>-2.1599953546447163E-2</v>
      </c>
      <c r="N4" s="175">
        <v>0</v>
      </c>
      <c r="O4" s="175">
        <f t="shared" ref="O4:O67" si="5">M4*N4</f>
        <v>0</v>
      </c>
      <c r="P4" s="176">
        <v>0</v>
      </c>
      <c r="Q4" s="178">
        <v>0</v>
      </c>
      <c r="R4" s="178">
        <f t="shared" ref="R4:R67" si="6">P4*Q4</f>
        <v>0</v>
      </c>
      <c r="S4" s="176">
        <v>2.6557340200500799E-2</v>
      </c>
      <c r="T4" s="178">
        <v>0</v>
      </c>
      <c r="U4" s="178">
        <f t="shared" ref="U4:U67" si="7">S4*T4</f>
        <v>0</v>
      </c>
      <c r="V4" s="176">
        <v>0</v>
      </c>
      <c r="W4" s="178">
        <v>0</v>
      </c>
      <c r="X4" s="179">
        <f t="shared" ref="X4:X67" si="8">V4*W4</f>
        <v>0</v>
      </c>
      <c r="Y4" s="174">
        <v>7.7902997696350146E-2</v>
      </c>
      <c r="Z4" s="175">
        <v>0</v>
      </c>
      <c r="AA4" s="177">
        <f t="shared" ref="AA4:AA67" si="9">Y4*Z4</f>
        <v>0</v>
      </c>
      <c r="AB4" s="174">
        <v>0</v>
      </c>
      <c r="AC4" s="175">
        <v>0</v>
      </c>
      <c r="AD4" s="177">
        <f t="shared" ref="AD4:AD67" si="10">AB4*AC4</f>
        <v>0</v>
      </c>
      <c r="AE4" s="174">
        <v>4.7236448304504748E-2</v>
      </c>
      <c r="AF4" s="175">
        <v>0</v>
      </c>
      <c r="AG4" s="175">
        <f t="shared" ref="AG4:AG67" si="11">AE4*AF4</f>
        <v>0</v>
      </c>
      <c r="AH4" s="176">
        <v>-9.2617541718187105E-2</v>
      </c>
      <c r="AI4" s="175">
        <v>0</v>
      </c>
      <c r="AJ4" s="179">
        <f t="shared" ref="AJ4:AJ67" si="12">AH4*AI4</f>
        <v>0</v>
      </c>
      <c r="AK4" s="174">
        <v>0</v>
      </c>
      <c r="AL4" s="175">
        <v>0</v>
      </c>
      <c r="AM4" s="177">
        <f t="shared" ref="AM4:AM67" si="13">AK4*AL4</f>
        <v>0</v>
      </c>
      <c r="AN4" s="174">
        <v>0</v>
      </c>
      <c r="AO4" s="175">
        <v>0</v>
      </c>
      <c r="AP4" s="177">
        <f t="shared" ref="AP4:AP50" si="14">AN4*AO4</f>
        <v>0</v>
      </c>
      <c r="AQ4" s="174">
        <v>-5.9299480863204542E-3</v>
      </c>
      <c r="AR4" s="175">
        <f>AR3*(1+AQ3)</f>
        <v>291814720.01415902</v>
      </c>
      <c r="AS4" s="177">
        <f t="shared" ref="AS4:AS67" si="15">AQ4*AR4</f>
        <v>-1730446.1405081016</v>
      </c>
      <c r="AT4" s="174">
        <v>5.3643551705278743E-2</v>
      </c>
      <c r="AU4" s="175">
        <f>AU3*(1+AT3)</f>
        <v>125025710.43901032</v>
      </c>
      <c r="AV4" s="177">
        <f t="shared" ref="AV4:AV62" si="16">AT4*AU4</f>
        <v>6706823.1624242589</v>
      </c>
      <c r="AW4" s="174">
        <v>-2.6041010981783821E-2</v>
      </c>
      <c r="AX4" s="175">
        <f>AX3*(1+AW3)</f>
        <v>54135409.335063845</v>
      </c>
      <c r="AY4" s="177">
        <f t="shared" ref="AY4:AY67" si="17">AW4*AX4</f>
        <v>-1409740.78899776</v>
      </c>
      <c r="AZ4" s="174">
        <v>5.8615428565246076E-2</v>
      </c>
      <c r="BA4" s="175">
        <f>BA3*(1+AZ3)</f>
        <v>93905622.665876657</v>
      </c>
      <c r="BB4" s="177">
        <f t="shared" ref="BB4:BB67" si="18">AZ4*BA4</f>
        <v>5504318.3172466457</v>
      </c>
      <c r="BC4" s="174">
        <v>-0.15415276946433001</v>
      </c>
      <c r="BD4" s="175">
        <v>0</v>
      </c>
      <c r="BE4" s="177">
        <f t="shared" ref="BE4:BE67" si="19">BC4*BD4</f>
        <v>0</v>
      </c>
      <c r="BF4" s="174">
        <v>-1.0277584133716117E-2</v>
      </c>
      <c r="BG4" s="175">
        <f>BG3*(1+BF3)</f>
        <v>10788096.78623059</v>
      </c>
      <c r="BH4" s="177">
        <f t="shared" ref="BH4:BH67" si="20">BF4*BG4</f>
        <v>-110875.57236315735</v>
      </c>
      <c r="BI4" s="174">
        <v>0</v>
      </c>
      <c r="BJ4" s="175">
        <v>0</v>
      </c>
      <c r="BK4" s="177">
        <f t="shared" ref="BK4:BK67" si="21">BI4*BJ4</f>
        <v>0</v>
      </c>
      <c r="BL4" s="174">
        <v>5.2114496216278436E-2</v>
      </c>
      <c r="BM4" s="175">
        <v>0</v>
      </c>
      <c r="BN4" s="177">
        <f t="shared" ref="BN4:BN67" si="22">BL4*BM4</f>
        <v>0</v>
      </c>
      <c r="BO4" s="174">
        <v>-1.5853924792650669E-2</v>
      </c>
      <c r="BP4" s="175">
        <v>0</v>
      </c>
      <c r="BQ4" s="177">
        <f t="shared" ref="BQ4:BQ67" si="23">BO4*BP4</f>
        <v>0</v>
      </c>
      <c r="BR4" s="174">
        <v>-6.5596817919545483E-2</v>
      </c>
      <c r="BS4" s="175">
        <f>BS3*(1+BR3)</f>
        <v>24535738.882653195</v>
      </c>
      <c r="BT4" s="177">
        <f t="shared" ref="BT4:BT67" si="24">BR4*BS4</f>
        <v>-1609466.3960069141</v>
      </c>
      <c r="BU4" s="174">
        <v>-0.27377626613962908</v>
      </c>
      <c r="BV4" s="175">
        <v>0</v>
      </c>
      <c r="BW4" s="177">
        <f t="shared" ref="BW4:BW67" si="25">BU4*BV4</f>
        <v>0</v>
      </c>
      <c r="BX4" s="174">
        <v>0</v>
      </c>
      <c r="BY4" s="175">
        <v>0</v>
      </c>
      <c r="BZ4" s="177">
        <f t="shared" ref="BZ4:BZ67" si="26">BX4*BY4</f>
        <v>0</v>
      </c>
      <c r="CA4" s="174">
        <v>0</v>
      </c>
      <c r="CB4" s="175">
        <v>0</v>
      </c>
      <c r="CC4" s="177">
        <f t="shared" ref="CC4:CC67" si="27">CA4*CB4</f>
        <v>0</v>
      </c>
      <c r="CD4" s="174">
        <v>-9.3575677521968381E-2</v>
      </c>
      <c r="CE4" s="175">
        <v>0</v>
      </c>
      <c r="CF4" s="177">
        <f t="shared" ref="CF4:CF67" si="28">CE4*CD4</f>
        <v>0</v>
      </c>
      <c r="CG4" s="174">
        <v>-5.2680715153429732E-3</v>
      </c>
      <c r="CH4" s="175">
        <v>0</v>
      </c>
      <c r="CI4" s="177">
        <f t="shared" ref="CI4:CI67" si="29">CG4*CH4</f>
        <v>0</v>
      </c>
      <c r="CJ4" s="174">
        <v>0</v>
      </c>
      <c r="CK4" s="179">
        <v>0</v>
      </c>
      <c r="CL4" s="179">
        <f t="shared" ref="CL4:CL67" si="30">CJ4*CK4</f>
        <v>0</v>
      </c>
      <c r="CN4" s="180">
        <f t="shared" si="0"/>
        <v>8342953590.312892</v>
      </c>
      <c r="CP4" s="180">
        <f t="shared" si="1"/>
        <v>367185844900.88391</v>
      </c>
      <c r="CR4" s="182">
        <f t="shared" ref="CR4:CR67" si="31">CN4/CP4</f>
        <v>2.2721337726308438E-2</v>
      </c>
      <c r="CS4" s="183">
        <v>2.27042439439353E-2</v>
      </c>
      <c r="CT4" s="184">
        <f t="shared" ref="CT4:CT67" si="32">CS4-CR4</f>
        <v>-1.7093782373137772E-5</v>
      </c>
    </row>
    <row r="5" spans="1:98" ht="15.75">
      <c r="A5" s="171">
        <v>38047</v>
      </c>
      <c r="B5" s="173">
        <v>376136354401.90167</v>
      </c>
      <c r="C5" s="173">
        <v>-2744432056.4963231</v>
      </c>
      <c r="D5" s="174">
        <v>3.2291974345132604E-2</v>
      </c>
      <c r="E5" s="175">
        <v>0</v>
      </c>
      <c r="F5" s="175">
        <f t="shared" si="2"/>
        <v>0</v>
      </c>
      <c r="G5" s="176">
        <v>6.8210827183388598E-2</v>
      </c>
      <c r="H5" s="175">
        <v>0</v>
      </c>
      <c r="I5" s="175">
        <f t="shared" si="3"/>
        <v>0</v>
      </c>
      <c r="J5" s="176">
        <v>0</v>
      </c>
      <c r="K5" s="175">
        <v>0</v>
      </c>
      <c r="L5" s="177">
        <f t="shared" si="4"/>
        <v>0</v>
      </c>
      <c r="M5" s="174">
        <v>8.1190673948786776E-2</v>
      </c>
      <c r="N5" s="175">
        <v>0</v>
      </c>
      <c r="O5" s="175">
        <f t="shared" si="5"/>
        <v>0</v>
      </c>
      <c r="P5" s="176">
        <v>0</v>
      </c>
      <c r="Q5" s="178">
        <v>0</v>
      </c>
      <c r="R5" s="178">
        <f t="shared" si="6"/>
        <v>0</v>
      </c>
      <c r="S5" s="176">
        <v>0.24046404443532934</v>
      </c>
      <c r="T5" s="178">
        <v>0</v>
      </c>
      <c r="U5" s="178">
        <f t="shared" si="7"/>
        <v>0</v>
      </c>
      <c r="V5" s="176">
        <v>0</v>
      </c>
      <c r="W5" s="178">
        <v>0</v>
      </c>
      <c r="X5" s="179">
        <f t="shared" si="8"/>
        <v>0</v>
      </c>
      <c r="Y5" s="174">
        <v>1.2554207989029722E-2</v>
      </c>
      <c r="Z5" s="175">
        <v>0</v>
      </c>
      <c r="AA5" s="177">
        <f t="shared" si="9"/>
        <v>0</v>
      </c>
      <c r="AB5" s="174">
        <v>0</v>
      </c>
      <c r="AC5" s="175">
        <v>0</v>
      </c>
      <c r="AD5" s="177">
        <f t="shared" si="10"/>
        <v>0</v>
      </c>
      <c r="AE5" s="174">
        <v>7.811225077338893E-2</v>
      </c>
      <c r="AF5" s="175">
        <v>0</v>
      </c>
      <c r="AG5" s="175">
        <f t="shared" si="11"/>
        <v>0</v>
      </c>
      <c r="AH5" s="176">
        <v>7.6525435596194374E-2</v>
      </c>
      <c r="AI5" s="175">
        <v>0</v>
      </c>
      <c r="AJ5" s="179">
        <f t="shared" si="12"/>
        <v>0</v>
      </c>
      <c r="AK5" s="174">
        <v>0</v>
      </c>
      <c r="AL5" s="175">
        <v>0</v>
      </c>
      <c r="AM5" s="177">
        <f t="shared" si="13"/>
        <v>0</v>
      </c>
      <c r="AN5" s="174">
        <v>0</v>
      </c>
      <c r="AO5" s="175">
        <v>0</v>
      </c>
      <c r="AP5" s="177">
        <f t="shared" si="14"/>
        <v>0</v>
      </c>
      <c r="AQ5" s="174">
        <v>2.7356770844004553E-2</v>
      </c>
      <c r="AR5" s="175">
        <f t="shared" ref="AR5:AR14" si="33">AR4*(1+AQ4)</f>
        <v>290084273.87365091</v>
      </c>
      <c r="AS5" s="177">
        <f t="shared" si="15"/>
        <v>7935769.0058109248</v>
      </c>
      <c r="AT5" s="174">
        <v>6.6265244745087493E-2</v>
      </c>
      <c r="AU5" s="175">
        <f t="shared" ref="AU5:AU14" si="34">AU4*(1+AT4)</f>
        <v>131732533.60143457</v>
      </c>
      <c r="AV5" s="177">
        <f t="shared" si="16"/>
        <v>8729288.5799895246</v>
      </c>
      <c r="AW5" s="174">
        <v>6.3824630172564885E-3</v>
      </c>
      <c r="AX5" s="175">
        <f t="shared" ref="AX5:AX14" si="35">AX4*(1+AW4)</f>
        <v>52725668.546066083</v>
      </c>
      <c r="AY5" s="177">
        <f t="shared" si="17"/>
        <v>336519.62955539045</v>
      </c>
      <c r="AZ5" s="174">
        <v>-9.0063061825713803E-3</v>
      </c>
      <c r="BA5" s="175">
        <f t="shared" ref="BA5:BA14" si="36">BA4*(1+AZ4)</f>
        <v>99409940.983123302</v>
      </c>
      <c r="BB5" s="177">
        <f t="shared" si="18"/>
        <v>-895316.36608535948</v>
      </c>
      <c r="BC5" s="174">
        <v>-7.1093073179539279E-2</v>
      </c>
      <c r="BD5" s="175">
        <v>0</v>
      </c>
      <c r="BE5" s="177">
        <f t="shared" si="19"/>
        <v>0</v>
      </c>
      <c r="BF5" s="174">
        <v>4.7443049149854838E-2</v>
      </c>
      <c r="BG5" s="175">
        <f t="shared" ref="BG5:BG14" si="37">BG4*(1+BF4)</f>
        <v>10677221.213867432</v>
      </c>
      <c r="BH5" s="177">
        <f t="shared" si="20"/>
        <v>506559.93083338527</v>
      </c>
      <c r="BI5" s="174">
        <v>0</v>
      </c>
      <c r="BJ5" s="175">
        <v>0</v>
      </c>
      <c r="BK5" s="177">
        <f t="shared" si="21"/>
        <v>0</v>
      </c>
      <c r="BL5" s="174">
        <v>3.348151615054186E-2</v>
      </c>
      <c r="BM5" s="175">
        <v>0</v>
      </c>
      <c r="BN5" s="177">
        <f t="shared" si="22"/>
        <v>0</v>
      </c>
      <c r="BO5" s="174">
        <v>-0.2331523377543181</v>
      </c>
      <c r="BP5" s="175">
        <v>0</v>
      </c>
      <c r="BQ5" s="177">
        <f t="shared" si="23"/>
        <v>0</v>
      </c>
      <c r="BR5" s="174">
        <v>5.840287006052268E-2</v>
      </c>
      <c r="BS5" s="175">
        <f t="shared" ref="BS5:BS14" si="38">BS4*(1+BR4)</f>
        <v>22926272.48664628</v>
      </c>
      <c r="BT5" s="177">
        <f t="shared" si="24"/>
        <v>1338960.113009739</v>
      </c>
      <c r="BU5" s="174">
        <v>-2.3430448179467964E-2</v>
      </c>
      <c r="BV5" s="175">
        <v>0</v>
      </c>
      <c r="BW5" s="177">
        <f t="shared" si="25"/>
        <v>0</v>
      </c>
      <c r="BX5" s="174">
        <v>0</v>
      </c>
      <c r="BY5" s="175">
        <v>0</v>
      </c>
      <c r="BZ5" s="177">
        <f t="shared" si="26"/>
        <v>0</v>
      </c>
      <c r="CA5" s="174">
        <v>0</v>
      </c>
      <c r="CB5" s="175">
        <v>0</v>
      </c>
      <c r="CC5" s="177">
        <f t="shared" si="27"/>
        <v>0</v>
      </c>
      <c r="CD5" s="174">
        <v>-0.1200093029793292</v>
      </c>
      <c r="CE5" s="175">
        <v>0</v>
      </c>
      <c r="CF5" s="177">
        <f t="shared" si="28"/>
        <v>0</v>
      </c>
      <c r="CG5" s="174">
        <v>1.3111093341891337E-2</v>
      </c>
      <c r="CH5" s="175">
        <v>0</v>
      </c>
      <c r="CI5" s="177">
        <f t="shared" si="29"/>
        <v>0</v>
      </c>
      <c r="CJ5" s="174">
        <v>0</v>
      </c>
      <c r="CK5" s="179">
        <v>0</v>
      </c>
      <c r="CL5" s="179">
        <f t="shared" si="30"/>
        <v>0</v>
      </c>
      <c r="CN5" s="180">
        <f t="shared" si="0"/>
        <v>-2762383837.3894362</v>
      </c>
      <c r="CP5" s="180">
        <f t="shared" si="1"/>
        <v>375528798491.1969</v>
      </c>
      <c r="CR5" s="182">
        <f t="shared" si="31"/>
        <v>-7.3559840110483344E-3</v>
      </c>
      <c r="CS5" s="183">
        <v>-7.2963754350739993E-3</v>
      </c>
      <c r="CT5" s="184">
        <f t="shared" si="32"/>
        <v>5.9608575974335123E-5</v>
      </c>
    </row>
    <row r="6" spans="1:98" ht="15.75">
      <c r="A6" s="171">
        <v>38078</v>
      </c>
      <c r="B6" s="173">
        <v>373391922345.40533</v>
      </c>
      <c r="C6" s="173">
        <v>279708012.86055589</v>
      </c>
      <c r="D6" s="174">
        <v>-5.0101049896855432E-2</v>
      </c>
      <c r="E6" s="175">
        <v>0</v>
      </c>
      <c r="F6" s="175">
        <f t="shared" si="2"/>
        <v>0</v>
      </c>
      <c r="G6" s="176">
        <v>0.21102685876023344</v>
      </c>
      <c r="H6" s="175">
        <v>0</v>
      </c>
      <c r="I6" s="175">
        <f t="shared" si="3"/>
        <v>0</v>
      </c>
      <c r="J6" s="176">
        <v>0</v>
      </c>
      <c r="K6" s="175">
        <v>0</v>
      </c>
      <c r="L6" s="177">
        <f t="shared" si="4"/>
        <v>0</v>
      </c>
      <c r="M6" s="174">
        <v>0.10726837210954861</v>
      </c>
      <c r="N6" s="175">
        <v>0</v>
      </c>
      <c r="O6" s="175">
        <f t="shared" si="5"/>
        <v>0</v>
      </c>
      <c r="P6" s="176">
        <v>0</v>
      </c>
      <c r="Q6" s="178">
        <v>0</v>
      </c>
      <c r="R6" s="178">
        <f t="shared" si="6"/>
        <v>0</v>
      </c>
      <c r="S6" s="176">
        <v>-5.4807797843675697E-2</v>
      </c>
      <c r="T6" s="178">
        <v>0</v>
      </c>
      <c r="U6" s="178">
        <f t="shared" si="7"/>
        <v>0</v>
      </c>
      <c r="V6" s="176">
        <v>0</v>
      </c>
      <c r="W6" s="178">
        <v>0</v>
      </c>
      <c r="X6" s="179">
        <f t="shared" si="8"/>
        <v>0</v>
      </c>
      <c r="Y6" s="174">
        <v>2.800257786751784E-2</v>
      </c>
      <c r="Z6" s="175">
        <v>0</v>
      </c>
      <c r="AA6" s="177">
        <f t="shared" si="9"/>
        <v>0</v>
      </c>
      <c r="AB6" s="174">
        <v>0</v>
      </c>
      <c r="AC6" s="175">
        <v>0</v>
      </c>
      <c r="AD6" s="177">
        <f t="shared" si="10"/>
        <v>0</v>
      </c>
      <c r="AE6" s="174">
        <v>0.16940756706919449</v>
      </c>
      <c r="AF6" s="175">
        <v>0</v>
      </c>
      <c r="AG6" s="175">
        <f t="shared" si="11"/>
        <v>0</v>
      </c>
      <c r="AH6" s="176">
        <v>0.10516033206836053</v>
      </c>
      <c r="AI6" s="175">
        <v>0</v>
      </c>
      <c r="AJ6" s="179">
        <f t="shared" si="12"/>
        <v>0</v>
      </c>
      <c r="AK6" s="174">
        <v>0</v>
      </c>
      <c r="AL6" s="175">
        <v>0</v>
      </c>
      <c r="AM6" s="177">
        <f t="shared" si="13"/>
        <v>0</v>
      </c>
      <c r="AN6" s="174">
        <v>0</v>
      </c>
      <c r="AO6" s="175">
        <v>0</v>
      </c>
      <c r="AP6" s="177">
        <f t="shared" si="14"/>
        <v>0</v>
      </c>
      <c r="AQ6" s="174">
        <v>4.665595759974351E-2</v>
      </c>
      <c r="AR6" s="175">
        <f t="shared" si="33"/>
        <v>298020042.87946182</v>
      </c>
      <c r="AS6" s="177">
        <f t="shared" si="15"/>
        <v>13904410.484457914</v>
      </c>
      <c r="AT6" s="174">
        <v>-6.8093150167760604E-3</v>
      </c>
      <c r="AU6" s="175">
        <f t="shared" si="34"/>
        <v>140461822.18142411</v>
      </c>
      <c r="AV6" s="177">
        <f t="shared" si="16"/>
        <v>-956448.79506369994</v>
      </c>
      <c r="AW6" s="174">
        <v>-5.5235998543679304E-2</v>
      </c>
      <c r="AX6" s="175">
        <f t="shared" si="35"/>
        <v>53062188.175621472</v>
      </c>
      <c r="AY6" s="177">
        <f t="shared" si="17"/>
        <v>-2930942.9487930648</v>
      </c>
      <c r="AZ6" s="174">
        <v>-7.450350072504755E-2</v>
      </c>
      <c r="BA6" s="175">
        <f t="shared" si="36"/>
        <v>98514624.617037937</v>
      </c>
      <c r="BB6" s="177">
        <f t="shared" si="18"/>
        <v>-7339684.4065832729</v>
      </c>
      <c r="BC6" s="174">
        <v>0.21680686774537788</v>
      </c>
      <c r="BD6" s="175">
        <v>0</v>
      </c>
      <c r="BE6" s="177">
        <f t="shared" si="19"/>
        <v>0</v>
      </c>
      <c r="BF6" s="174">
        <v>-4.22345118691392E-2</v>
      </c>
      <c r="BG6" s="175">
        <f t="shared" si="37"/>
        <v>11183781.144700816</v>
      </c>
      <c r="BH6" s="177">
        <f t="shared" si="20"/>
        <v>-472341.53749772179</v>
      </c>
      <c r="BI6" s="174">
        <v>0</v>
      </c>
      <c r="BJ6" s="175">
        <v>0</v>
      </c>
      <c r="BK6" s="177">
        <f t="shared" si="21"/>
        <v>0</v>
      </c>
      <c r="BL6" s="174">
        <v>1.6992948892737763E-2</v>
      </c>
      <c r="BM6" s="175">
        <v>0</v>
      </c>
      <c r="BN6" s="177">
        <f t="shared" si="22"/>
        <v>0</v>
      </c>
      <c r="BO6" s="174">
        <v>0.10484862022178937</v>
      </c>
      <c r="BP6" s="175">
        <v>0</v>
      </c>
      <c r="BQ6" s="177">
        <f t="shared" si="23"/>
        <v>0</v>
      </c>
      <c r="BR6" s="174">
        <v>-9.1874435062739346E-2</v>
      </c>
      <c r="BS6" s="175">
        <f t="shared" si="38"/>
        <v>24265232.599656016</v>
      </c>
      <c r="BT6" s="177">
        <f t="shared" si="24"/>
        <v>-2229354.5367593626</v>
      </c>
      <c r="BU6" s="174">
        <v>0.12153261273123668</v>
      </c>
      <c r="BV6" s="175">
        <v>0</v>
      </c>
      <c r="BW6" s="177">
        <f t="shared" si="25"/>
        <v>0</v>
      </c>
      <c r="BX6" s="174">
        <v>0</v>
      </c>
      <c r="BY6" s="175">
        <v>0</v>
      </c>
      <c r="BZ6" s="177">
        <f t="shared" si="26"/>
        <v>0</v>
      </c>
      <c r="CA6" s="174">
        <v>0</v>
      </c>
      <c r="CB6" s="175">
        <v>0</v>
      </c>
      <c r="CC6" s="177">
        <f t="shared" si="27"/>
        <v>0</v>
      </c>
      <c r="CD6" s="174">
        <v>0.2661775650850724</v>
      </c>
      <c r="CE6" s="175">
        <v>0</v>
      </c>
      <c r="CF6" s="177">
        <f t="shared" si="28"/>
        <v>0</v>
      </c>
      <c r="CG6" s="174">
        <v>0.11197488595945534</v>
      </c>
      <c r="CH6" s="175">
        <v>0</v>
      </c>
      <c r="CI6" s="177">
        <f t="shared" si="29"/>
        <v>0</v>
      </c>
      <c r="CJ6" s="174">
        <v>0</v>
      </c>
      <c r="CK6" s="179">
        <v>0</v>
      </c>
      <c r="CL6" s="179">
        <f t="shared" si="30"/>
        <v>0</v>
      </c>
      <c r="CN6" s="180">
        <f t="shared" si="0"/>
        <v>279732374.60079509</v>
      </c>
      <c r="CP6" s="180">
        <f t="shared" si="1"/>
        <v>372766414653.80743</v>
      </c>
      <c r="CR6" s="182">
        <f t="shared" si="31"/>
        <v>7.5042268724929485E-4</v>
      </c>
      <c r="CS6" s="183">
        <v>7.4910033163977407E-4</v>
      </c>
      <c r="CT6" s="184">
        <f t="shared" si="32"/>
        <v>-1.3223556095207784E-6</v>
      </c>
    </row>
    <row r="7" spans="1:98" ht="15.75">
      <c r="A7" s="171">
        <v>38108</v>
      </c>
      <c r="B7" s="173">
        <v>373671630358.26587</v>
      </c>
      <c r="C7" s="173">
        <v>-932655802.68148935</v>
      </c>
      <c r="D7" s="174">
        <v>-6.9098182099256944E-2</v>
      </c>
      <c r="E7" s="175">
        <v>0</v>
      </c>
      <c r="F7" s="175">
        <f t="shared" si="2"/>
        <v>0</v>
      </c>
      <c r="G7" s="176">
        <v>-5.4088313790194853E-2</v>
      </c>
      <c r="H7" s="175">
        <v>0</v>
      </c>
      <c r="I7" s="175">
        <f t="shared" si="3"/>
        <v>0</v>
      </c>
      <c r="J7" s="176">
        <v>0</v>
      </c>
      <c r="K7" s="175">
        <v>0</v>
      </c>
      <c r="L7" s="177">
        <f t="shared" si="4"/>
        <v>0</v>
      </c>
      <c r="M7" s="174">
        <v>-5.8732084345938261E-2</v>
      </c>
      <c r="N7" s="175">
        <v>0</v>
      </c>
      <c r="O7" s="175">
        <f t="shared" si="5"/>
        <v>0</v>
      </c>
      <c r="P7" s="176">
        <v>0</v>
      </c>
      <c r="Q7" s="178">
        <v>0</v>
      </c>
      <c r="R7" s="178">
        <f t="shared" si="6"/>
        <v>0</v>
      </c>
      <c r="S7" s="176">
        <v>-7.3944189476824795E-2</v>
      </c>
      <c r="T7" s="178">
        <v>0</v>
      </c>
      <c r="U7" s="178">
        <f t="shared" si="7"/>
        <v>0</v>
      </c>
      <c r="V7" s="176">
        <v>0</v>
      </c>
      <c r="W7" s="178">
        <v>0</v>
      </c>
      <c r="X7" s="179">
        <f t="shared" si="8"/>
        <v>0</v>
      </c>
      <c r="Y7" s="174">
        <v>-0.2122172643317376</v>
      </c>
      <c r="Z7" s="175">
        <v>0</v>
      </c>
      <c r="AA7" s="177">
        <f t="shared" si="9"/>
        <v>0</v>
      </c>
      <c r="AB7" s="174">
        <v>0</v>
      </c>
      <c r="AC7" s="175">
        <v>0</v>
      </c>
      <c r="AD7" s="177">
        <f t="shared" si="10"/>
        <v>0</v>
      </c>
      <c r="AE7" s="174">
        <v>-1.2608645481666274E-2</v>
      </c>
      <c r="AF7" s="175">
        <v>0</v>
      </c>
      <c r="AG7" s="175">
        <f t="shared" si="11"/>
        <v>0</v>
      </c>
      <c r="AH7" s="176">
        <v>-9.7124356795354708E-2</v>
      </c>
      <c r="AI7" s="175">
        <v>0</v>
      </c>
      <c r="AJ7" s="179">
        <f t="shared" si="12"/>
        <v>0</v>
      </c>
      <c r="AK7" s="174">
        <v>0</v>
      </c>
      <c r="AL7" s="175">
        <v>0</v>
      </c>
      <c r="AM7" s="177">
        <f t="shared" si="13"/>
        <v>0</v>
      </c>
      <c r="AN7" s="174">
        <v>0</v>
      </c>
      <c r="AO7" s="175">
        <v>0</v>
      </c>
      <c r="AP7" s="177">
        <f t="shared" si="14"/>
        <v>0</v>
      </c>
      <c r="AQ7" s="174">
        <v>-3.040225376555647E-2</v>
      </c>
      <c r="AR7" s="175">
        <f t="shared" si="33"/>
        <v>311924453.36391979</v>
      </c>
      <c r="AS7" s="177">
        <f t="shared" si="15"/>
        <v>-9483206.3868523743</v>
      </c>
      <c r="AT7" s="174">
        <v>-3.8451146564582796E-2</v>
      </c>
      <c r="AU7" s="175">
        <f t="shared" si="34"/>
        <v>139505373.38636041</v>
      </c>
      <c r="AV7" s="177">
        <f t="shared" si="16"/>
        <v>-5364141.5586257922</v>
      </c>
      <c r="AW7" s="174">
        <v>-3.1041468350325289E-2</v>
      </c>
      <c r="AX7" s="175">
        <f t="shared" si="35"/>
        <v>50131245.226828404</v>
      </c>
      <c r="AY7" s="177">
        <f t="shared" si="17"/>
        <v>-1556147.4620709897</v>
      </c>
      <c r="AZ7" s="174">
        <v>-1.7267139794663829E-2</v>
      </c>
      <c r="BA7" s="175">
        <f t="shared" si="36"/>
        <v>91174940.210454673</v>
      </c>
      <c r="BB7" s="177">
        <f t="shared" si="18"/>
        <v>-1574330.4383840372</v>
      </c>
      <c r="BC7" s="174">
        <v>-0.1167258397648228</v>
      </c>
      <c r="BD7" s="175">
        <v>0</v>
      </c>
      <c r="BE7" s="177">
        <f t="shared" si="19"/>
        <v>0</v>
      </c>
      <c r="BF7" s="174">
        <v>-3.8565865602665207E-2</v>
      </c>
      <c r="BG7" s="175">
        <f t="shared" si="37"/>
        <v>10711439.607203094</v>
      </c>
      <c r="BH7" s="177">
        <f t="shared" si="20"/>
        <v>-413095.94030245952</v>
      </c>
      <c r="BI7" s="174">
        <v>0</v>
      </c>
      <c r="BJ7" s="175">
        <v>0</v>
      </c>
      <c r="BK7" s="177">
        <f t="shared" si="21"/>
        <v>0</v>
      </c>
      <c r="BL7" s="174">
        <v>-6.2517705276778718E-2</v>
      </c>
      <c r="BM7" s="175">
        <v>0</v>
      </c>
      <c r="BN7" s="177">
        <f t="shared" si="22"/>
        <v>0</v>
      </c>
      <c r="BO7" s="174">
        <v>3.3961236528155796E-2</v>
      </c>
      <c r="BP7" s="175">
        <v>0</v>
      </c>
      <c r="BQ7" s="177">
        <f t="shared" si="23"/>
        <v>0</v>
      </c>
      <c r="BR7" s="174">
        <v>-2.3265963623180962E-2</v>
      </c>
      <c r="BS7" s="175">
        <f t="shared" si="38"/>
        <v>22035878.06289665</v>
      </c>
      <c r="BT7" s="177">
        <f t="shared" si="24"/>
        <v>-512685.93741620483</v>
      </c>
      <c r="BU7" s="174">
        <v>-2.5798878765416759E-2</v>
      </c>
      <c r="BV7" s="175">
        <v>0</v>
      </c>
      <c r="BW7" s="177">
        <f t="shared" si="25"/>
        <v>0</v>
      </c>
      <c r="BX7" s="174">
        <v>0</v>
      </c>
      <c r="BY7" s="175">
        <v>0</v>
      </c>
      <c r="BZ7" s="177">
        <f t="shared" si="26"/>
        <v>0</v>
      </c>
      <c r="CA7" s="174">
        <v>0</v>
      </c>
      <c r="CB7" s="175">
        <v>0</v>
      </c>
      <c r="CC7" s="177">
        <f t="shared" si="27"/>
        <v>0</v>
      </c>
      <c r="CD7" s="174">
        <v>-7.7271438617070795E-2</v>
      </c>
      <c r="CE7" s="175">
        <v>0</v>
      </c>
      <c r="CF7" s="177">
        <f t="shared" si="28"/>
        <v>0</v>
      </c>
      <c r="CG7" s="174">
        <v>-0.22052383577844073</v>
      </c>
      <c r="CH7" s="175">
        <v>0</v>
      </c>
      <c r="CI7" s="177">
        <f t="shared" si="29"/>
        <v>0</v>
      </c>
      <c r="CJ7" s="174">
        <v>0</v>
      </c>
      <c r="CK7" s="179">
        <v>0</v>
      </c>
      <c r="CL7" s="179">
        <f t="shared" si="30"/>
        <v>0</v>
      </c>
      <c r="CN7" s="180">
        <f t="shared" si="0"/>
        <v>-913752194.95783746</v>
      </c>
      <c r="CP7" s="180">
        <f t="shared" si="1"/>
        <v>373046147028.40833</v>
      </c>
      <c r="CR7" s="182">
        <f t="shared" si="31"/>
        <v>-2.4494347475146369E-3</v>
      </c>
      <c r="CS7" s="183">
        <v>-2.4959234978242399E-3</v>
      </c>
      <c r="CT7" s="184">
        <f t="shared" si="32"/>
        <v>-4.6488750309602988E-5</v>
      </c>
    </row>
    <row r="8" spans="1:98" ht="15.75">
      <c r="A8" s="171">
        <v>38139</v>
      </c>
      <c r="B8" s="173">
        <v>372738974555.58435</v>
      </c>
      <c r="C8" s="173">
        <v>7611438399.9978676</v>
      </c>
      <c r="D8" s="174">
        <v>-0.14477498442701539</v>
      </c>
      <c r="E8" s="175">
        <v>0</v>
      </c>
      <c r="F8" s="175">
        <f t="shared" si="2"/>
        <v>0</v>
      </c>
      <c r="G8" s="176">
        <v>0.22850070230322406</v>
      </c>
      <c r="H8" s="175">
        <v>0</v>
      </c>
      <c r="I8" s="175">
        <f t="shared" si="3"/>
        <v>0</v>
      </c>
      <c r="J8" s="176">
        <v>0</v>
      </c>
      <c r="K8" s="175">
        <v>0</v>
      </c>
      <c r="L8" s="177">
        <f t="shared" si="4"/>
        <v>0</v>
      </c>
      <c r="M8" s="174">
        <v>0.17494133352254981</v>
      </c>
      <c r="N8" s="175">
        <v>0</v>
      </c>
      <c r="O8" s="175">
        <f t="shared" si="5"/>
        <v>0</v>
      </c>
      <c r="P8" s="176">
        <v>0</v>
      </c>
      <c r="Q8" s="178">
        <v>0</v>
      </c>
      <c r="R8" s="178">
        <f t="shared" si="6"/>
        <v>0</v>
      </c>
      <c r="S8" s="176">
        <v>3.9644721282064213E-2</v>
      </c>
      <c r="T8" s="178">
        <v>0</v>
      </c>
      <c r="U8" s="178">
        <f t="shared" si="7"/>
        <v>0</v>
      </c>
      <c r="V8" s="176">
        <v>0</v>
      </c>
      <c r="W8" s="178">
        <v>0</v>
      </c>
      <c r="X8" s="179">
        <f t="shared" si="8"/>
        <v>0</v>
      </c>
      <c r="Y8" s="174">
        <v>-2.5148978203808608E-2</v>
      </c>
      <c r="Z8" s="175">
        <v>0</v>
      </c>
      <c r="AA8" s="177">
        <f t="shared" si="9"/>
        <v>0</v>
      </c>
      <c r="AB8" s="174">
        <v>0</v>
      </c>
      <c r="AC8" s="175">
        <v>0</v>
      </c>
      <c r="AD8" s="177">
        <f t="shared" si="10"/>
        <v>0</v>
      </c>
      <c r="AE8" s="174">
        <v>6.8938935093356676E-2</v>
      </c>
      <c r="AF8" s="175">
        <v>0</v>
      </c>
      <c r="AG8" s="175">
        <f t="shared" si="11"/>
        <v>0</v>
      </c>
      <c r="AH8" s="176">
        <v>0.17078849784620159</v>
      </c>
      <c r="AI8" s="175">
        <v>0</v>
      </c>
      <c r="AJ8" s="179">
        <f t="shared" si="12"/>
        <v>0</v>
      </c>
      <c r="AK8" s="174">
        <v>0</v>
      </c>
      <c r="AL8" s="175">
        <v>0</v>
      </c>
      <c r="AM8" s="177">
        <f t="shared" si="13"/>
        <v>0</v>
      </c>
      <c r="AN8" s="174">
        <v>0</v>
      </c>
      <c r="AO8" s="175">
        <v>0</v>
      </c>
      <c r="AP8" s="177">
        <f t="shared" si="14"/>
        <v>0</v>
      </c>
      <c r="AQ8" s="174">
        <v>8.3841690495666657E-2</v>
      </c>
      <c r="AR8" s="175">
        <f t="shared" si="33"/>
        <v>302441246.97706741</v>
      </c>
      <c r="AS8" s="177">
        <f t="shared" si="15"/>
        <v>25357185.422174767</v>
      </c>
      <c r="AT8" s="174">
        <v>7.0821829639188053E-2</v>
      </c>
      <c r="AU8" s="175">
        <f t="shared" si="34"/>
        <v>134141231.8277346</v>
      </c>
      <c r="AV8" s="177">
        <f t="shared" si="16"/>
        <v>9500127.4680946507</v>
      </c>
      <c r="AW8" s="174">
        <v>5.6649881855041655E-2</v>
      </c>
      <c r="AX8" s="175">
        <f t="shared" si="35"/>
        <v>48575097.764757417</v>
      </c>
      <c r="AY8" s="177">
        <f t="shared" si="17"/>
        <v>2751773.5494706058</v>
      </c>
      <c r="AZ8" s="174">
        <v>6.0352117997763945E-2</v>
      </c>
      <c r="BA8" s="175">
        <f t="shared" si="36"/>
        <v>89600609.772070631</v>
      </c>
      <c r="BB8" s="177">
        <f t="shared" si="18"/>
        <v>5407586.573635608</v>
      </c>
      <c r="BC8" s="174">
        <v>0.52782483662530399</v>
      </c>
      <c r="BD8" s="175">
        <v>0</v>
      </c>
      <c r="BE8" s="177">
        <f t="shared" si="19"/>
        <v>0</v>
      </c>
      <c r="BF8" s="174">
        <v>5.3807282524085599E-2</v>
      </c>
      <c r="BG8" s="175">
        <f t="shared" si="37"/>
        <v>10298343.666900635</v>
      </c>
      <c r="BH8" s="177">
        <f t="shared" si="20"/>
        <v>554125.88721505017</v>
      </c>
      <c r="BI8" s="174">
        <v>0</v>
      </c>
      <c r="BJ8" s="175">
        <v>0</v>
      </c>
      <c r="BK8" s="177">
        <f t="shared" si="21"/>
        <v>0</v>
      </c>
      <c r="BL8" s="174">
        <v>4.5629830503760731E-2</v>
      </c>
      <c r="BM8" s="175">
        <v>0</v>
      </c>
      <c r="BN8" s="177">
        <f t="shared" si="22"/>
        <v>0</v>
      </c>
      <c r="BO8" s="174">
        <v>-0.10280794734938149</v>
      </c>
      <c r="BP8" s="175">
        <v>0</v>
      </c>
      <c r="BQ8" s="177">
        <f t="shared" si="23"/>
        <v>0</v>
      </c>
      <c r="BR8" s="174">
        <v>-1.1650791158924614E-2</v>
      </c>
      <c r="BS8" s="175">
        <f t="shared" si="38"/>
        <v>21523192.125480443</v>
      </c>
      <c r="BT8" s="177">
        <f t="shared" si="24"/>
        <v>-250762.21652738343</v>
      </c>
      <c r="BU8" s="174">
        <v>-7.2113782103218046E-2</v>
      </c>
      <c r="BV8" s="175">
        <v>0</v>
      </c>
      <c r="BW8" s="177">
        <f t="shared" si="25"/>
        <v>0</v>
      </c>
      <c r="BX8" s="174">
        <v>0</v>
      </c>
      <c r="BY8" s="175">
        <v>0</v>
      </c>
      <c r="BZ8" s="177">
        <f t="shared" si="26"/>
        <v>0</v>
      </c>
      <c r="CA8" s="174">
        <v>0</v>
      </c>
      <c r="CB8" s="175">
        <v>0</v>
      </c>
      <c r="CC8" s="177">
        <f t="shared" si="27"/>
        <v>0</v>
      </c>
      <c r="CD8" s="174">
        <v>7.9026106435383672E-2</v>
      </c>
      <c r="CE8" s="175">
        <v>0</v>
      </c>
      <c r="CF8" s="177">
        <f t="shared" si="28"/>
        <v>0</v>
      </c>
      <c r="CG8" s="174">
        <v>-0.19488451241942928</v>
      </c>
      <c r="CH8" s="175">
        <v>0</v>
      </c>
      <c r="CI8" s="177">
        <f t="shared" si="29"/>
        <v>0</v>
      </c>
      <c r="CJ8" s="174">
        <v>0</v>
      </c>
      <c r="CK8" s="179">
        <v>0</v>
      </c>
      <c r="CL8" s="179">
        <f t="shared" si="30"/>
        <v>0</v>
      </c>
      <c r="CN8" s="180">
        <f t="shared" si="0"/>
        <v>7568118363.3138037</v>
      </c>
      <c r="CP8" s="180">
        <f t="shared" si="1"/>
        <v>372132394833.45032</v>
      </c>
      <c r="CR8" s="182">
        <f t="shared" si="31"/>
        <v>2.0337166203176028E-2</v>
      </c>
      <c r="CS8" s="183">
        <v>2.04202911945899E-2</v>
      </c>
      <c r="CT8" s="184">
        <f t="shared" si="32"/>
        <v>8.312499141387153E-5</v>
      </c>
    </row>
    <row r="9" spans="1:98" ht="15.75">
      <c r="A9" s="171">
        <v>38169</v>
      </c>
      <c r="B9" s="173">
        <v>380350412955.58221</v>
      </c>
      <c r="C9" s="173">
        <v>-10361344941.021109</v>
      </c>
      <c r="D9" s="174">
        <v>0.18635940803574447</v>
      </c>
      <c r="E9" s="175">
        <v>0</v>
      </c>
      <c r="F9" s="175">
        <f t="shared" si="2"/>
        <v>0</v>
      </c>
      <c r="G9" s="176">
        <v>6.1784488322331492E-3</v>
      </c>
      <c r="H9" s="175">
        <v>0</v>
      </c>
      <c r="I9" s="175">
        <f t="shared" si="3"/>
        <v>0</v>
      </c>
      <c r="J9" s="176">
        <v>0</v>
      </c>
      <c r="K9" s="175">
        <v>0</v>
      </c>
      <c r="L9" s="177">
        <f t="shared" si="4"/>
        <v>0</v>
      </c>
      <c r="M9" s="174">
        <v>-4.9120141137453171E-3</v>
      </c>
      <c r="N9" s="175">
        <v>0</v>
      </c>
      <c r="O9" s="175">
        <f t="shared" si="5"/>
        <v>0</v>
      </c>
      <c r="P9" s="176">
        <v>0</v>
      </c>
      <c r="Q9" s="178">
        <v>0</v>
      </c>
      <c r="R9" s="178">
        <f t="shared" si="6"/>
        <v>0</v>
      </c>
      <c r="S9" s="176">
        <v>9.514975193656082E-2</v>
      </c>
      <c r="T9" s="178">
        <v>0</v>
      </c>
      <c r="U9" s="178">
        <f t="shared" si="7"/>
        <v>0</v>
      </c>
      <c r="V9" s="176">
        <v>0</v>
      </c>
      <c r="W9" s="178">
        <v>0</v>
      </c>
      <c r="X9" s="179">
        <f t="shared" si="8"/>
        <v>0</v>
      </c>
      <c r="Y9" s="174">
        <v>6.5204169199739093E-2</v>
      </c>
      <c r="Z9" s="175">
        <v>0</v>
      </c>
      <c r="AA9" s="177">
        <f t="shared" si="9"/>
        <v>0</v>
      </c>
      <c r="AB9" s="174">
        <v>0</v>
      </c>
      <c r="AC9" s="175">
        <v>0</v>
      </c>
      <c r="AD9" s="177">
        <f t="shared" si="10"/>
        <v>0</v>
      </c>
      <c r="AE9" s="174">
        <v>0.3807359121452133</v>
      </c>
      <c r="AF9" s="175">
        <v>0</v>
      </c>
      <c r="AG9" s="175">
        <f t="shared" si="11"/>
        <v>0</v>
      </c>
      <c r="AH9" s="176">
        <v>-9.1992791948824773E-2</v>
      </c>
      <c r="AI9" s="175">
        <v>0</v>
      </c>
      <c r="AJ9" s="179">
        <f t="shared" si="12"/>
        <v>0</v>
      </c>
      <c r="AK9" s="174">
        <v>0</v>
      </c>
      <c r="AL9" s="175">
        <v>0</v>
      </c>
      <c r="AM9" s="177">
        <f t="shared" si="13"/>
        <v>0</v>
      </c>
      <c r="AN9" s="174">
        <v>0</v>
      </c>
      <c r="AO9" s="175">
        <v>0</v>
      </c>
      <c r="AP9" s="177">
        <f t="shared" si="14"/>
        <v>0</v>
      </c>
      <c r="AQ9" s="174">
        <v>4.5429845746681137E-2</v>
      </c>
      <c r="AR9" s="175">
        <f t="shared" si="33"/>
        <v>327798432.39924216</v>
      </c>
      <c r="AS9" s="177">
        <f t="shared" si="15"/>
        <v>14891832.219901456</v>
      </c>
      <c r="AT9" s="174">
        <v>4.1837658192603468E-2</v>
      </c>
      <c r="AU9" s="175">
        <f t="shared" si="34"/>
        <v>143641359.29582927</v>
      </c>
      <c r="AV9" s="177">
        <f t="shared" si="16"/>
        <v>6009618.0925398497</v>
      </c>
      <c r="AW9" s="174">
        <v>-5.4523112306060295E-3</v>
      </c>
      <c r="AX9" s="175">
        <f t="shared" si="35"/>
        <v>51326871.314228021</v>
      </c>
      <c r="AY9" s="177">
        <f t="shared" si="17"/>
        <v>-279850.07689843589</v>
      </c>
      <c r="AZ9" s="174">
        <v>-4.0149731282172668E-2</v>
      </c>
      <c r="BA9" s="175">
        <f t="shared" si="36"/>
        <v>95008196.345706239</v>
      </c>
      <c r="BB9" s="177">
        <f t="shared" si="18"/>
        <v>-3814553.5528840045</v>
      </c>
      <c r="BC9" s="174">
        <v>0.64716169505780174</v>
      </c>
      <c r="BD9" s="175">
        <v>0</v>
      </c>
      <c r="BE9" s="177">
        <f t="shared" si="19"/>
        <v>0</v>
      </c>
      <c r="BF9" s="174">
        <v>-1.6484733086381747E-2</v>
      </c>
      <c r="BG9" s="175">
        <f t="shared" si="37"/>
        <v>10852469.554115685</v>
      </c>
      <c r="BH9" s="177">
        <f t="shared" si="20"/>
        <v>-178900.06392768139</v>
      </c>
      <c r="BI9" s="174">
        <v>0</v>
      </c>
      <c r="BJ9" s="175">
        <v>0</v>
      </c>
      <c r="BK9" s="177">
        <f t="shared" si="21"/>
        <v>0</v>
      </c>
      <c r="BL9" s="174">
        <v>1.8002547375673476E-2</v>
      </c>
      <c r="BM9" s="175">
        <v>0</v>
      </c>
      <c r="BN9" s="177">
        <f t="shared" si="22"/>
        <v>0</v>
      </c>
      <c r="BO9" s="174">
        <v>-3.6571077649514956E-2</v>
      </c>
      <c r="BP9" s="175">
        <v>0</v>
      </c>
      <c r="BQ9" s="177">
        <f t="shared" si="23"/>
        <v>0</v>
      </c>
      <c r="BR9" s="174">
        <v>-4.3112469493518692E-3</v>
      </c>
      <c r="BS9" s="175">
        <f t="shared" si="38"/>
        <v>21272429.908953059</v>
      </c>
      <c r="BT9" s="177">
        <f t="shared" si="24"/>
        <v>-91710.698550275338</v>
      </c>
      <c r="BU9" s="174">
        <v>-0.17683209110740472</v>
      </c>
      <c r="BV9" s="175">
        <v>0</v>
      </c>
      <c r="BW9" s="177">
        <f t="shared" si="25"/>
        <v>0</v>
      </c>
      <c r="BX9" s="174">
        <v>0</v>
      </c>
      <c r="BY9" s="175">
        <v>0</v>
      </c>
      <c r="BZ9" s="177">
        <f t="shared" si="26"/>
        <v>0</v>
      </c>
      <c r="CA9" s="174">
        <v>0</v>
      </c>
      <c r="CB9" s="175">
        <v>0</v>
      </c>
      <c r="CC9" s="177">
        <f t="shared" si="27"/>
        <v>0</v>
      </c>
      <c r="CD9" s="174">
        <v>1.9319882153071122E-2</v>
      </c>
      <c r="CE9" s="175">
        <v>0</v>
      </c>
      <c r="CF9" s="177">
        <f t="shared" si="28"/>
        <v>0</v>
      </c>
      <c r="CG9" s="174">
        <v>-1.9587265666834223E-2</v>
      </c>
      <c r="CH9" s="175">
        <v>0</v>
      </c>
      <c r="CI9" s="177">
        <f t="shared" si="29"/>
        <v>0</v>
      </c>
      <c r="CJ9" s="174">
        <v>0</v>
      </c>
      <c r="CK9" s="179">
        <v>0</v>
      </c>
      <c r="CL9" s="179">
        <f t="shared" si="30"/>
        <v>0</v>
      </c>
      <c r="CN9" s="180">
        <f t="shared" si="0"/>
        <v>-10377881376.94129</v>
      </c>
      <c r="CP9" s="180">
        <f t="shared" si="1"/>
        <v>379700513196.76416</v>
      </c>
      <c r="CR9" s="182">
        <f t="shared" si="31"/>
        <v>-2.7331754939091641E-2</v>
      </c>
      <c r="CS9" s="183">
        <v>-2.7241576683212698E-2</v>
      </c>
      <c r="CT9" s="184">
        <f t="shared" si="32"/>
        <v>9.017825587894282E-5</v>
      </c>
    </row>
    <row r="10" spans="1:98" ht="15.75">
      <c r="A10" s="171">
        <v>38200</v>
      </c>
      <c r="B10" s="173">
        <v>369989068014.5611</v>
      </c>
      <c r="C10" s="173">
        <v>102114132.0013101</v>
      </c>
      <c r="D10" s="174">
        <v>-6.5469781949990327E-2</v>
      </c>
      <c r="E10" s="175">
        <v>0</v>
      </c>
      <c r="F10" s="175">
        <f t="shared" si="2"/>
        <v>0</v>
      </c>
      <c r="G10" s="176">
        <v>-6.1597974260484203E-2</v>
      </c>
      <c r="H10" s="175">
        <v>0</v>
      </c>
      <c r="I10" s="175">
        <f t="shared" si="3"/>
        <v>0</v>
      </c>
      <c r="J10" s="176">
        <v>0</v>
      </c>
      <c r="K10" s="175">
        <v>0</v>
      </c>
      <c r="L10" s="177">
        <f t="shared" si="4"/>
        <v>0</v>
      </c>
      <c r="M10" s="174">
        <v>-3.4084755535445571E-2</v>
      </c>
      <c r="N10" s="175">
        <v>0</v>
      </c>
      <c r="O10" s="175">
        <f t="shared" si="5"/>
        <v>0</v>
      </c>
      <c r="P10" s="176">
        <v>0</v>
      </c>
      <c r="Q10" s="178">
        <v>0</v>
      </c>
      <c r="R10" s="178">
        <f t="shared" si="6"/>
        <v>0</v>
      </c>
      <c r="S10" s="176">
        <v>-0.10669996035625272</v>
      </c>
      <c r="T10" s="178">
        <v>0</v>
      </c>
      <c r="U10" s="178">
        <f t="shared" si="7"/>
        <v>0</v>
      </c>
      <c r="V10" s="176">
        <v>0</v>
      </c>
      <c r="W10" s="178">
        <v>0</v>
      </c>
      <c r="X10" s="179">
        <f t="shared" si="8"/>
        <v>0</v>
      </c>
      <c r="Y10" s="174">
        <v>-1.451989088183331E-2</v>
      </c>
      <c r="Z10" s="175">
        <v>0</v>
      </c>
      <c r="AA10" s="177">
        <f t="shared" si="9"/>
        <v>0</v>
      </c>
      <c r="AB10" s="174">
        <v>0</v>
      </c>
      <c r="AC10" s="175">
        <v>0</v>
      </c>
      <c r="AD10" s="177">
        <f t="shared" si="10"/>
        <v>0</v>
      </c>
      <c r="AE10" s="174">
        <v>-0.13577340434908214</v>
      </c>
      <c r="AF10" s="175">
        <v>0</v>
      </c>
      <c r="AG10" s="175">
        <f t="shared" si="11"/>
        <v>0</v>
      </c>
      <c r="AH10" s="176">
        <v>-5.2730786058202365E-3</v>
      </c>
      <c r="AI10" s="175">
        <v>0</v>
      </c>
      <c r="AJ10" s="179">
        <f t="shared" si="12"/>
        <v>0</v>
      </c>
      <c r="AK10" s="174">
        <v>0</v>
      </c>
      <c r="AL10" s="175">
        <v>0</v>
      </c>
      <c r="AM10" s="177">
        <f t="shared" si="13"/>
        <v>0</v>
      </c>
      <c r="AN10" s="174">
        <v>0</v>
      </c>
      <c r="AO10" s="175">
        <v>0</v>
      </c>
      <c r="AP10" s="177">
        <f t="shared" si="14"/>
        <v>0</v>
      </c>
      <c r="AQ10" s="174">
        <v>-5.440054912618052E-3</v>
      </c>
      <c r="AR10" s="175">
        <f t="shared" si="33"/>
        <v>342690264.61914361</v>
      </c>
      <c r="AS10" s="177">
        <f t="shared" si="15"/>
        <v>-1864253.8575477523</v>
      </c>
      <c r="AT10" s="174">
        <v>2.0365609900428114E-2</v>
      </c>
      <c r="AU10" s="175">
        <f t="shared" si="34"/>
        <v>149650977.38836911</v>
      </c>
      <c r="AV10" s="177">
        <f t="shared" si="16"/>
        <v>3047733.4267093139</v>
      </c>
      <c r="AW10" s="174">
        <v>4.9726471822811293E-2</v>
      </c>
      <c r="AX10" s="175">
        <f t="shared" si="35"/>
        <v>51047021.23732958</v>
      </c>
      <c r="AY10" s="177">
        <f t="shared" si="17"/>
        <v>2538388.2631965191</v>
      </c>
      <c r="AZ10" s="174">
        <v>6.3233875716510679E-2</v>
      </c>
      <c r="BA10" s="175">
        <f t="shared" si="36"/>
        <v>91193642.792822227</v>
      </c>
      <c r="BB10" s="177">
        <f t="shared" si="18"/>
        <v>5766527.4744971907</v>
      </c>
      <c r="BC10" s="174">
        <v>0.85190937033855263</v>
      </c>
      <c r="BD10" s="175">
        <v>0</v>
      </c>
      <c r="BE10" s="177">
        <f t="shared" si="19"/>
        <v>0</v>
      </c>
      <c r="BF10" s="174">
        <v>2.0813497943325834E-2</v>
      </c>
      <c r="BG10" s="175">
        <f t="shared" si="37"/>
        <v>10673569.490188003</v>
      </c>
      <c r="BH10" s="177">
        <f t="shared" si="20"/>
        <v>222154.31663197337</v>
      </c>
      <c r="BI10" s="174">
        <v>0</v>
      </c>
      <c r="BJ10" s="175">
        <v>0</v>
      </c>
      <c r="BK10" s="177">
        <f t="shared" si="21"/>
        <v>0</v>
      </c>
      <c r="BL10" s="174">
        <v>1.7831339844622398E-2</v>
      </c>
      <c r="BM10" s="175">
        <v>0</v>
      </c>
      <c r="BN10" s="177">
        <f t="shared" si="22"/>
        <v>0</v>
      </c>
      <c r="BO10" s="174">
        <v>-3.7663378451328014E-2</v>
      </c>
      <c r="BP10" s="175">
        <v>0</v>
      </c>
      <c r="BQ10" s="177">
        <f t="shared" si="23"/>
        <v>0</v>
      </c>
      <c r="BR10" s="174">
        <v>3.1903867038237034E-2</v>
      </c>
      <c r="BS10" s="175">
        <f t="shared" si="38"/>
        <v>21180719.210402783</v>
      </c>
      <c r="BT10" s="177">
        <f t="shared" si="24"/>
        <v>675746.84946292324</v>
      </c>
      <c r="BU10" s="174">
        <v>-6.4071278273509655E-2</v>
      </c>
      <c r="BV10" s="175">
        <v>0</v>
      </c>
      <c r="BW10" s="177">
        <f t="shared" si="25"/>
        <v>0</v>
      </c>
      <c r="BX10" s="174">
        <v>0</v>
      </c>
      <c r="BY10" s="175">
        <v>0</v>
      </c>
      <c r="BZ10" s="177">
        <f t="shared" si="26"/>
        <v>0</v>
      </c>
      <c r="CA10" s="174">
        <v>0</v>
      </c>
      <c r="CB10" s="175">
        <v>0</v>
      </c>
      <c r="CC10" s="177">
        <f t="shared" si="27"/>
        <v>0</v>
      </c>
      <c r="CD10" s="174">
        <v>8.7763425002804263E-2</v>
      </c>
      <c r="CE10" s="175">
        <v>0</v>
      </c>
      <c r="CF10" s="177">
        <f t="shared" si="28"/>
        <v>0</v>
      </c>
      <c r="CG10" s="174">
        <v>-3.6640449351869754E-2</v>
      </c>
      <c r="CH10" s="175">
        <v>0</v>
      </c>
      <c r="CI10" s="177">
        <f t="shared" si="29"/>
        <v>0</v>
      </c>
      <c r="CJ10" s="174">
        <v>0</v>
      </c>
      <c r="CK10" s="179">
        <v>0</v>
      </c>
      <c r="CL10" s="179">
        <f t="shared" si="30"/>
        <v>0</v>
      </c>
      <c r="CN10" s="180">
        <f t="shared" si="0"/>
        <v>91727835.528359935</v>
      </c>
      <c r="CP10" s="180">
        <f t="shared" si="1"/>
        <v>369322631819.82288</v>
      </c>
      <c r="CR10" s="182">
        <f t="shared" si="31"/>
        <v>2.4836776201982153E-4</v>
      </c>
      <c r="CS10" s="183">
        <v>2.7599229498664901E-4</v>
      </c>
      <c r="CT10" s="184">
        <f t="shared" si="32"/>
        <v>2.7624532966827482E-5</v>
      </c>
    </row>
    <row r="11" spans="1:98" ht="15.75">
      <c r="A11" s="171">
        <v>38231</v>
      </c>
      <c r="B11" s="173">
        <v>370091182146.56238</v>
      </c>
      <c r="C11" s="173">
        <v>6501714893.9160576</v>
      </c>
      <c r="D11" s="174">
        <v>0.15558647113689064</v>
      </c>
      <c r="E11" s="175">
        <v>0</v>
      </c>
      <c r="F11" s="175">
        <f t="shared" si="2"/>
        <v>0</v>
      </c>
      <c r="G11" s="176">
        <v>5.0141209778532654E-2</v>
      </c>
      <c r="H11" s="175">
        <v>0</v>
      </c>
      <c r="I11" s="175">
        <f t="shared" si="3"/>
        <v>0</v>
      </c>
      <c r="J11" s="176">
        <v>0</v>
      </c>
      <c r="K11" s="175">
        <v>0</v>
      </c>
      <c r="L11" s="177">
        <f t="shared" si="4"/>
        <v>0</v>
      </c>
      <c r="M11" s="174">
        <v>8.9016615171265051E-2</v>
      </c>
      <c r="N11" s="175">
        <v>0</v>
      </c>
      <c r="O11" s="175">
        <f t="shared" si="5"/>
        <v>0</v>
      </c>
      <c r="P11" s="176">
        <v>0</v>
      </c>
      <c r="Q11" s="178">
        <v>0</v>
      </c>
      <c r="R11" s="178">
        <f t="shared" si="6"/>
        <v>0</v>
      </c>
      <c r="S11" s="176">
        <v>4.2429160429821769E-2</v>
      </c>
      <c r="T11" s="178">
        <v>0</v>
      </c>
      <c r="U11" s="178">
        <f t="shared" si="7"/>
        <v>0</v>
      </c>
      <c r="V11" s="176">
        <v>0</v>
      </c>
      <c r="W11" s="178">
        <v>0</v>
      </c>
      <c r="X11" s="179">
        <f t="shared" si="8"/>
        <v>0</v>
      </c>
      <c r="Y11" s="174">
        <v>9.5633931926535937E-2</v>
      </c>
      <c r="Z11" s="175">
        <v>0</v>
      </c>
      <c r="AA11" s="177">
        <f t="shared" si="9"/>
        <v>0</v>
      </c>
      <c r="AB11" s="174">
        <v>0</v>
      </c>
      <c r="AC11" s="175">
        <v>0</v>
      </c>
      <c r="AD11" s="177">
        <f t="shared" si="10"/>
        <v>0</v>
      </c>
      <c r="AE11" s="174">
        <v>-1.1069337525292166E-2</v>
      </c>
      <c r="AF11" s="175">
        <v>0</v>
      </c>
      <c r="AG11" s="175">
        <f t="shared" si="11"/>
        <v>0</v>
      </c>
      <c r="AH11" s="176">
        <v>5.9444108833296407E-2</v>
      </c>
      <c r="AI11" s="175">
        <v>0</v>
      </c>
      <c r="AJ11" s="179">
        <f t="shared" si="12"/>
        <v>0</v>
      </c>
      <c r="AK11" s="174">
        <v>0</v>
      </c>
      <c r="AL11" s="175">
        <v>0</v>
      </c>
      <c r="AM11" s="177">
        <f t="shared" si="13"/>
        <v>0</v>
      </c>
      <c r="AN11" s="174">
        <v>0</v>
      </c>
      <c r="AO11" s="175">
        <v>0</v>
      </c>
      <c r="AP11" s="177">
        <f t="shared" si="14"/>
        <v>0</v>
      </c>
      <c r="AQ11" s="174">
        <v>-2.6490577658837246E-2</v>
      </c>
      <c r="AR11" s="175">
        <f t="shared" si="33"/>
        <v>340826010.76159585</v>
      </c>
      <c r="AS11" s="177">
        <f t="shared" si="15"/>
        <v>-9028677.9062317535</v>
      </c>
      <c r="AT11" s="174">
        <v>-1.1669158559890933E-3</v>
      </c>
      <c r="AU11" s="175">
        <f t="shared" si="34"/>
        <v>152698710.81507844</v>
      </c>
      <c r="AV11" s="177">
        <f t="shared" si="16"/>
        <v>-178186.54683920828</v>
      </c>
      <c r="AW11" s="174">
        <v>1.7062558527032996E-2</v>
      </c>
      <c r="AX11" s="175">
        <f t="shared" si="35"/>
        <v>53585409.500526093</v>
      </c>
      <c r="AY11" s="177">
        <f t="shared" si="17"/>
        <v>914304.18579775642</v>
      </c>
      <c r="AZ11" s="174">
        <v>8.9790403967044928E-3</v>
      </c>
      <c r="BA11" s="175">
        <f t="shared" si="36"/>
        <v>96960170.267319426</v>
      </c>
      <c r="BB11" s="177">
        <f t="shared" si="18"/>
        <v>870609.285701607</v>
      </c>
      <c r="BC11" s="174">
        <v>0.15217843581969137</v>
      </c>
      <c r="BD11" s="175">
        <v>0</v>
      </c>
      <c r="BE11" s="177">
        <f t="shared" si="19"/>
        <v>0</v>
      </c>
      <c r="BF11" s="174">
        <v>7.8318486257048601E-3</v>
      </c>
      <c r="BG11" s="175">
        <f t="shared" si="37"/>
        <v>10895723.806819977</v>
      </c>
      <c r="BH11" s="177">
        <f t="shared" si="20"/>
        <v>85333.65952250277</v>
      </c>
      <c r="BI11" s="174">
        <v>0</v>
      </c>
      <c r="BJ11" s="175">
        <v>0</v>
      </c>
      <c r="BK11" s="177">
        <f t="shared" si="21"/>
        <v>0</v>
      </c>
      <c r="BL11" s="174">
        <v>3.7017677800172587E-2</v>
      </c>
      <c r="BM11" s="175">
        <v>0</v>
      </c>
      <c r="BN11" s="177">
        <f t="shared" si="22"/>
        <v>0</v>
      </c>
      <c r="BO11" s="174">
        <v>0</v>
      </c>
      <c r="BP11" s="175">
        <v>0</v>
      </c>
      <c r="BQ11" s="177">
        <f t="shared" si="23"/>
        <v>0</v>
      </c>
      <c r="BR11" s="174">
        <v>6.9452474645057008E-2</v>
      </c>
      <c r="BS11" s="175">
        <f t="shared" si="38"/>
        <v>21856466.059865706</v>
      </c>
      <c r="BT11" s="177">
        <f t="shared" si="24"/>
        <v>1517985.6548533719</v>
      </c>
      <c r="BU11" s="174">
        <v>5.5426274478258861E-2</v>
      </c>
      <c r="BV11" s="175">
        <v>0</v>
      </c>
      <c r="BW11" s="177">
        <f t="shared" si="25"/>
        <v>0</v>
      </c>
      <c r="BX11" s="174">
        <v>0</v>
      </c>
      <c r="BY11" s="175">
        <v>0</v>
      </c>
      <c r="BZ11" s="177">
        <f t="shared" si="26"/>
        <v>0</v>
      </c>
      <c r="CA11" s="174">
        <v>0</v>
      </c>
      <c r="CB11" s="175">
        <v>0</v>
      </c>
      <c r="CC11" s="177">
        <f t="shared" si="27"/>
        <v>0</v>
      </c>
      <c r="CD11" s="174">
        <v>7.3080630475951494E-2</v>
      </c>
      <c r="CE11" s="175">
        <v>0</v>
      </c>
      <c r="CF11" s="177">
        <f t="shared" si="28"/>
        <v>0</v>
      </c>
      <c r="CG11" s="174">
        <v>-5.6090971595707147E-3</v>
      </c>
      <c r="CH11" s="175">
        <v>0</v>
      </c>
      <c r="CI11" s="177">
        <f t="shared" si="29"/>
        <v>0</v>
      </c>
      <c r="CJ11" s="174">
        <v>0</v>
      </c>
      <c r="CK11" s="179">
        <v>0</v>
      </c>
      <c r="CL11" s="179">
        <f t="shared" si="30"/>
        <v>0</v>
      </c>
      <c r="CN11" s="180">
        <f t="shared" si="0"/>
        <v>6507533525.5832529</v>
      </c>
      <c r="CP11" s="180">
        <f t="shared" si="1"/>
        <v>369414359655.35114</v>
      </c>
      <c r="CR11" s="182">
        <f t="shared" si="31"/>
        <v>1.7615810959959764E-2</v>
      </c>
      <c r="CS11" s="183">
        <v>1.7567873020387901E-2</v>
      </c>
      <c r="CT11" s="184">
        <f t="shared" si="32"/>
        <v>-4.7937939571862653E-5</v>
      </c>
    </row>
    <row r="12" spans="1:98" ht="15.75">
      <c r="A12" s="185">
        <v>38261</v>
      </c>
      <c r="B12" s="173">
        <v>376592897040.47839</v>
      </c>
      <c r="C12" s="173">
        <v>4418778148.6561337</v>
      </c>
      <c r="D12" s="174">
        <v>9.2863629083256696E-2</v>
      </c>
      <c r="E12" s="175">
        <v>0</v>
      </c>
      <c r="F12" s="175">
        <f t="shared" si="2"/>
        <v>0</v>
      </c>
      <c r="G12" s="176">
        <v>1.8059328503770421E-2</v>
      </c>
      <c r="H12" s="175">
        <v>0</v>
      </c>
      <c r="I12" s="175">
        <f t="shared" si="3"/>
        <v>0</v>
      </c>
      <c r="J12" s="176">
        <v>0</v>
      </c>
      <c r="K12" s="175">
        <v>0</v>
      </c>
      <c r="L12" s="177">
        <f t="shared" si="4"/>
        <v>0</v>
      </c>
      <c r="M12" s="174">
        <v>0.1274215069229761</v>
      </c>
      <c r="N12" s="175">
        <v>0</v>
      </c>
      <c r="O12" s="175">
        <f t="shared" si="5"/>
        <v>0</v>
      </c>
      <c r="P12" s="176">
        <v>0</v>
      </c>
      <c r="Q12" s="178">
        <v>0</v>
      </c>
      <c r="R12" s="178">
        <f t="shared" si="6"/>
        <v>0</v>
      </c>
      <c r="S12" s="176">
        <v>4.6033235297783956E-2</v>
      </c>
      <c r="T12" s="178">
        <v>0</v>
      </c>
      <c r="U12" s="178">
        <f t="shared" si="7"/>
        <v>0</v>
      </c>
      <c r="V12" s="176">
        <v>0</v>
      </c>
      <c r="W12" s="178">
        <v>0</v>
      </c>
      <c r="X12" s="179">
        <f t="shared" si="8"/>
        <v>0</v>
      </c>
      <c r="Y12" s="174">
        <v>0.15270708352902385</v>
      </c>
      <c r="Z12" s="175">
        <v>0</v>
      </c>
      <c r="AA12" s="177">
        <f t="shared" si="9"/>
        <v>0</v>
      </c>
      <c r="AB12" s="174">
        <v>0</v>
      </c>
      <c r="AC12" s="175">
        <v>0</v>
      </c>
      <c r="AD12" s="177">
        <f t="shared" si="10"/>
        <v>0</v>
      </c>
      <c r="AE12" s="174">
        <v>4.6750778135872953E-3</v>
      </c>
      <c r="AF12" s="175">
        <v>0</v>
      </c>
      <c r="AG12" s="175">
        <f t="shared" si="11"/>
        <v>0</v>
      </c>
      <c r="AH12" s="176">
        <v>1.3096347042375779E-2</v>
      </c>
      <c r="AI12" s="175">
        <v>0</v>
      </c>
      <c r="AJ12" s="179">
        <f t="shared" si="12"/>
        <v>0</v>
      </c>
      <c r="AK12" s="174">
        <v>0</v>
      </c>
      <c r="AL12" s="175">
        <v>0</v>
      </c>
      <c r="AM12" s="177">
        <f t="shared" si="13"/>
        <v>0</v>
      </c>
      <c r="AN12" s="174">
        <v>0</v>
      </c>
      <c r="AO12" s="175">
        <v>0</v>
      </c>
      <c r="AP12" s="177">
        <f t="shared" si="14"/>
        <v>0</v>
      </c>
      <c r="AQ12" s="174">
        <v>8.1209167036078861E-2</v>
      </c>
      <c r="AR12" s="175">
        <f t="shared" si="33"/>
        <v>331797332.85536408</v>
      </c>
      <c r="AS12" s="177">
        <f t="shared" si="15"/>
        <v>26944985.025976717</v>
      </c>
      <c r="AT12" s="174">
        <v>6.0609818251245069E-3</v>
      </c>
      <c r="AU12" s="175">
        <f t="shared" si="34"/>
        <v>152520524.26823923</v>
      </c>
      <c r="AV12" s="177">
        <f t="shared" si="16"/>
        <v>924424.12554825924</v>
      </c>
      <c r="AW12" s="174">
        <v>1.8490618225658697E-2</v>
      </c>
      <c r="AX12" s="175">
        <f t="shared" si="35"/>
        <v>54499713.686323851</v>
      </c>
      <c r="AY12" s="177">
        <f t="shared" si="17"/>
        <v>1007733.3991815206</v>
      </c>
      <c r="AZ12" s="174">
        <v>-1.0849428891084102E-2</v>
      </c>
      <c r="BA12" s="175">
        <f t="shared" si="36"/>
        <v>97830779.553021029</v>
      </c>
      <c r="BB12" s="177">
        <f t="shared" si="18"/>
        <v>-1061408.0861198262</v>
      </c>
      <c r="BC12" s="174">
        <v>0.3050410011607097</v>
      </c>
      <c r="BD12" s="175">
        <v>0</v>
      </c>
      <c r="BE12" s="177">
        <f t="shared" si="19"/>
        <v>0</v>
      </c>
      <c r="BF12" s="174">
        <v>1.0710428848752458E-2</v>
      </c>
      <c r="BG12" s="175">
        <f t="shared" si="37"/>
        <v>10981057.466342481</v>
      </c>
      <c r="BH12" s="177">
        <f t="shared" si="20"/>
        <v>117611.83467732309</v>
      </c>
      <c r="BI12" s="174">
        <v>0</v>
      </c>
      <c r="BJ12" s="175">
        <v>0</v>
      </c>
      <c r="BK12" s="177">
        <f t="shared" si="21"/>
        <v>0</v>
      </c>
      <c r="BL12" s="174">
        <v>-1.3401460294622189E-3</v>
      </c>
      <c r="BM12" s="175">
        <v>0</v>
      </c>
      <c r="BN12" s="177">
        <f t="shared" si="22"/>
        <v>0</v>
      </c>
      <c r="BO12" s="174">
        <v>-3.7604241278345732E-2</v>
      </c>
      <c r="BP12" s="175">
        <v>0</v>
      </c>
      <c r="BQ12" s="177">
        <f t="shared" si="23"/>
        <v>0</v>
      </c>
      <c r="BR12" s="174">
        <v>1.0611192176243473E-2</v>
      </c>
      <c r="BS12" s="175">
        <f t="shared" si="38"/>
        <v>23374451.714719079</v>
      </c>
      <c r="BT12" s="177">
        <f t="shared" si="24"/>
        <v>248030.79915920793</v>
      </c>
      <c r="BU12" s="174">
        <v>0.18262710766141368</v>
      </c>
      <c r="BV12" s="175">
        <v>0</v>
      </c>
      <c r="BW12" s="177">
        <f t="shared" si="25"/>
        <v>0</v>
      </c>
      <c r="BX12" s="174">
        <v>0</v>
      </c>
      <c r="BY12" s="175">
        <v>0</v>
      </c>
      <c r="BZ12" s="177">
        <f t="shared" si="26"/>
        <v>0</v>
      </c>
      <c r="CA12" s="174">
        <v>0</v>
      </c>
      <c r="CB12" s="175">
        <v>0</v>
      </c>
      <c r="CC12" s="177">
        <f t="shared" si="27"/>
        <v>0</v>
      </c>
      <c r="CD12" s="174">
        <v>6.3261127136673943E-3</v>
      </c>
      <c r="CE12" s="175">
        <v>0</v>
      </c>
      <c r="CF12" s="177">
        <f t="shared" si="28"/>
        <v>0</v>
      </c>
      <c r="CG12" s="174">
        <v>8.4508508495126269E-2</v>
      </c>
      <c r="CH12" s="175">
        <v>0</v>
      </c>
      <c r="CI12" s="177">
        <f t="shared" si="29"/>
        <v>0</v>
      </c>
      <c r="CJ12" s="174">
        <v>0</v>
      </c>
      <c r="CK12" s="179">
        <v>0</v>
      </c>
      <c r="CL12" s="179">
        <f t="shared" si="30"/>
        <v>0</v>
      </c>
      <c r="CN12" s="180">
        <f t="shared" si="0"/>
        <v>4390596771.5577097</v>
      </c>
      <c r="CP12" s="180">
        <f t="shared" si="1"/>
        <v>375921893180.93433</v>
      </c>
      <c r="CR12" s="182">
        <f t="shared" si="31"/>
        <v>1.1679545275764184E-2</v>
      </c>
      <c r="CS12" s="183">
        <v>1.17335674235544E-2</v>
      </c>
      <c r="CT12" s="184">
        <f t="shared" si="32"/>
        <v>5.4022147790216621E-5</v>
      </c>
    </row>
    <row r="13" spans="1:98" ht="15.75">
      <c r="A13" s="171">
        <v>38292</v>
      </c>
      <c r="B13" s="173">
        <v>381011675189.13452</v>
      </c>
      <c r="C13" s="173">
        <v>12664724479.444437</v>
      </c>
      <c r="D13" s="174">
        <v>1.5576402013862071E-2</v>
      </c>
      <c r="E13" s="175">
        <v>0</v>
      </c>
      <c r="F13" s="175">
        <f t="shared" si="2"/>
        <v>0</v>
      </c>
      <c r="G13" s="176">
        <v>0.11853918499492257</v>
      </c>
      <c r="H13" s="175">
        <v>0</v>
      </c>
      <c r="I13" s="175">
        <f t="shared" si="3"/>
        <v>0</v>
      </c>
      <c r="J13" s="176">
        <v>0</v>
      </c>
      <c r="K13" s="175">
        <v>0</v>
      </c>
      <c r="L13" s="177">
        <f t="shared" si="4"/>
        <v>0</v>
      </c>
      <c r="M13" s="174">
        <v>0.1842746153010297</v>
      </c>
      <c r="N13" s="175">
        <v>0</v>
      </c>
      <c r="O13" s="175">
        <f t="shared" si="5"/>
        <v>0</v>
      </c>
      <c r="P13" s="176">
        <v>0</v>
      </c>
      <c r="Q13" s="178">
        <v>0</v>
      </c>
      <c r="R13" s="178">
        <f t="shared" si="6"/>
        <v>0</v>
      </c>
      <c r="S13" s="176">
        <v>-3.750434698828696E-2</v>
      </c>
      <c r="T13" s="178">
        <v>0</v>
      </c>
      <c r="U13" s="178">
        <f t="shared" si="7"/>
        <v>0</v>
      </c>
      <c r="V13" s="176">
        <v>0</v>
      </c>
      <c r="W13" s="178">
        <v>0</v>
      </c>
      <c r="X13" s="179">
        <f t="shared" si="8"/>
        <v>0</v>
      </c>
      <c r="Y13" s="174">
        <v>8.3003385230722385E-2</v>
      </c>
      <c r="Z13" s="175">
        <v>0</v>
      </c>
      <c r="AA13" s="177">
        <f t="shared" si="9"/>
        <v>0</v>
      </c>
      <c r="AB13" s="174">
        <v>0</v>
      </c>
      <c r="AC13" s="175">
        <v>0</v>
      </c>
      <c r="AD13" s="177">
        <f t="shared" si="10"/>
        <v>0</v>
      </c>
      <c r="AE13" s="174">
        <v>1.4472412853847814E-2</v>
      </c>
      <c r="AF13" s="175">
        <v>0</v>
      </c>
      <c r="AG13" s="175">
        <f t="shared" si="11"/>
        <v>0</v>
      </c>
      <c r="AH13" s="176">
        <v>6.309131659881409E-2</v>
      </c>
      <c r="AI13" s="175">
        <v>0</v>
      </c>
      <c r="AJ13" s="179">
        <f t="shared" si="12"/>
        <v>0</v>
      </c>
      <c r="AK13" s="174">
        <v>0</v>
      </c>
      <c r="AL13" s="175">
        <v>0</v>
      </c>
      <c r="AM13" s="177">
        <f t="shared" si="13"/>
        <v>0</v>
      </c>
      <c r="AN13" s="174">
        <v>0</v>
      </c>
      <c r="AO13" s="175">
        <v>0</v>
      </c>
      <c r="AP13" s="177">
        <f t="shared" si="14"/>
        <v>0</v>
      </c>
      <c r="AQ13" s="174">
        <v>2.0499340415505499E-2</v>
      </c>
      <c r="AR13" s="175">
        <f t="shared" si="33"/>
        <v>358742317.8813408</v>
      </c>
      <c r="AS13" s="177">
        <f t="shared" si="15"/>
        <v>7353980.8956970908</v>
      </c>
      <c r="AT13" s="174">
        <v>5.8638308200041709E-3</v>
      </c>
      <c r="AU13" s="175">
        <f t="shared" si="34"/>
        <v>153444948.39378747</v>
      </c>
      <c r="AV13" s="177">
        <f t="shared" si="16"/>
        <v>899775.21756544046</v>
      </c>
      <c r="AW13" s="174">
        <v>5.2006193938516451E-2</v>
      </c>
      <c r="AX13" s="175">
        <f t="shared" si="35"/>
        <v>55507447.085505374</v>
      </c>
      <c r="AY13" s="177">
        <f t="shared" si="17"/>
        <v>2886731.058160732</v>
      </c>
      <c r="AZ13" s="174">
        <v>9.2080870792684219E-2</v>
      </c>
      <c r="BA13" s="175">
        <f t="shared" si="36"/>
        <v>96769371.466901198</v>
      </c>
      <c r="BB13" s="177">
        <f t="shared" si="18"/>
        <v>8910607.9907329921</v>
      </c>
      <c r="BC13" s="174">
        <v>0.27106118294014142</v>
      </c>
      <c r="BD13" s="175">
        <v>0</v>
      </c>
      <c r="BE13" s="177">
        <f t="shared" si="19"/>
        <v>0</v>
      </c>
      <c r="BF13" s="174">
        <v>3.7969550637832666E-2</v>
      </c>
      <c r="BG13" s="175">
        <f t="shared" si="37"/>
        <v>11098669.301019805</v>
      </c>
      <c r="BH13" s="177">
        <f t="shared" si="20"/>
        <v>421411.48603763035</v>
      </c>
      <c r="BI13" s="174">
        <v>0</v>
      </c>
      <c r="BJ13" s="175">
        <v>0</v>
      </c>
      <c r="BK13" s="177">
        <f t="shared" si="21"/>
        <v>0</v>
      </c>
      <c r="BL13" s="174">
        <v>1.0000300497153249E-2</v>
      </c>
      <c r="BM13" s="175">
        <v>0</v>
      </c>
      <c r="BN13" s="177">
        <f t="shared" si="22"/>
        <v>0</v>
      </c>
      <c r="BO13" s="174">
        <v>0.27882966867911746</v>
      </c>
      <c r="BP13" s="175">
        <v>0</v>
      </c>
      <c r="BQ13" s="177">
        <f t="shared" si="23"/>
        <v>0</v>
      </c>
      <c r="BR13" s="174">
        <v>0.12875190618934096</v>
      </c>
      <c r="BS13" s="175">
        <f t="shared" si="38"/>
        <v>23622482.51387829</v>
      </c>
      <c r="BT13" s="177">
        <f t="shared" si="24"/>
        <v>3041439.6525862049</v>
      </c>
      <c r="BU13" s="174">
        <v>0.20818630278017755</v>
      </c>
      <c r="BV13" s="175">
        <v>0</v>
      </c>
      <c r="BW13" s="177">
        <f t="shared" si="25"/>
        <v>0</v>
      </c>
      <c r="BX13" s="174">
        <v>0</v>
      </c>
      <c r="BY13" s="175">
        <v>0</v>
      </c>
      <c r="BZ13" s="177">
        <f t="shared" si="26"/>
        <v>0</v>
      </c>
      <c r="CA13" s="174">
        <v>0</v>
      </c>
      <c r="CB13" s="175">
        <v>0</v>
      </c>
      <c r="CC13" s="177">
        <f t="shared" si="27"/>
        <v>0</v>
      </c>
      <c r="CD13" s="174">
        <v>0.42263537037150956</v>
      </c>
      <c r="CE13" s="175">
        <v>0</v>
      </c>
      <c r="CF13" s="177">
        <f t="shared" si="28"/>
        <v>0</v>
      </c>
      <c r="CG13" s="174">
        <v>0.20082652781540461</v>
      </c>
      <c r="CH13" s="175">
        <v>0</v>
      </c>
      <c r="CI13" s="177">
        <f t="shared" si="29"/>
        <v>0</v>
      </c>
      <c r="CJ13" s="174">
        <v>0</v>
      </c>
      <c r="CK13" s="179">
        <v>0</v>
      </c>
      <c r="CL13" s="179">
        <f t="shared" si="30"/>
        <v>0</v>
      </c>
      <c r="CN13" s="180">
        <f t="shared" si="0"/>
        <v>12641210533.143658</v>
      </c>
      <c r="CP13" s="180">
        <f t="shared" si="1"/>
        <v>380312489952.49207</v>
      </c>
      <c r="CR13" s="182">
        <f t="shared" si="31"/>
        <v>3.3239009675235159E-2</v>
      </c>
      <c r="CS13" s="183">
        <v>3.3239728082236998E-2</v>
      </c>
      <c r="CT13" s="184">
        <f t="shared" si="32"/>
        <v>7.1840700183872785E-7</v>
      </c>
    </row>
    <row r="14" spans="1:98" s="170" customFormat="1" ht="15.75">
      <c r="A14" s="187">
        <v>38322</v>
      </c>
      <c r="B14" s="189">
        <v>393676399668.57892</v>
      </c>
      <c r="C14" s="189">
        <v>12666359061.016941</v>
      </c>
      <c r="D14" s="190">
        <v>-2.8012939520488805E-2</v>
      </c>
      <c r="E14" s="191">
        <v>0</v>
      </c>
      <c r="F14" s="191">
        <f t="shared" si="2"/>
        <v>0</v>
      </c>
      <c r="G14" s="192">
        <v>2.534898185472104E-2</v>
      </c>
      <c r="H14" s="191">
        <v>0</v>
      </c>
      <c r="I14" s="191">
        <f t="shared" si="3"/>
        <v>0</v>
      </c>
      <c r="J14" s="192">
        <v>0</v>
      </c>
      <c r="K14" s="191">
        <v>0</v>
      </c>
      <c r="L14" s="193">
        <f t="shared" si="4"/>
        <v>0</v>
      </c>
      <c r="M14" s="190">
        <v>1.8704762508460007E-2</v>
      </c>
      <c r="N14" s="191">
        <v>0</v>
      </c>
      <c r="O14" s="191">
        <f t="shared" si="5"/>
        <v>0</v>
      </c>
      <c r="P14" s="192">
        <v>0</v>
      </c>
      <c r="Q14" s="194">
        <v>0</v>
      </c>
      <c r="R14" s="194">
        <f t="shared" si="6"/>
        <v>0</v>
      </c>
      <c r="S14" s="192">
        <v>-7.8133799344767357E-2</v>
      </c>
      <c r="T14" s="194">
        <v>0</v>
      </c>
      <c r="U14" s="194">
        <f t="shared" si="7"/>
        <v>0</v>
      </c>
      <c r="V14" s="192">
        <v>0</v>
      </c>
      <c r="W14" s="194">
        <v>0</v>
      </c>
      <c r="X14" s="195">
        <f t="shared" si="8"/>
        <v>0</v>
      </c>
      <c r="Y14" s="190">
        <v>5.7681275466687949E-2</v>
      </c>
      <c r="Z14" s="191">
        <v>0</v>
      </c>
      <c r="AA14" s="193">
        <f t="shared" si="9"/>
        <v>0</v>
      </c>
      <c r="AB14" s="190">
        <v>0</v>
      </c>
      <c r="AC14" s="191">
        <v>0</v>
      </c>
      <c r="AD14" s="193">
        <f t="shared" si="10"/>
        <v>0</v>
      </c>
      <c r="AE14" s="190">
        <v>0.24856464507934639</v>
      </c>
      <c r="AF14" s="191">
        <v>0</v>
      </c>
      <c r="AG14" s="191">
        <f t="shared" si="11"/>
        <v>0</v>
      </c>
      <c r="AH14" s="192">
        <v>-3.6554512315534221E-2</v>
      </c>
      <c r="AI14" s="191">
        <v>0</v>
      </c>
      <c r="AJ14" s="195">
        <f t="shared" si="12"/>
        <v>0</v>
      </c>
      <c r="AK14" s="190">
        <v>0</v>
      </c>
      <c r="AL14" s="191">
        <v>0</v>
      </c>
      <c r="AM14" s="193">
        <f t="shared" si="13"/>
        <v>0</v>
      </c>
      <c r="AN14" s="190">
        <v>0</v>
      </c>
      <c r="AO14" s="191">
        <v>0</v>
      </c>
      <c r="AP14" s="193">
        <f t="shared" si="14"/>
        <v>0</v>
      </c>
      <c r="AQ14" s="190">
        <v>5.6096179965620066E-2</v>
      </c>
      <c r="AR14" s="191">
        <f t="shared" si="33"/>
        <v>366096298.77703792</v>
      </c>
      <c r="AS14" s="193">
        <f t="shared" si="15"/>
        <v>20536603.860944133</v>
      </c>
      <c r="AT14" s="190">
        <v>9.4433342801073933E-3</v>
      </c>
      <c r="AU14" s="191">
        <f t="shared" si="34"/>
        <v>154344723.61135289</v>
      </c>
      <c r="AV14" s="193">
        <f t="shared" si="16"/>
        <v>1457528.8194327897</v>
      </c>
      <c r="AW14" s="190">
        <v>1.5441913210580666E-2</v>
      </c>
      <c r="AX14" s="191">
        <f t="shared" si="35"/>
        <v>58394178.143666103</v>
      </c>
      <c r="AY14" s="193">
        <f t="shared" si="17"/>
        <v>901717.83089767839</v>
      </c>
      <c r="AZ14" s="190">
        <v>1.7175233553706024E-3</v>
      </c>
      <c r="BA14" s="191">
        <f t="shared" si="36"/>
        <v>105679979.45763418</v>
      </c>
      <c r="BB14" s="193">
        <f t="shared" si="18"/>
        <v>181507.8329135722</v>
      </c>
      <c r="BC14" s="190">
        <v>-2.5147105218198108E-2</v>
      </c>
      <c r="BD14" s="191">
        <v>0</v>
      </c>
      <c r="BE14" s="193">
        <f t="shared" si="19"/>
        <v>0</v>
      </c>
      <c r="BF14" s="190">
        <v>2.1945030124894654E-2</v>
      </c>
      <c r="BG14" s="191">
        <f t="shared" si="37"/>
        <v>11520080.787057433</v>
      </c>
      <c r="BH14" s="193">
        <f t="shared" si="20"/>
        <v>252808.51991319549</v>
      </c>
      <c r="BI14" s="190">
        <v>0.12219196867811628</v>
      </c>
      <c r="BJ14" s="191">
        <v>0</v>
      </c>
      <c r="BK14" s="193">
        <f t="shared" si="21"/>
        <v>0</v>
      </c>
      <c r="BL14" s="190">
        <v>7.9475535096261603E-3</v>
      </c>
      <c r="BM14" s="191">
        <v>0</v>
      </c>
      <c r="BN14" s="193">
        <f t="shared" si="22"/>
        <v>0</v>
      </c>
      <c r="BO14" s="190">
        <v>0.15365305799852663</v>
      </c>
      <c r="BP14" s="191">
        <v>0</v>
      </c>
      <c r="BQ14" s="193">
        <f t="shared" si="23"/>
        <v>0</v>
      </c>
      <c r="BR14" s="190">
        <v>9.4281421827113136E-3</v>
      </c>
      <c r="BS14" s="191">
        <f t="shared" si="38"/>
        <v>26663922.166464493</v>
      </c>
      <c r="BT14" s="193">
        <f t="shared" si="24"/>
        <v>251391.24933417511</v>
      </c>
      <c r="BU14" s="190">
        <v>1.2899435424849139E-2</v>
      </c>
      <c r="BV14" s="191">
        <v>0</v>
      </c>
      <c r="BW14" s="193">
        <f t="shared" si="25"/>
        <v>0</v>
      </c>
      <c r="BX14" s="190">
        <v>0</v>
      </c>
      <c r="BY14" s="191">
        <v>0</v>
      </c>
      <c r="BZ14" s="193">
        <f t="shared" si="26"/>
        <v>0</v>
      </c>
      <c r="CA14" s="190">
        <v>0</v>
      </c>
      <c r="CB14" s="191">
        <v>0</v>
      </c>
      <c r="CC14" s="193">
        <f t="shared" si="27"/>
        <v>0</v>
      </c>
      <c r="CD14" s="190">
        <v>0.31721318823596195</v>
      </c>
      <c r="CE14" s="191">
        <v>0</v>
      </c>
      <c r="CF14" s="193">
        <f t="shared" si="28"/>
        <v>0</v>
      </c>
      <c r="CG14" s="190">
        <v>1.8166646925441468E-2</v>
      </c>
      <c r="CH14" s="191">
        <v>0</v>
      </c>
      <c r="CI14" s="193">
        <f t="shared" si="29"/>
        <v>0</v>
      </c>
      <c r="CJ14" s="190">
        <v>0</v>
      </c>
      <c r="CK14" s="195">
        <v>0</v>
      </c>
      <c r="CL14" s="195">
        <f t="shared" si="30"/>
        <v>0</v>
      </c>
      <c r="CM14" s="196"/>
      <c r="CN14" s="197">
        <f t="shared" si="0"/>
        <v>12642777502.903503</v>
      </c>
      <c r="CP14" s="197">
        <f t="shared" si="1"/>
        <v>392953700485.63574</v>
      </c>
      <c r="CR14" s="198">
        <f t="shared" si="31"/>
        <v>3.2173707709785657E-2</v>
      </c>
      <c r="CS14" s="199">
        <v>3.2174545062087195E-2</v>
      </c>
      <c r="CT14" s="200">
        <f t="shared" si="32"/>
        <v>8.3735230153869633E-7</v>
      </c>
    </row>
    <row r="15" spans="1:98" ht="15.75">
      <c r="A15" s="171">
        <v>38353</v>
      </c>
      <c r="B15" s="173">
        <v>416300000000</v>
      </c>
      <c r="C15" s="173">
        <v>1288106571.0195341</v>
      </c>
      <c r="D15" s="174">
        <v>-3.3484077900072018E-2</v>
      </c>
      <c r="E15" s="175">
        <v>0</v>
      </c>
      <c r="F15" s="175">
        <f t="shared" si="2"/>
        <v>0</v>
      </c>
      <c r="G15" s="176">
        <v>-2.8823156961264175E-2</v>
      </c>
      <c r="H15" s="175">
        <f>'[2]SPU investering'!C3</f>
        <v>22861000</v>
      </c>
      <c r="I15" s="175">
        <f t="shared" si="3"/>
        <v>-658926.1912914603</v>
      </c>
      <c r="J15" s="176">
        <v>0</v>
      </c>
      <c r="K15" s="175">
        <f>'[2]SPU investering'!C4</f>
        <v>0</v>
      </c>
      <c r="L15" s="177">
        <f t="shared" si="4"/>
        <v>0</v>
      </c>
      <c r="M15" s="174">
        <v>2.4197126886712453E-2</v>
      </c>
      <c r="N15" s="175">
        <f>'[2]SPU investering'!C5</f>
        <v>33617000</v>
      </c>
      <c r="O15" s="175">
        <f t="shared" si="5"/>
        <v>813434.81455061247</v>
      </c>
      <c r="P15" s="176">
        <v>0</v>
      </c>
      <c r="Q15" s="178">
        <f>'[2]SPU investering'!C6</f>
        <v>0</v>
      </c>
      <c r="R15" s="178">
        <f t="shared" si="6"/>
        <v>0</v>
      </c>
      <c r="S15" s="176">
        <v>-9.2788140497008287E-2</v>
      </c>
      <c r="T15" s="178">
        <f>'[2]SPU investering'!C7</f>
        <v>0</v>
      </c>
      <c r="U15" s="178">
        <f t="shared" si="7"/>
        <v>0</v>
      </c>
      <c r="V15" s="176">
        <v>0</v>
      </c>
      <c r="W15" s="178">
        <f>'[2]SPU investering'!C8</f>
        <v>0</v>
      </c>
      <c r="X15" s="179">
        <f t="shared" si="8"/>
        <v>0</v>
      </c>
      <c r="Y15" s="174">
        <v>0.15746724138235821</v>
      </c>
      <c r="Z15" s="175">
        <f>'[2]SPU investering'!C9</f>
        <v>0</v>
      </c>
      <c r="AA15" s="177">
        <f t="shared" si="9"/>
        <v>0</v>
      </c>
      <c r="AB15" s="174">
        <v>0</v>
      </c>
      <c r="AC15" s="175">
        <v>0</v>
      </c>
      <c r="AD15" s="177">
        <f t="shared" si="10"/>
        <v>0</v>
      </c>
      <c r="AE15" s="174">
        <v>-5.8134416795147935E-2</v>
      </c>
      <c r="AF15" s="175">
        <v>0</v>
      </c>
      <c r="AG15" s="175">
        <f t="shared" si="11"/>
        <v>0</v>
      </c>
      <c r="AH15" s="176">
        <v>-2.5172450357847546E-2</v>
      </c>
      <c r="AI15" s="178">
        <f>'[2]SPU investering'!C12</f>
        <v>0</v>
      </c>
      <c r="AJ15" s="179">
        <f t="shared" si="12"/>
        <v>0</v>
      </c>
      <c r="AK15" s="174">
        <v>0</v>
      </c>
      <c r="AL15" s="175">
        <f>'[2]SPU investering'!C13</f>
        <v>0</v>
      </c>
      <c r="AM15" s="177">
        <f t="shared" si="13"/>
        <v>0</v>
      </c>
      <c r="AN15" s="174">
        <v>0</v>
      </c>
      <c r="AO15" s="175">
        <f>'[2]SPU investering'!C14</f>
        <v>0</v>
      </c>
      <c r="AP15" s="177">
        <f t="shared" si="14"/>
        <v>0</v>
      </c>
      <c r="AQ15" s="174">
        <v>2.6850266956093612E-2</v>
      </c>
      <c r="AR15" s="175">
        <f>'[2]SPU investering'!C15</f>
        <v>480280000</v>
      </c>
      <c r="AS15" s="177">
        <f t="shared" si="15"/>
        <v>12895646.21367264</v>
      </c>
      <c r="AT15" s="174">
        <v>-2.0343945146756658E-2</v>
      </c>
      <c r="AU15" s="175">
        <f>'[2]SPU investering'!C16</f>
        <v>48129000</v>
      </c>
      <c r="AV15" s="177">
        <f t="shared" si="16"/>
        <v>-979133.73596825113</v>
      </c>
      <c r="AW15" s="174">
        <v>-5.0255867599161529E-3</v>
      </c>
      <c r="AX15" s="175">
        <f>'[2]SPU investering'!C17</f>
        <v>80421000</v>
      </c>
      <c r="AY15" s="177">
        <f t="shared" si="17"/>
        <v>-404162.71281921695</v>
      </c>
      <c r="AZ15" s="174">
        <v>-3.3810685218896061E-2</v>
      </c>
      <c r="BA15" s="175">
        <f>'[2]SPU investering'!C18</f>
        <v>133751000</v>
      </c>
      <c r="BB15" s="177">
        <f t="shared" si="18"/>
        <v>-4522212.9587125666</v>
      </c>
      <c r="BC15" s="174">
        <v>0.19671087343895491</v>
      </c>
      <c r="BD15" s="175">
        <v>0</v>
      </c>
      <c r="BE15" s="177">
        <f t="shared" si="19"/>
        <v>0</v>
      </c>
      <c r="BF15" s="174">
        <v>5.1186850706500973E-4</v>
      </c>
      <c r="BG15" s="175">
        <f>'[2]SPU investering'!C20</f>
        <v>14067000</v>
      </c>
      <c r="BH15" s="177">
        <f t="shared" si="20"/>
        <v>7200.4542888834922</v>
      </c>
      <c r="BI15" s="174">
        <v>-6.0787980058667812E-2</v>
      </c>
      <c r="BJ15" s="175">
        <f>'[2]SPU investering'!C21</f>
        <v>0</v>
      </c>
      <c r="BK15" s="177">
        <f t="shared" si="21"/>
        <v>0</v>
      </c>
      <c r="BL15" s="174">
        <v>-2.2337166286052392E-2</v>
      </c>
      <c r="BM15" s="175">
        <v>0</v>
      </c>
      <c r="BN15" s="177">
        <f t="shared" si="22"/>
        <v>0</v>
      </c>
      <c r="BO15" s="174">
        <v>3.5948701894465376E-2</v>
      </c>
      <c r="BP15" s="175">
        <v>0</v>
      </c>
      <c r="BQ15" s="177">
        <f t="shared" si="23"/>
        <v>0</v>
      </c>
      <c r="BR15" s="174">
        <v>3.4563922963500728E-2</v>
      </c>
      <c r="BS15" s="175">
        <f>'[2]SPU investering'!C24</f>
        <v>47646000</v>
      </c>
      <c r="BT15" s="177">
        <f t="shared" si="24"/>
        <v>1646832.6735189557</v>
      </c>
      <c r="BU15" s="174">
        <v>-2.8947386197352865E-2</v>
      </c>
      <c r="BV15" s="175">
        <v>0</v>
      </c>
      <c r="BW15" s="177">
        <f t="shared" si="25"/>
        <v>0</v>
      </c>
      <c r="BX15" s="174">
        <v>0</v>
      </c>
      <c r="BY15" s="175">
        <v>0</v>
      </c>
      <c r="BZ15" s="177">
        <f t="shared" si="26"/>
        <v>0</v>
      </c>
      <c r="CA15" s="174">
        <v>0</v>
      </c>
      <c r="CB15" s="175">
        <v>0</v>
      </c>
      <c r="CC15" s="177">
        <f t="shared" si="27"/>
        <v>0</v>
      </c>
      <c r="CD15" s="174">
        <v>-1.5073367188947388E-2</v>
      </c>
      <c r="CE15" s="175">
        <v>0</v>
      </c>
      <c r="CF15" s="177">
        <f t="shared" si="28"/>
        <v>0</v>
      </c>
      <c r="CG15" s="174">
        <v>-4.2438499660129483E-2</v>
      </c>
      <c r="CH15" s="175">
        <v>0</v>
      </c>
      <c r="CI15" s="177">
        <f t="shared" si="29"/>
        <v>0</v>
      </c>
      <c r="CJ15" s="174">
        <v>0</v>
      </c>
      <c r="CK15" s="179">
        <v>0</v>
      </c>
      <c r="CL15" s="179">
        <f t="shared" si="30"/>
        <v>0</v>
      </c>
      <c r="CN15" s="180">
        <f t="shared" si="0"/>
        <v>1279307892.4622946</v>
      </c>
      <c r="CP15" s="180">
        <f t="shared" si="1"/>
        <v>415439228000</v>
      </c>
      <c r="CR15" s="182">
        <f t="shared" si="31"/>
        <v>3.0794104317522337E-3</v>
      </c>
      <c r="CS15" s="183">
        <v>3.09417864765682E-3</v>
      </c>
      <c r="CT15" s="184">
        <f t="shared" si="32"/>
        <v>1.4768215904586383E-5</v>
      </c>
    </row>
    <row r="16" spans="1:98" ht="15.75">
      <c r="A16" s="171">
        <v>38384</v>
      </c>
      <c r="B16" s="173">
        <v>417588106571.01953</v>
      </c>
      <c r="C16" s="173">
        <v>11633502357.715464</v>
      </c>
      <c r="D16" s="174">
        <v>0.30108482054708735</v>
      </c>
      <c r="E16" s="175">
        <v>0</v>
      </c>
      <c r="F16" s="175">
        <f t="shared" si="2"/>
        <v>0</v>
      </c>
      <c r="G16" s="176">
        <v>4.4332844667603379E-2</v>
      </c>
      <c r="H16" s="175">
        <f>H15*(1+G15)</f>
        <v>22202073.808708541</v>
      </c>
      <c r="I16" s="175">
        <f t="shared" si="3"/>
        <v>984281.08946014103</v>
      </c>
      <c r="J16" s="176">
        <v>0</v>
      </c>
      <c r="K16" s="175">
        <v>0</v>
      </c>
      <c r="L16" s="177">
        <f t="shared" si="4"/>
        <v>0</v>
      </c>
      <c r="M16" s="174">
        <v>0.11358955554088726</v>
      </c>
      <c r="N16" s="175">
        <f>N15*(1+M15)</f>
        <v>34430434.814550616</v>
      </c>
      <c r="O16" s="175">
        <f t="shared" si="5"/>
        <v>3910937.7876642956</v>
      </c>
      <c r="P16" s="176">
        <v>0</v>
      </c>
      <c r="Q16" s="178">
        <v>0</v>
      </c>
      <c r="R16" s="178">
        <f t="shared" si="6"/>
        <v>0</v>
      </c>
      <c r="S16" s="176">
        <v>0.11996389110245693</v>
      </c>
      <c r="T16" s="178">
        <v>0</v>
      </c>
      <c r="U16" s="178">
        <f t="shared" si="7"/>
        <v>0</v>
      </c>
      <c r="V16" s="176">
        <v>0</v>
      </c>
      <c r="W16" s="178">
        <v>0</v>
      </c>
      <c r="X16" s="179">
        <f t="shared" si="8"/>
        <v>0</v>
      </c>
      <c r="Y16" s="174">
        <v>9.8886720728132302E-2</v>
      </c>
      <c r="Z16" s="175">
        <v>0</v>
      </c>
      <c r="AA16" s="177">
        <f t="shared" si="9"/>
        <v>0</v>
      </c>
      <c r="AB16" s="174">
        <v>0</v>
      </c>
      <c r="AC16" s="175">
        <v>0</v>
      </c>
      <c r="AD16" s="177">
        <f t="shared" si="10"/>
        <v>0</v>
      </c>
      <c r="AE16" s="174">
        <v>4.9581623143415146E-2</v>
      </c>
      <c r="AF16" s="175">
        <v>0</v>
      </c>
      <c r="AG16" s="175">
        <f t="shared" si="11"/>
        <v>0</v>
      </c>
      <c r="AH16" s="176">
        <v>0.19897728519174473</v>
      </c>
      <c r="AI16" s="175">
        <v>0</v>
      </c>
      <c r="AJ16" s="179">
        <f t="shared" si="12"/>
        <v>0</v>
      </c>
      <c r="AK16" s="174">
        <v>0</v>
      </c>
      <c r="AL16" s="175">
        <v>0</v>
      </c>
      <c r="AM16" s="177">
        <f t="shared" si="13"/>
        <v>0</v>
      </c>
      <c r="AN16" s="174">
        <v>0</v>
      </c>
      <c r="AO16" s="175">
        <v>0</v>
      </c>
      <c r="AP16" s="177">
        <f t="shared" si="14"/>
        <v>0</v>
      </c>
      <c r="AQ16" s="174">
        <v>8.5357071887343455E-2</v>
      </c>
      <c r="AR16" s="175">
        <f>AR15*(1+AQ15)</f>
        <v>493175646.2136727</v>
      </c>
      <c r="AS16" s="177">
        <f t="shared" si="15"/>
        <v>42096029.086947523</v>
      </c>
      <c r="AT16" s="174">
        <v>1.3462851091446537E-2</v>
      </c>
      <c r="AU16" s="175">
        <f>AU15*(1+AT15)</f>
        <v>47149866.264031753</v>
      </c>
      <c r="AV16" s="177">
        <f t="shared" si="16"/>
        <v>634771.62849427818</v>
      </c>
      <c r="AW16" s="174">
        <v>1.444747454148047E-2</v>
      </c>
      <c r="AX16" s="175">
        <f>AX15*(1+AW15)</f>
        <v>80016837.287180781</v>
      </c>
      <c r="AY16" s="177">
        <f t="shared" si="17"/>
        <v>1156041.2195963296</v>
      </c>
      <c r="AZ16" s="174">
        <v>-2.7192416610007548E-2</v>
      </c>
      <c r="BA16" s="175">
        <f>BA15*(1+AZ15)</f>
        <v>129228787.04128744</v>
      </c>
      <c r="BB16" s="177">
        <f t="shared" si="18"/>
        <v>-3514043.0152326329</v>
      </c>
      <c r="BC16" s="174">
        <v>-1.9056905176263208E-2</v>
      </c>
      <c r="BD16" s="175">
        <v>0</v>
      </c>
      <c r="BE16" s="177">
        <f t="shared" si="19"/>
        <v>0</v>
      </c>
      <c r="BF16" s="174">
        <v>4.6958510572695849E-3</v>
      </c>
      <c r="BG16" s="175">
        <f>BG15*(1+BF15)</f>
        <v>14074200.454288885</v>
      </c>
      <c r="BH16" s="177">
        <f t="shared" si="20"/>
        <v>66090.349083496534</v>
      </c>
      <c r="BI16" s="174">
        <v>0.19276990305203642</v>
      </c>
      <c r="BJ16" s="175">
        <v>0</v>
      </c>
      <c r="BK16" s="177">
        <f t="shared" si="21"/>
        <v>0</v>
      </c>
      <c r="BL16" s="174">
        <v>1.994942871490242E-2</v>
      </c>
      <c r="BM16" s="175">
        <v>0</v>
      </c>
      <c r="BN16" s="177">
        <f t="shared" si="22"/>
        <v>0</v>
      </c>
      <c r="BO16" s="174">
        <v>-1.2746788237094263E-2</v>
      </c>
      <c r="BP16" s="175">
        <v>0</v>
      </c>
      <c r="BQ16" s="177">
        <f t="shared" si="23"/>
        <v>0</v>
      </c>
      <c r="BR16" s="174">
        <v>-1.6199763436780895E-2</v>
      </c>
      <c r="BS16" s="175">
        <f>BS15*(1+BR15)</f>
        <v>49292832.673518948</v>
      </c>
      <c r="BT16" s="177">
        <f t="shared" si="24"/>
        <v>-798532.22843983094</v>
      </c>
      <c r="BU16" s="174">
        <v>-3.1467169596765117E-4</v>
      </c>
      <c r="BV16" s="175">
        <v>0</v>
      </c>
      <c r="BW16" s="177">
        <f t="shared" si="25"/>
        <v>0</v>
      </c>
      <c r="BX16" s="174">
        <v>0</v>
      </c>
      <c r="BY16" s="175">
        <v>0</v>
      </c>
      <c r="BZ16" s="177">
        <f t="shared" si="26"/>
        <v>0</v>
      </c>
      <c r="CA16" s="174">
        <v>0</v>
      </c>
      <c r="CB16" s="175">
        <v>0</v>
      </c>
      <c r="CC16" s="177">
        <f t="shared" si="27"/>
        <v>0</v>
      </c>
      <c r="CD16" s="174">
        <v>0.14788076096024524</v>
      </c>
      <c r="CE16" s="175">
        <v>0</v>
      </c>
      <c r="CF16" s="177">
        <f t="shared" si="28"/>
        <v>0</v>
      </c>
      <c r="CG16" s="174">
        <v>0.18424827808397898</v>
      </c>
      <c r="CH16" s="175">
        <v>0</v>
      </c>
      <c r="CI16" s="177">
        <f t="shared" si="29"/>
        <v>0</v>
      </c>
      <c r="CJ16" s="174">
        <v>0</v>
      </c>
      <c r="CK16" s="179">
        <v>0</v>
      </c>
      <c r="CL16" s="179">
        <f t="shared" si="30"/>
        <v>0</v>
      </c>
      <c r="CN16" s="180">
        <f t="shared" si="0"/>
        <v>11588966781.797888</v>
      </c>
      <c r="CP16" s="180">
        <f t="shared" si="1"/>
        <v>416718535892.46228</v>
      </c>
      <c r="CR16" s="182">
        <f t="shared" si="31"/>
        <v>2.7810058309449711E-2</v>
      </c>
      <c r="CS16" s="183">
        <v>2.7858797160778201E-2</v>
      </c>
      <c r="CT16" s="184">
        <f t="shared" si="32"/>
        <v>4.8738851328489902E-5</v>
      </c>
    </row>
    <row r="17" spans="1:98" ht="15.75">
      <c r="A17" s="171">
        <v>38412</v>
      </c>
      <c r="B17" s="173">
        <v>429221608928.73499</v>
      </c>
      <c r="C17" s="173">
        <v>-4568130266.9846678</v>
      </c>
      <c r="D17" s="174">
        <v>-9.8612766323719209E-2</v>
      </c>
      <c r="E17" s="175">
        <v>0</v>
      </c>
      <c r="F17" s="175">
        <f t="shared" si="2"/>
        <v>0</v>
      </c>
      <c r="G17" s="176">
        <v>8.9210336461373677E-2</v>
      </c>
      <c r="H17" s="175">
        <f t="shared" ref="H17:H26" si="39">H16*(1+G16)</f>
        <v>23186354.898168683</v>
      </c>
      <c r="I17" s="175">
        <f t="shared" si="3"/>
        <v>2068462.5217784478</v>
      </c>
      <c r="J17" s="176">
        <v>0</v>
      </c>
      <c r="K17" s="175">
        <v>0</v>
      </c>
      <c r="L17" s="177">
        <f t="shared" si="4"/>
        <v>0</v>
      </c>
      <c r="M17" s="174">
        <v>1.7767831333953845E-2</v>
      </c>
      <c r="N17" s="175">
        <f t="shared" ref="N17:N26" si="40">N16*(1+M16)</f>
        <v>38341372.60221491</v>
      </c>
      <c r="O17" s="175">
        <f t="shared" si="5"/>
        <v>681243.04150843353</v>
      </c>
      <c r="P17" s="176">
        <v>0</v>
      </c>
      <c r="Q17" s="178">
        <v>0</v>
      </c>
      <c r="R17" s="178">
        <f t="shared" si="6"/>
        <v>0</v>
      </c>
      <c r="S17" s="176">
        <v>-7.1773415396202245E-2</v>
      </c>
      <c r="T17" s="178">
        <v>0</v>
      </c>
      <c r="U17" s="178">
        <f t="shared" si="7"/>
        <v>0</v>
      </c>
      <c r="V17" s="176">
        <v>0</v>
      </c>
      <c r="W17" s="178">
        <v>0</v>
      </c>
      <c r="X17" s="179">
        <f t="shared" si="8"/>
        <v>0</v>
      </c>
      <c r="Y17" s="174">
        <v>5.9549409729345464E-2</v>
      </c>
      <c r="Z17" s="175">
        <v>0</v>
      </c>
      <c r="AA17" s="177">
        <f t="shared" si="9"/>
        <v>0</v>
      </c>
      <c r="AB17" s="174">
        <v>0</v>
      </c>
      <c r="AC17" s="175">
        <v>0</v>
      </c>
      <c r="AD17" s="177">
        <f t="shared" si="10"/>
        <v>0</v>
      </c>
      <c r="AE17" s="174">
        <v>-0.11993277183312877</v>
      </c>
      <c r="AF17" s="175">
        <v>0</v>
      </c>
      <c r="AG17" s="175">
        <f t="shared" si="11"/>
        <v>0</v>
      </c>
      <c r="AH17" s="176">
        <v>2.7820070013284293E-2</v>
      </c>
      <c r="AI17" s="175">
        <v>0</v>
      </c>
      <c r="AJ17" s="179">
        <f t="shared" si="12"/>
        <v>0</v>
      </c>
      <c r="AK17" s="174">
        <v>0.1017882426816468</v>
      </c>
      <c r="AL17" s="175">
        <v>0</v>
      </c>
      <c r="AM17" s="177">
        <f t="shared" si="13"/>
        <v>0</v>
      </c>
      <c r="AN17" s="174">
        <v>0</v>
      </c>
      <c r="AO17" s="175">
        <v>0</v>
      </c>
      <c r="AP17" s="177">
        <f t="shared" si="14"/>
        <v>0</v>
      </c>
      <c r="AQ17" s="174">
        <v>-4.31898127451752E-2</v>
      </c>
      <c r="AR17" s="175">
        <f t="shared" ref="AR17:AR26" si="41">AR16*(1+AQ16)</f>
        <v>535271675.30062026</v>
      </c>
      <c r="AS17" s="177">
        <f t="shared" si="15"/>
        <v>-23118283.42403001</v>
      </c>
      <c r="AT17" s="174">
        <v>2.2650505739507752E-3</v>
      </c>
      <c r="AU17" s="175">
        <f t="shared" ref="AU17:AU26" si="42">AU16*(1+AT16)</f>
        <v>47784637.892526031</v>
      </c>
      <c r="AV17" s="177">
        <f t="shared" si="16"/>
        <v>108234.62148449605</v>
      </c>
      <c r="AW17" s="174">
        <v>-2.7802537492154226E-2</v>
      </c>
      <c r="AX17" s="175">
        <f t="shared" ref="AX17:AX26" si="43">AX16*(1+AW16)</f>
        <v>81172878.506777108</v>
      </c>
      <c r="AY17" s="177">
        <f t="shared" si="17"/>
        <v>-2256811.9980307505</v>
      </c>
      <c r="AZ17" s="174">
        <v>1.0408241399155851E-2</v>
      </c>
      <c r="BA17" s="175">
        <f t="shared" ref="BA17:BA26" si="44">BA16*(1+AZ16)</f>
        <v>125714744.0260548</v>
      </c>
      <c r="BB17" s="177">
        <f t="shared" si="18"/>
        <v>1308469.4032562643</v>
      </c>
      <c r="BC17" s="174">
        <v>-0.16899440760759138</v>
      </c>
      <c r="BD17" s="175">
        <v>0</v>
      </c>
      <c r="BE17" s="177">
        <f t="shared" si="19"/>
        <v>0</v>
      </c>
      <c r="BF17" s="174">
        <v>2.4747277874219199E-2</v>
      </c>
      <c r="BG17" s="175">
        <f t="shared" ref="BG17:BG26" si="45">BG16*(1+BF16)</f>
        <v>14140290.803372383</v>
      </c>
      <c r="BH17" s="177">
        <f t="shared" si="20"/>
        <v>349933.7057333226</v>
      </c>
      <c r="BI17" s="174">
        <v>-0.10974805954920186</v>
      </c>
      <c r="BJ17" s="175">
        <v>0</v>
      </c>
      <c r="BK17" s="177">
        <f t="shared" si="21"/>
        <v>0</v>
      </c>
      <c r="BL17" s="174">
        <v>-1.4291399540355897E-2</v>
      </c>
      <c r="BM17" s="175">
        <v>0</v>
      </c>
      <c r="BN17" s="177">
        <f t="shared" si="22"/>
        <v>0</v>
      </c>
      <c r="BO17" s="174">
        <v>-0.22630706902350475</v>
      </c>
      <c r="BP17" s="175">
        <v>0</v>
      </c>
      <c r="BQ17" s="177">
        <f t="shared" si="23"/>
        <v>0</v>
      </c>
      <c r="BR17" s="174">
        <v>1.4387878062429645E-2</v>
      </c>
      <c r="BS17" s="175">
        <f t="shared" ref="BS17:BS26" si="46">BS16*(1+BR16)</f>
        <v>48494300.445079118</v>
      </c>
      <c r="BT17" s="177">
        <f t="shared" si="24"/>
        <v>697730.08152662602</v>
      </c>
      <c r="BU17" s="174">
        <v>0.1111134892148067</v>
      </c>
      <c r="BV17" s="175">
        <v>0</v>
      </c>
      <c r="BW17" s="177">
        <f t="shared" si="25"/>
        <v>0</v>
      </c>
      <c r="BX17" s="174">
        <v>0</v>
      </c>
      <c r="BY17" s="175">
        <v>0</v>
      </c>
      <c r="BZ17" s="177">
        <f t="shared" si="26"/>
        <v>0</v>
      </c>
      <c r="CA17" s="174">
        <v>0</v>
      </c>
      <c r="CB17" s="175">
        <v>0</v>
      </c>
      <c r="CC17" s="177">
        <f t="shared" si="27"/>
        <v>0</v>
      </c>
      <c r="CD17" s="174">
        <v>0.12429175671005756</v>
      </c>
      <c r="CE17" s="175">
        <v>0</v>
      </c>
      <c r="CF17" s="177">
        <f t="shared" si="28"/>
        <v>0</v>
      </c>
      <c r="CG17" s="174">
        <v>-0.17275408668488271</v>
      </c>
      <c r="CH17" s="175">
        <v>0</v>
      </c>
      <c r="CI17" s="177">
        <f t="shared" si="29"/>
        <v>0</v>
      </c>
      <c r="CJ17" s="174">
        <v>0</v>
      </c>
      <c r="CK17" s="179">
        <v>0</v>
      </c>
      <c r="CL17" s="179">
        <f t="shared" si="30"/>
        <v>0</v>
      </c>
      <c r="CN17" s="180">
        <f t="shared" si="0"/>
        <v>-4547969244.9378948</v>
      </c>
      <c r="CP17" s="180">
        <f t="shared" si="1"/>
        <v>428307502674.26019</v>
      </c>
      <c r="CR17" s="182">
        <f t="shared" si="31"/>
        <v>-1.0618467378090158E-2</v>
      </c>
      <c r="CS17" s="183">
        <v>-1.0642824526905702E-2</v>
      </c>
      <c r="CT17" s="184">
        <f t="shared" si="32"/>
        <v>-2.4357148815544113E-5</v>
      </c>
    </row>
    <row r="18" spans="1:98" ht="15.75">
      <c r="A18" s="171">
        <v>38443</v>
      </c>
      <c r="B18" s="173">
        <v>424653478661.75031</v>
      </c>
      <c r="C18" s="173">
        <v>-10021998750.720942</v>
      </c>
      <c r="D18" s="174">
        <v>0.17800134388449679</v>
      </c>
      <c r="E18" s="175">
        <v>0</v>
      </c>
      <c r="F18" s="175">
        <f t="shared" si="2"/>
        <v>0</v>
      </c>
      <c r="G18" s="176">
        <v>-1.5028180051528624E-2</v>
      </c>
      <c r="H18" s="175">
        <f t="shared" si="39"/>
        <v>25254817.419947129</v>
      </c>
      <c r="I18" s="175">
        <f t="shared" si="3"/>
        <v>-379533.94335544703</v>
      </c>
      <c r="J18" s="176">
        <v>0</v>
      </c>
      <c r="K18" s="175">
        <v>0</v>
      </c>
      <c r="L18" s="177">
        <f t="shared" si="4"/>
        <v>0</v>
      </c>
      <c r="M18" s="174">
        <v>-4.9536984232729189E-2</v>
      </c>
      <c r="N18" s="175">
        <f t="shared" si="40"/>
        <v>39022615.643723339</v>
      </c>
      <c r="O18" s="175">
        <f t="shared" si="5"/>
        <v>-1933062.6958629745</v>
      </c>
      <c r="P18" s="176">
        <v>0</v>
      </c>
      <c r="Q18" s="178">
        <v>0</v>
      </c>
      <c r="R18" s="178">
        <f t="shared" si="6"/>
        <v>0</v>
      </c>
      <c r="S18" s="176">
        <v>-6.290787607999028E-2</v>
      </c>
      <c r="T18" s="178">
        <v>0</v>
      </c>
      <c r="U18" s="178">
        <f t="shared" si="7"/>
        <v>0</v>
      </c>
      <c r="V18" s="176">
        <v>0</v>
      </c>
      <c r="W18" s="178">
        <v>0</v>
      </c>
      <c r="X18" s="179">
        <f t="shared" si="8"/>
        <v>0</v>
      </c>
      <c r="Y18" s="174">
        <v>-3.4993070178072475E-2</v>
      </c>
      <c r="Z18" s="175">
        <v>0</v>
      </c>
      <c r="AA18" s="177">
        <f t="shared" si="9"/>
        <v>0</v>
      </c>
      <c r="AB18" s="174">
        <v>0</v>
      </c>
      <c r="AC18" s="175">
        <v>0</v>
      </c>
      <c r="AD18" s="177">
        <f t="shared" si="10"/>
        <v>0</v>
      </c>
      <c r="AE18" s="174">
        <v>-0.10411594599522514</v>
      </c>
      <c r="AF18" s="175">
        <v>0</v>
      </c>
      <c r="AG18" s="175">
        <f t="shared" si="11"/>
        <v>0</v>
      </c>
      <c r="AH18" s="176">
        <v>3.9888891446905751E-2</v>
      </c>
      <c r="AI18" s="175">
        <v>0</v>
      </c>
      <c r="AJ18" s="179">
        <f t="shared" si="12"/>
        <v>0</v>
      </c>
      <c r="AK18" s="174">
        <v>-0.12630749779929343</v>
      </c>
      <c r="AL18" s="175">
        <v>0</v>
      </c>
      <c r="AM18" s="177">
        <f t="shared" si="13"/>
        <v>0</v>
      </c>
      <c r="AN18" s="174">
        <v>0</v>
      </c>
      <c r="AO18" s="175">
        <v>0</v>
      </c>
      <c r="AP18" s="177">
        <f t="shared" si="14"/>
        <v>0</v>
      </c>
      <c r="AQ18" s="174">
        <v>4.2524945254522176E-2</v>
      </c>
      <c r="AR18" s="175">
        <f t="shared" si="41"/>
        <v>512153391.87659025</v>
      </c>
      <c r="AS18" s="177">
        <f t="shared" si="15"/>
        <v>21779294.951469842</v>
      </c>
      <c r="AT18" s="174">
        <v>6.2979461449601886E-5</v>
      </c>
      <c r="AU18" s="175">
        <f t="shared" si="42"/>
        <v>47892872.514010526</v>
      </c>
      <c r="AV18" s="177">
        <f t="shared" si="16"/>
        <v>3016.2673182068238</v>
      </c>
      <c r="AW18" s="174">
        <v>5.9287398062291906E-2</v>
      </c>
      <c r="AX18" s="175">
        <f t="shared" si="43"/>
        <v>78916066.508746356</v>
      </c>
      <c r="AY18" s="177">
        <f t="shared" si="17"/>
        <v>4678728.2486143475</v>
      </c>
      <c r="AZ18" s="174">
        <v>6.2843197319279454E-2</v>
      </c>
      <c r="BA18" s="175">
        <f t="shared" si="44"/>
        <v>127023213.42931105</v>
      </c>
      <c r="BB18" s="177">
        <f t="shared" si="18"/>
        <v>7982544.865667142</v>
      </c>
      <c r="BC18" s="174">
        <v>-0.11678471469810338</v>
      </c>
      <c r="BD18" s="175">
        <v>0</v>
      </c>
      <c r="BE18" s="177">
        <f t="shared" si="19"/>
        <v>0</v>
      </c>
      <c r="BF18" s="174">
        <v>8.9030925213450535E-3</v>
      </c>
      <c r="BG18" s="175">
        <f t="shared" si="45"/>
        <v>14490224.509105707</v>
      </c>
      <c r="BH18" s="177">
        <f t="shared" si="20"/>
        <v>129007.80945962982</v>
      </c>
      <c r="BI18" s="174">
        <v>1.4238076320996502E-2</v>
      </c>
      <c r="BJ18" s="175">
        <v>0</v>
      </c>
      <c r="BK18" s="177">
        <f t="shared" si="21"/>
        <v>0</v>
      </c>
      <c r="BL18" s="174">
        <v>3.7389597410375692E-4</v>
      </c>
      <c r="BM18" s="175">
        <v>0</v>
      </c>
      <c r="BN18" s="177">
        <f t="shared" si="22"/>
        <v>0</v>
      </c>
      <c r="BO18" s="174">
        <v>0.23924567648798298</v>
      </c>
      <c r="BP18" s="175">
        <v>0</v>
      </c>
      <c r="BQ18" s="177">
        <f t="shared" si="23"/>
        <v>0</v>
      </c>
      <c r="BR18" s="174">
        <v>-9.6826366105677956E-3</v>
      </c>
      <c r="BS18" s="175">
        <f t="shared" si="46"/>
        <v>49192030.52660574</v>
      </c>
      <c r="BT18" s="177">
        <f t="shared" si="24"/>
        <v>-476308.55572508136</v>
      </c>
      <c r="BU18" s="174">
        <v>-0.14824370408937046</v>
      </c>
      <c r="BV18" s="175">
        <v>0</v>
      </c>
      <c r="BW18" s="177">
        <f t="shared" si="25"/>
        <v>0</v>
      </c>
      <c r="BX18" s="174">
        <v>0</v>
      </c>
      <c r="BY18" s="175">
        <v>0</v>
      </c>
      <c r="BZ18" s="177">
        <f t="shared" si="26"/>
        <v>0</v>
      </c>
      <c r="CA18" s="174">
        <v>0</v>
      </c>
      <c r="CB18" s="175">
        <v>0</v>
      </c>
      <c r="CC18" s="177">
        <f t="shared" si="27"/>
        <v>0</v>
      </c>
      <c r="CD18" s="174">
        <v>-9.3581460103767555E-2</v>
      </c>
      <c r="CE18" s="175">
        <v>0</v>
      </c>
      <c r="CF18" s="177">
        <f t="shared" si="28"/>
        <v>0</v>
      </c>
      <c r="CG18" s="174">
        <v>0.20585344108197706</v>
      </c>
      <c r="CH18" s="175">
        <v>0</v>
      </c>
      <c r="CI18" s="177">
        <f t="shared" si="29"/>
        <v>0</v>
      </c>
      <c r="CJ18" s="174">
        <v>0</v>
      </c>
      <c r="CK18" s="179">
        <v>0</v>
      </c>
      <c r="CL18" s="179">
        <f t="shared" si="30"/>
        <v>0</v>
      </c>
      <c r="CN18" s="180">
        <f t="shared" si="0"/>
        <v>-10053782437.668528</v>
      </c>
      <c r="CP18" s="180">
        <f t="shared" si="1"/>
        <v>423759533429.32227</v>
      </c>
      <c r="CR18" s="182">
        <f t="shared" si="31"/>
        <v>-2.37252065016854E-2</v>
      </c>
      <c r="CS18" s="183">
        <v>-2.3600415996365299E-2</v>
      </c>
      <c r="CT18" s="184">
        <f t="shared" si="32"/>
        <v>1.2479050532010136E-4</v>
      </c>
    </row>
    <row r="19" spans="1:98" ht="15.75">
      <c r="A19" s="171">
        <v>38473</v>
      </c>
      <c r="B19" s="173">
        <v>414631479911.02936</v>
      </c>
      <c r="C19" s="173">
        <v>19003223601.77121</v>
      </c>
      <c r="D19" s="174">
        <v>-0.13021388620489435</v>
      </c>
      <c r="E19" s="175">
        <v>0</v>
      </c>
      <c r="F19" s="175">
        <f t="shared" si="2"/>
        <v>0</v>
      </c>
      <c r="G19" s="176">
        <v>3.9731837664233736E-2</v>
      </c>
      <c r="H19" s="175">
        <f t="shared" si="39"/>
        <v>24875283.47659168</v>
      </c>
      <c r="I19" s="175">
        <f t="shared" si="3"/>
        <v>988340.72494373645</v>
      </c>
      <c r="J19" s="176">
        <v>0</v>
      </c>
      <c r="K19" s="175">
        <v>0</v>
      </c>
      <c r="L19" s="177">
        <f t="shared" si="4"/>
        <v>0</v>
      </c>
      <c r="M19" s="174">
        <v>2.7171263276452126E-2</v>
      </c>
      <c r="N19" s="175">
        <f t="shared" si="40"/>
        <v>37089552.94786036</v>
      </c>
      <c r="O19" s="175">
        <f t="shared" si="5"/>
        <v>1007770.0079522249</v>
      </c>
      <c r="P19" s="176">
        <v>0</v>
      </c>
      <c r="Q19" s="178">
        <v>0</v>
      </c>
      <c r="R19" s="178">
        <f t="shared" si="6"/>
        <v>0</v>
      </c>
      <c r="S19" s="176">
        <v>-0.11989384374887545</v>
      </c>
      <c r="T19" s="178">
        <v>0</v>
      </c>
      <c r="U19" s="178">
        <f t="shared" si="7"/>
        <v>0</v>
      </c>
      <c r="V19" s="176">
        <v>0</v>
      </c>
      <c r="W19" s="178">
        <v>0</v>
      </c>
      <c r="X19" s="179">
        <f t="shared" si="8"/>
        <v>0</v>
      </c>
      <c r="Y19" s="174">
        <v>-9.0418180063035689E-2</v>
      </c>
      <c r="Z19" s="175">
        <v>0</v>
      </c>
      <c r="AA19" s="177">
        <f t="shared" si="9"/>
        <v>0</v>
      </c>
      <c r="AB19" s="174">
        <v>0</v>
      </c>
      <c r="AC19" s="175">
        <v>0</v>
      </c>
      <c r="AD19" s="177">
        <f t="shared" si="10"/>
        <v>0</v>
      </c>
      <c r="AE19" s="174">
        <v>0.10258574737778074</v>
      </c>
      <c r="AF19" s="175">
        <v>0</v>
      </c>
      <c r="AG19" s="175">
        <f t="shared" si="11"/>
        <v>0</v>
      </c>
      <c r="AH19" s="176">
        <v>5.5342985428119634E-2</v>
      </c>
      <c r="AI19" s="175">
        <v>0</v>
      </c>
      <c r="AJ19" s="179">
        <f t="shared" si="12"/>
        <v>0</v>
      </c>
      <c r="AK19" s="174">
        <v>-7.2512155154309144E-2</v>
      </c>
      <c r="AL19" s="175">
        <v>0</v>
      </c>
      <c r="AM19" s="177">
        <f t="shared" si="13"/>
        <v>0</v>
      </c>
      <c r="AN19" s="174">
        <v>0</v>
      </c>
      <c r="AO19" s="175">
        <v>0</v>
      </c>
      <c r="AP19" s="177">
        <f t="shared" si="14"/>
        <v>0</v>
      </c>
      <c r="AQ19" s="174">
        <v>2.7464385044474678E-2</v>
      </c>
      <c r="AR19" s="175">
        <f t="shared" si="41"/>
        <v>533932686.82806009</v>
      </c>
      <c r="AS19" s="177">
        <f t="shared" si="15"/>
        <v>14664132.898876756</v>
      </c>
      <c r="AT19" s="174">
        <v>2.1674715043655583E-2</v>
      </c>
      <c r="AU19" s="175">
        <f t="shared" si="42"/>
        <v>47895888.78132873</v>
      </c>
      <c r="AV19" s="177">
        <f t="shared" si="16"/>
        <v>1038129.7410979205</v>
      </c>
      <c r="AW19" s="174">
        <v>4.2553010482189249E-2</v>
      </c>
      <c r="AX19" s="175">
        <f t="shared" si="43"/>
        <v>83594794.757360697</v>
      </c>
      <c r="AY19" s="177">
        <f t="shared" si="17"/>
        <v>3557210.1775664287</v>
      </c>
      <c r="AZ19" s="174">
        <v>2.8026421941483571E-2</v>
      </c>
      <c r="BA19" s="175">
        <f t="shared" si="44"/>
        <v>135005758.2949782</v>
      </c>
      <c r="BB19" s="177">
        <f t="shared" si="18"/>
        <v>3783728.3465050044</v>
      </c>
      <c r="BC19" s="174">
        <v>-0.27279850816404255</v>
      </c>
      <c r="BD19" s="175">
        <v>0</v>
      </c>
      <c r="BE19" s="177">
        <f t="shared" si="19"/>
        <v>0</v>
      </c>
      <c r="BF19" s="174">
        <v>2.9579783513136444E-4</v>
      </c>
      <c r="BG19" s="175">
        <f t="shared" si="45"/>
        <v>14619232.318565337</v>
      </c>
      <c r="BH19" s="177">
        <f t="shared" si="20"/>
        <v>4324.3372711141046</v>
      </c>
      <c r="BI19" s="174">
        <v>-7.568175933671234E-3</v>
      </c>
      <c r="BJ19" s="175">
        <v>0</v>
      </c>
      <c r="BK19" s="177">
        <f t="shared" si="21"/>
        <v>0</v>
      </c>
      <c r="BL19" s="174">
        <v>2.6570875679540296E-2</v>
      </c>
      <c r="BM19" s="175">
        <v>0</v>
      </c>
      <c r="BN19" s="177">
        <f t="shared" si="22"/>
        <v>0</v>
      </c>
      <c r="BO19" s="174">
        <v>0.1835345993940064</v>
      </c>
      <c r="BP19" s="175">
        <v>0</v>
      </c>
      <c r="BQ19" s="177">
        <f t="shared" si="23"/>
        <v>0</v>
      </c>
      <c r="BR19" s="174">
        <v>2.3423970180375731E-2</v>
      </c>
      <c r="BS19" s="175">
        <f t="shared" si="46"/>
        <v>48715721.970880657</v>
      </c>
      <c r="BT19" s="177">
        <f t="shared" si="24"/>
        <v>1141115.6187613832</v>
      </c>
      <c r="BU19" s="174">
        <v>-5.2726655670022306E-2</v>
      </c>
      <c r="BV19" s="175">
        <v>0</v>
      </c>
      <c r="BW19" s="177">
        <f t="shared" si="25"/>
        <v>0</v>
      </c>
      <c r="BX19" s="174">
        <v>0</v>
      </c>
      <c r="BY19" s="175">
        <v>0</v>
      </c>
      <c r="BZ19" s="177">
        <f t="shared" si="26"/>
        <v>0</v>
      </c>
      <c r="CA19" s="174">
        <v>0</v>
      </c>
      <c r="CB19" s="175">
        <v>0</v>
      </c>
      <c r="CC19" s="177">
        <f t="shared" si="27"/>
        <v>0</v>
      </c>
      <c r="CD19" s="174">
        <v>-1.5326141492801315E-2</v>
      </c>
      <c r="CE19" s="175">
        <v>0</v>
      </c>
      <c r="CF19" s="177">
        <f t="shared" si="28"/>
        <v>0</v>
      </c>
      <c r="CG19" s="174">
        <v>-0.10406987234737367</v>
      </c>
      <c r="CH19" s="175">
        <v>0</v>
      </c>
      <c r="CI19" s="177">
        <f t="shared" si="29"/>
        <v>0</v>
      </c>
      <c r="CJ19" s="174">
        <v>0</v>
      </c>
      <c r="CK19" s="179">
        <v>0</v>
      </c>
      <c r="CL19" s="179">
        <f t="shared" si="30"/>
        <v>0</v>
      </c>
      <c r="CN19" s="180">
        <f t="shared" si="0"/>
        <v>18977038849.918232</v>
      </c>
      <c r="CP19" s="180">
        <f t="shared" si="1"/>
        <v>413705750991.65375</v>
      </c>
      <c r="CR19" s="182">
        <f t="shared" si="31"/>
        <v>4.5870860640516167E-2</v>
      </c>
      <c r="CS19" s="183">
        <v>4.5831598714716204E-2</v>
      </c>
      <c r="CT19" s="184">
        <f t="shared" si="32"/>
        <v>-3.9261925799963238E-5</v>
      </c>
    </row>
    <row r="20" spans="1:98" ht="15.75">
      <c r="A20" s="171">
        <v>38504</v>
      </c>
      <c r="B20" s="173">
        <v>433634703512.8006</v>
      </c>
      <c r="C20" s="173">
        <v>11692873209.925346</v>
      </c>
      <c r="D20" s="174">
        <v>-0.16688712195400601</v>
      </c>
      <c r="E20" s="175">
        <v>0</v>
      </c>
      <c r="F20" s="175">
        <f t="shared" si="2"/>
        <v>0</v>
      </c>
      <c r="G20" s="176">
        <v>0.12534458149185262</v>
      </c>
      <c r="H20" s="175">
        <f t="shared" si="39"/>
        <v>25863624.201535415</v>
      </c>
      <c r="I20" s="175">
        <f t="shared" si="3"/>
        <v>3241865.1514040078</v>
      </c>
      <c r="J20" s="176">
        <v>0</v>
      </c>
      <c r="K20" s="175">
        <v>0</v>
      </c>
      <c r="L20" s="177">
        <f t="shared" si="4"/>
        <v>0</v>
      </c>
      <c r="M20" s="174">
        <v>0.12008636664047563</v>
      </c>
      <c r="N20" s="175">
        <f t="shared" si="40"/>
        <v>38097322.955812581</v>
      </c>
      <c r="O20" s="175">
        <f t="shared" si="5"/>
        <v>4574969.0924923187</v>
      </c>
      <c r="P20" s="176">
        <v>0</v>
      </c>
      <c r="Q20" s="178">
        <v>0</v>
      </c>
      <c r="R20" s="178">
        <f t="shared" si="6"/>
        <v>0</v>
      </c>
      <c r="S20" s="176">
        <v>-3.2809074994599258E-2</v>
      </c>
      <c r="T20" s="178">
        <v>0</v>
      </c>
      <c r="U20" s="178">
        <f t="shared" si="7"/>
        <v>0</v>
      </c>
      <c r="V20" s="176">
        <v>0</v>
      </c>
      <c r="W20" s="178">
        <v>0</v>
      </c>
      <c r="X20" s="179">
        <f t="shared" si="8"/>
        <v>0</v>
      </c>
      <c r="Y20" s="174">
        <v>-0.10944972143959715</v>
      </c>
      <c r="Z20" s="175">
        <v>0</v>
      </c>
      <c r="AA20" s="177">
        <f t="shared" si="9"/>
        <v>0</v>
      </c>
      <c r="AB20" s="174">
        <v>0</v>
      </c>
      <c r="AC20" s="175">
        <v>0</v>
      </c>
      <c r="AD20" s="177">
        <f t="shared" si="10"/>
        <v>0</v>
      </c>
      <c r="AE20" s="174">
        <v>-2.8477194834437603E-2</v>
      </c>
      <c r="AF20" s="175">
        <v>0</v>
      </c>
      <c r="AG20" s="175">
        <f t="shared" si="11"/>
        <v>0</v>
      </c>
      <c r="AH20" s="176">
        <v>0.12918415888111695</v>
      </c>
      <c r="AI20" s="175">
        <v>0</v>
      </c>
      <c r="AJ20" s="179">
        <f t="shared" si="12"/>
        <v>0</v>
      </c>
      <c r="AK20" s="174">
        <v>2.9330453903174462E-2</v>
      </c>
      <c r="AL20" s="175">
        <v>0</v>
      </c>
      <c r="AM20" s="177">
        <f t="shared" si="13"/>
        <v>0</v>
      </c>
      <c r="AN20" s="174">
        <v>0</v>
      </c>
      <c r="AO20" s="175">
        <v>0</v>
      </c>
      <c r="AP20" s="177">
        <f t="shared" si="14"/>
        <v>0</v>
      </c>
      <c r="AQ20" s="174">
        <v>3.3134557460943688E-2</v>
      </c>
      <c r="AR20" s="175">
        <f t="shared" si="41"/>
        <v>548596819.72693682</v>
      </c>
      <c r="AS20" s="177">
        <f t="shared" si="15"/>
        <v>18177512.846133154</v>
      </c>
      <c r="AT20" s="174">
        <v>1.7467179993753468E-2</v>
      </c>
      <c r="AU20" s="175">
        <f t="shared" si="42"/>
        <v>48934018.52242665</v>
      </c>
      <c r="AV20" s="177">
        <f t="shared" si="16"/>
        <v>854739.30934889242</v>
      </c>
      <c r="AW20" s="174">
        <v>3.9007783381648856E-2</v>
      </c>
      <c r="AX20" s="175">
        <f t="shared" si="43"/>
        <v>87152004.934927121</v>
      </c>
      <c r="AY20" s="177">
        <f t="shared" si="17"/>
        <v>3399606.5297780293</v>
      </c>
      <c r="AZ20" s="174">
        <v>2.1388982818866354E-2</v>
      </c>
      <c r="BA20" s="175">
        <f t="shared" si="44"/>
        <v>138789486.64148322</v>
      </c>
      <c r="BB20" s="177">
        <f t="shared" si="18"/>
        <v>2968565.9452139661</v>
      </c>
      <c r="BC20" s="174">
        <v>5.5692466310802526E-2</v>
      </c>
      <c r="BD20" s="175">
        <v>0</v>
      </c>
      <c r="BE20" s="177">
        <f t="shared" si="19"/>
        <v>0</v>
      </c>
      <c r="BF20" s="174">
        <v>3.9667385586285249E-2</v>
      </c>
      <c r="BG20" s="175">
        <f t="shared" si="45"/>
        <v>14623556.655836452</v>
      </c>
      <c r="BH20" s="177">
        <f t="shared" si="20"/>
        <v>580078.26050995255</v>
      </c>
      <c r="BI20" s="174">
        <v>1.5807183187427415E-3</v>
      </c>
      <c r="BJ20" s="175">
        <v>0</v>
      </c>
      <c r="BK20" s="177">
        <f t="shared" si="21"/>
        <v>0</v>
      </c>
      <c r="BL20" s="174">
        <v>3.3654237002976421E-2</v>
      </c>
      <c r="BM20" s="175">
        <v>0</v>
      </c>
      <c r="BN20" s="177">
        <f t="shared" si="22"/>
        <v>0</v>
      </c>
      <c r="BO20" s="174">
        <v>2.2891018428810014E-2</v>
      </c>
      <c r="BP20" s="175">
        <v>0</v>
      </c>
      <c r="BQ20" s="177">
        <f t="shared" si="23"/>
        <v>0</v>
      </c>
      <c r="BR20" s="174">
        <v>7.846977617397978E-2</v>
      </c>
      <c r="BS20" s="175">
        <f t="shared" si="46"/>
        <v>49856837.58964204</v>
      </c>
      <c r="BT20" s="177">
        <f t="shared" si="24"/>
        <v>3912254.8864016724</v>
      </c>
      <c r="BU20" s="174">
        <v>0.15183935418084221</v>
      </c>
      <c r="BV20" s="175">
        <v>0</v>
      </c>
      <c r="BW20" s="177">
        <f t="shared" si="25"/>
        <v>0</v>
      </c>
      <c r="BX20" s="174">
        <v>0</v>
      </c>
      <c r="BY20" s="175">
        <v>0</v>
      </c>
      <c r="BZ20" s="177">
        <f t="shared" si="26"/>
        <v>0</v>
      </c>
      <c r="CA20" s="174">
        <v>0</v>
      </c>
      <c r="CB20" s="175">
        <v>0</v>
      </c>
      <c r="CC20" s="177">
        <f t="shared" si="27"/>
        <v>0</v>
      </c>
      <c r="CD20" s="174">
        <v>0.15347335021838912</v>
      </c>
      <c r="CE20" s="175">
        <v>0</v>
      </c>
      <c r="CF20" s="177">
        <f t="shared" si="28"/>
        <v>0</v>
      </c>
      <c r="CG20" s="174">
        <v>-0.24598139486575993</v>
      </c>
      <c r="CH20" s="175">
        <v>0</v>
      </c>
      <c r="CI20" s="177">
        <f t="shared" si="29"/>
        <v>0</v>
      </c>
      <c r="CJ20" s="174">
        <v>0</v>
      </c>
      <c r="CK20" s="179">
        <v>0</v>
      </c>
      <c r="CL20" s="179">
        <f t="shared" si="30"/>
        <v>0</v>
      </c>
      <c r="CN20" s="180">
        <f t="shared" si="0"/>
        <v>11655163617.904066</v>
      </c>
      <c r="CP20" s="180">
        <f t="shared" si="1"/>
        <v>432682789841.57202</v>
      </c>
      <c r="CR20" s="182">
        <f t="shared" si="31"/>
        <v>2.693697066659766E-2</v>
      </c>
      <c r="CS20" s="183">
        <v>2.6964800361233499E-2</v>
      </c>
      <c r="CT20" s="184">
        <f t="shared" si="32"/>
        <v>2.7829694635838481E-5</v>
      </c>
    </row>
    <row r="21" spans="1:98" ht="15.75">
      <c r="A21" s="171">
        <v>38534</v>
      </c>
      <c r="B21" s="173">
        <v>445327576722.72595</v>
      </c>
      <c r="C21" s="173">
        <v>18193166193.117367</v>
      </c>
      <c r="D21" s="174">
        <v>9.4104137815666788E-2</v>
      </c>
      <c r="E21" s="175">
        <v>0</v>
      </c>
      <c r="F21" s="175">
        <f t="shared" si="2"/>
        <v>0</v>
      </c>
      <c r="G21" s="176">
        <v>0.22601112452178163</v>
      </c>
      <c r="H21" s="175">
        <f t="shared" si="39"/>
        <v>29105489.352939419</v>
      </c>
      <c r="I21" s="175">
        <f t="shared" si="3"/>
        <v>6578164.3784145806</v>
      </c>
      <c r="J21" s="176">
        <v>0</v>
      </c>
      <c r="K21" s="175">
        <v>0</v>
      </c>
      <c r="L21" s="177">
        <f t="shared" si="4"/>
        <v>0</v>
      </c>
      <c r="M21" s="174">
        <v>0.23641318816792209</v>
      </c>
      <c r="N21" s="175">
        <f t="shared" si="40"/>
        <v>42672292.048304901</v>
      </c>
      <c r="O21" s="175">
        <f t="shared" si="5"/>
        <v>10088292.609572431</v>
      </c>
      <c r="P21" s="176">
        <v>0</v>
      </c>
      <c r="Q21" s="178">
        <v>0</v>
      </c>
      <c r="R21" s="178">
        <f t="shared" si="6"/>
        <v>0</v>
      </c>
      <c r="S21" s="176">
        <v>2.3797092490582612E-3</v>
      </c>
      <c r="T21" s="178">
        <v>0</v>
      </c>
      <c r="U21" s="178">
        <f t="shared" si="7"/>
        <v>0</v>
      </c>
      <c r="V21" s="176">
        <v>0</v>
      </c>
      <c r="W21" s="178">
        <v>0</v>
      </c>
      <c r="X21" s="179">
        <f t="shared" si="8"/>
        <v>0</v>
      </c>
      <c r="Y21" s="174">
        <v>0.21039295842044822</v>
      </c>
      <c r="Z21" s="175">
        <v>0</v>
      </c>
      <c r="AA21" s="177">
        <f t="shared" si="9"/>
        <v>0</v>
      </c>
      <c r="AB21" s="174">
        <v>0</v>
      </c>
      <c r="AC21" s="175">
        <v>0</v>
      </c>
      <c r="AD21" s="177">
        <f t="shared" si="10"/>
        <v>0</v>
      </c>
      <c r="AE21" s="174">
        <v>2.2332770307788199E-2</v>
      </c>
      <c r="AF21" s="175">
        <v>0</v>
      </c>
      <c r="AG21" s="175">
        <f t="shared" si="11"/>
        <v>0</v>
      </c>
      <c r="AH21" s="176">
        <v>4.4884749755916303E-2</v>
      </c>
      <c r="AI21" s="175">
        <v>0</v>
      </c>
      <c r="AJ21" s="179">
        <f t="shared" si="12"/>
        <v>0</v>
      </c>
      <c r="AK21" s="174">
        <v>0.13043140643053344</v>
      </c>
      <c r="AL21" s="175">
        <v>0</v>
      </c>
      <c r="AM21" s="177">
        <f t="shared" si="13"/>
        <v>0</v>
      </c>
      <c r="AN21" s="174">
        <v>0</v>
      </c>
      <c r="AO21" s="175">
        <v>0</v>
      </c>
      <c r="AP21" s="177">
        <f t="shared" si="14"/>
        <v>0</v>
      </c>
      <c r="AQ21" s="174">
        <v>5.6660093530791253E-2</v>
      </c>
      <c r="AR21" s="175">
        <f t="shared" si="41"/>
        <v>566774332.57306993</v>
      </c>
      <c r="AS21" s="177">
        <f t="shared" si="15"/>
        <v>32113486.694441929</v>
      </c>
      <c r="AT21" s="174">
        <v>-5.5917206715065432E-4</v>
      </c>
      <c r="AU21" s="175">
        <f t="shared" si="42"/>
        <v>49788757.831775546</v>
      </c>
      <c r="AV21" s="177">
        <f t="shared" si="16"/>
        <v>-27840.48263765726</v>
      </c>
      <c r="AW21" s="174">
        <v>6.1932476972545811E-3</v>
      </c>
      <c r="AX21" s="175">
        <f t="shared" si="43"/>
        <v>90551611.464705154</v>
      </c>
      <c r="AY21" s="177">
        <f t="shared" si="17"/>
        <v>560808.55918647675</v>
      </c>
      <c r="AZ21" s="174">
        <v>6.3629086624497039E-2</v>
      </c>
      <c r="BA21" s="175">
        <f t="shared" si="44"/>
        <v>141758052.58669716</v>
      </c>
      <c r="BB21" s="177">
        <f t="shared" si="18"/>
        <v>9019935.4077589605</v>
      </c>
      <c r="BC21" s="174">
        <v>-0.10030731417205908</v>
      </c>
      <c r="BD21" s="175">
        <v>0</v>
      </c>
      <c r="BE21" s="177">
        <f t="shared" si="19"/>
        <v>0</v>
      </c>
      <c r="BF21" s="174">
        <v>4.8663902097556368E-2</v>
      </c>
      <c r="BG21" s="175">
        <f t="shared" si="45"/>
        <v>15203634.916346405</v>
      </c>
      <c r="BH21" s="177">
        <f t="shared" si="20"/>
        <v>739868.20109607105</v>
      </c>
      <c r="BI21" s="174">
        <v>9.7204839890214917E-2</v>
      </c>
      <c r="BJ21" s="175">
        <v>0</v>
      </c>
      <c r="BK21" s="177">
        <f t="shared" si="21"/>
        <v>0</v>
      </c>
      <c r="BL21" s="174">
        <v>1.4814140704606448E-2</v>
      </c>
      <c r="BM21" s="175">
        <v>0</v>
      </c>
      <c r="BN21" s="177">
        <f t="shared" si="22"/>
        <v>0</v>
      </c>
      <c r="BO21" s="174">
        <v>-4.2238606745259824E-2</v>
      </c>
      <c r="BP21" s="175">
        <v>0</v>
      </c>
      <c r="BQ21" s="177">
        <f t="shared" si="23"/>
        <v>0</v>
      </c>
      <c r="BR21" s="174">
        <v>6.5123875388621827E-2</v>
      </c>
      <c r="BS21" s="175">
        <f t="shared" si="46"/>
        <v>53769092.476043716</v>
      </c>
      <c r="BT21" s="177">
        <f t="shared" si="24"/>
        <v>3501651.6781691546</v>
      </c>
      <c r="BU21" s="174">
        <v>3.8811705899062111E-2</v>
      </c>
      <c r="BV21" s="175">
        <v>0</v>
      </c>
      <c r="BW21" s="177">
        <f t="shared" si="25"/>
        <v>0</v>
      </c>
      <c r="BX21" s="174">
        <v>0</v>
      </c>
      <c r="BY21" s="175">
        <v>0</v>
      </c>
      <c r="BZ21" s="177">
        <f t="shared" si="26"/>
        <v>0</v>
      </c>
      <c r="CA21" s="174">
        <v>0</v>
      </c>
      <c r="CB21" s="175">
        <v>0</v>
      </c>
      <c r="CC21" s="177">
        <f t="shared" si="27"/>
        <v>0</v>
      </c>
      <c r="CD21" s="174">
        <v>3.0140633573092192E-2</v>
      </c>
      <c r="CE21" s="175">
        <v>0</v>
      </c>
      <c r="CF21" s="177">
        <f t="shared" si="28"/>
        <v>0</v>
      </c>
      <c r="CG21" s="174">
        <v>0.25625088639499288</v>
      </c>
      <c r="CH21" s="175">
        <v>0</v>
      </c>
      <c r="CI21" s="177">
        <f t="shared" si="29"/>
        <v>0</v>
      </c>
      <c r="CJ21" s="174">
        <v>0</v>
      </c>
      <c r="CK21" s="179">
        <v>0</v>
      </c>
      <c r="CL21" s="179">
        <f t="shared" si="30"/>
        <v>0</v>
      </c>
      <c r="CN21" s="180">
        <f t="shared" si="0"/>
        <v>18130591826.071365</v>
      </c>
      <c r="CP21" s="180">
        <f t="shared" si="1"/>
        <v>444337953459.47607</v>
      </c>
      <c r="CR21" s="182">
        <f t="shared" si="31"/>
        <v>4.0803608345657306E-2</v>
      </c>
      <c r="CS21" s="183">
        <v>4.08534461912404E-2</v>
      </c>
      <c r="CT21" s="184">
        <f t="shared" si="32"/>
        <v>4.9837845583093621E-5</v>
      </c>
    </row>
    <row r="22" spans="1:98" ht="15.75">
      <c r="A22" s="171">
        <v>38565</v>
      </c>
      <c r="B22" s="173">
        <v>463520742915.84332</v>
      </c>
      <c r="C22" s="173">
        <v>704337348.99786997</v>
      </c>
      <c r="D22" s="174">
        <v>9.5828401678520664E-2</v>
      </c>
      <c r="E22" s="175">
        <v>0</v>
      </c>
      <c r="F22" s="175">
        <f t="shared" si="2"/>
        <v>0</v>
      </c>
      <c r="G22" s="176">
        <v>-2.6948757472465858E-2</v>
      </c>
      <c r="H22" s="175">
        <f t="shared" si="39"/>
        <v>35683653.731353998</v>
      </c>
      <c r="I22" s="175">
        <f t="shared" si="3"/>
        <v>-961630.13013771025</v>
      </c>
      <c r="J22" s="176">
        <v>0</v>
      </c>
      <c r="K22" s="175">
        <v>0</v>
      </c>
      <c r="L22" s="177">
        <f t="shared" si="4"/>
        <v>0</v>
      </c>
      <c r="M22" s="174">
        <v>1.1898907821453407E-2</v>
      </c>
      <c r="N22" s="175">
        <f t="shared" si="40"/>
        <v>52760584.657877333</v>
      </c>
      <c r="O22" s="175">
        <f t="shared" si="5"/>
        <v>627793.33345007128</v>
      </c>
      <c r="P22" s="176">
        <v>0</v>
      </c>
      <c r="Q22" s="178">
        <v>0</v>
      </c>
      <c r="R22" s="178">
        <f t="shared" si="6"/>
        <v>0</v>
      </c>
      <c r="S22" s="176">
        <v>6.8319221628577093E-2</v>
      </c>
      <c r="T22" s="178">
        <v>0</v>
      </c>
      <c r="U22" s="178">
        <f t="shared" si="7"/>
        <v>0</v>
      </c>
      <c r="V22" s="176">
        <v>0</v>
      </c>
      <c r="W22" s="178">
        <v>0</v>
      </c>
      <c r="X22" s="179">
        <f t="shared" si="8"/>
        <v>0</v>
      </c>
      <c r="Y22" s="174">
        <v>0.19033399101309117</v>
      </c>
      <c r="Z22" s="175">
        <v>0</v>
      </c>
      <c r="AA22" s="177">
        <f t="shared" si="9"/>
        <v>0</v>
      </c>
      <c r="AB22" s="174">
        <v>0</v>
      </c>
      <c r="AC22" s="175">
        <v>0</v>
      </c>
      <c r="AD22" s="177">
        <f t="shared" si="10"/>
        <v>0</v>
      </c>
      <c r="AE22" s="174">
        <v>-3.0771618566600392E-2</v>
      </c>
      <c r="AF22" s="175">
        <v>0</v>
      </c>
      <c r="AG22" s="175">
        <f t="shared" si="11"/>
        <v>0</v>
      </c>
      <c r="AH22" s="176">
        <v>7.4827713658255926E-2</v>
      </c>
      <c r="AI22" s="175">
        <v>0</v>
      </c>
      <c r="AJ22" s="179">
        <f t="shared" si="12"/>
        <v>0</v>
      </c>
      <c r="AK22" s="174">
        <v>5.2227264798668994E-2</v>
      </c>
      <c r="AL22" s="175">
        <v>0</v>
      </c>
      <c r="AM22" s="177">
        <f t="shared" si="13"/>
        <v>0</v>
      </c>
      <c r="AN22" s="174">
        <v>0</v>
      </c>
      <c r="AO22" s="175">
        <v>0</v>
      </c>
      <c r="AP22" s="177">
        <f t="shared" si="14"/>
        <v>0</v>
      </c>
      <c r="AQ22" s="174">
        <v>-6.7444830799430391E-3</v>
      </c>
      <c r="AR22" s="175">
        <f t="shared" si="41"/>
        <v>598887819.26751184</v>
      </c>
      <c r="AS22" s="177">
        <f t="shared" si="15"/>
        <v>-4039188.7638337184</v>
      </c>
      <c r="AT22" s="174">
        <v>1.7941678125392029E-2</v>
      </c>
      <c r="AU22" s="175">
        <f t="shared" si="42"/>
        <v>49760917.349137887</v>
      </c>
      <c r="AV22" s="177">
        <f t="shared" si="16"/>
        <v>892794.36230246793</v>
      </c>
      <c r="AW22" s="174">
        <v>-9.6401813910604213E-3</v>
      </c>
      <c r="AX22" s="175">
        <f t="shared" si="43"/>
        <v>91112420.023891628</v>
      </c>
      <c r="AY22" s="177">
        <f t="shared" si="17"/>
        <v>-878340.25600880093</v>
      </c>
      <c r="AZ22" s="174">
        <v>-3.7861815090837331E-2</v>
      </c>
      <c r="BA22" s="175">
        <f t="shared" si="44"/>
        <v>150777987.99445611</v>
      </c>
      <c r="BB22" s="177">
        <f t="shared" si="18"/>
        <v>-5708728.3012145879</v>
      </c>
      <c r="BC22" s="174">
        <v>0.23598804254962319</v>
      </c>
      <c r="BD22" s="175">
        <v>0</v>
      </c>
      <c r="BE22" s="177">
        <f t="shared" si="19"/>
        <v>0</v>
      </c>
      <c r="BF22" s="174">
        <v>9.0102695404856473E-4</v>
      </c>
      <c r="BG22" s="175">
        <f t="shared" si="45"/>
        <v>15943503.117442476</v>
      </c>
      <c r="BH22" s="177">
        <f t="shared" si="20"/>
        <v>14365.526050772991</v>
      </c>
      <c r="BI22" s="174">
        <v>3.908895168592566E-2</v>
      </c>
      <c r="BJ22" s="175">
        <v>0</v>
      </c>
      <c r="BK22" s="177">
        <f t="shared" si="21"/>
        <v>0</v>
      </c>
      <c r="BL22" s="174">
        <v>4.6285525449026095E-2</v>
      </c>
      <c r="BM22" s="175">
        <v>0</v>
      </c>
      <c r="BN22" s="177">
        <f t="shared" si="22"/>
        <v>0</v>
      </c>
      <c r="BO22" s="174">
        <v>-7.7143523803640687E-2</v>
      </c>
      <c r="BP22" s="175">
        <v>0</v>
      </c>
      <c r="BQ22" s="177">
        <f t="shared" si="23"/>
        <v>0</v>
      </c>
      <c r="BR22" s="174">
        <v>3.6045204752532187E-2</v>
      </c>
      <c r="BS22" s="175">
        <f t="shared" si="46"/>
        <v>57270744.15421287</v>
      </c>
      <c r="BT22" s="177">
        <f t="shared" si="24"/>
        <v>2064335.6993684887</v>
      </c>
      <c r="BU22" s="174">
        <v>-0.10630742848476811</v>
      </c>
      <c r="BV22" s="175">
        <v>0</v>
      </c>
      <c r="BW22" s="177">
        <f t="shared" si="25"/>
        <v>0</v>
      </c>
      <c r="BX22" s="174">
        <v>0</v>
      </c>
      <c r="BY22" s="175">
        <v>0</v>
      </c>
      <c r="BZ22" s="177">
        <f t="shared" si="26"/>
        <v>0</v>
      </c>
      <c r="CA22" s="174">
        <v>0</v>
      </c>
      <c r="CB22" s="175">
        <v>0</v>
      </c>
      <c r="CC22" s="177">
        <f t="shared" si="27"/>
        <v>0</v>
      </c>
      <c r="CD22" s="174">
        <v>-0.1200862119445824</v>
      </c>
      <c r="CE22" s="175">
        <v>0</v>
      </c>
      <c r="CF22" s="177">
        <f t="shared" si="28"/>
        <v>0</v>
      </c>
      <c r="CG22" s="174">
        <v>-0.13956784903940223</v>
      </c>
      <c r="CH22" s="175">
        <v>0</v>
      </c>
      <c r="CI22" s="177">
        <f t="shared" si="29"/>
        <v>0</v>
      </c>
      <c r="CJ22" s="174">
        <v>0</v>
      </c>
      <c r="CK22" s="179">
        <v>0</v>
      </c>
      <c r="CL22" s="179">
        <f t="shared" si="30"/>
        <v>0</v>
      </c>
      <c r="CN22" s="180">
        <f t="shared" si="0"/>
        <v>712325947.52789295</v>
      </c>
      <c r="CP22" s="180">
        <f t="shared" si="1"/>
        <v>462468545285.54742</v>
      </c>
      <c r="CR22" s="182">
        <f t="shared" si="31"/>
        <v>1.540268964861325E-3</v>
      </c>
      <c r="CS22" s="183">
        <v>1.5195379274013402E-3</v>
      </c>
      <c r="CT22" s="184">
        <f t="shared" si="32"/>
        <v>-2.0731037459984728E-5</v>
      </c>
    </row>
    <row r="23" spans="1:98" ht="15.75">
      <c r="A23" s="171">
        <v>38596</v>
      </c>
      <c r="B23" s="173">
        <v>464225080264.84119</v>
      </c>
      <c r="C23" s="173">
        <v>17780197428.463696</v>
      </c>
      <c r="D23" s="174">
        <v>-7.3381660450780026E-2</v>
      </c>
      <c r="E23" s="175">
        <v>0</v>
      </c>
      <c r="F23" s="175">
        <f t="shared" si="2"/>
        <v>0</v>
      </c>
      <c r="G23" s="176">
        <v>0.11824160586524102</v>
      </c>
      <c r="H23" s="175">
        <f t="shared" si="39"/>
        <v>34722023.601216286</v>
      </c>
      <c r="I23" s="175">
        <f t="shared" si="3"/>
        <v>4105587.8294986128</v>
      </c>
      <c r="J23" s="176">
        <v>0</v>
      </c>
      <c r="K23" s="175">
        <v>0</v>
      </c>
      <c r="L23" s="177">
        <f t="shared" si="4"/>
        <v>0</v>
      </c>
      <c r="M23" s="174">
        <v>0.20192377735448144</v>
      </c>
      <c r="N23" s="175">
        <f t="shared" si="40"/>
        <v>53388377.991327398</v>
      </c>
      <c r="O23" s="175">
        <f t="shared" si="5"/>
        <v>10780382.95083769</v>
      </c>
      <c r="P23" s="176">
        <v>0</v>
      </c>
      <c r="Q23" s="178">
        <v>0</v>
      </c>
      <c r="R23" s="178">
        <f t="shared" si="6"/>
        <v>0</v>
      </c>
      <c r="S23" s="176">
        <v>-6.6820238677457854E-3</v>
      </c>
      <c r="T23" s="178">
        <v>0</v>
      </c>
      <c r="U23" s="178">
        <f t="shared" si="7"/>
        <v>0</v>
      </c>
      <c r="V23" s="176">
        <v>0</v>
      </c>
      <c r="W23" s="178">
        <v>0</v>
      </c>
      <c r="X23" s="179">
        <f t="shared" si="8"/>
        <v>0</v>
      </c>
      <c r="Y23" s="174">
        <v>0.2017626045681464</v>
      </c>
      <c r="Z23" s="175">
        <v>0</v>
      </c>
      <c r="AA23" s="177">
        <f t="shared" si="9"/>
        <v>0</v>
      </c>
      <c r="AB23" s="174">
        <v>0</v>
      </c>
      <c r="AC23" s="175">
        <v>0</v>
      </c>
      <c r="AD23" s="177">
        <f t="shared" si="10"/>
        <v>0</v>
      </c>
      <c r="AE23" s="174">
        <v>-1.3867344184017874E-2</v>
      </c>
      <c r="AF23" s="175">
        <v>0</v>
      </c>
      <c r="AG23" s="175">
        <f t="shared" si="11"/>
        <v>0</v>
      </c>
      <c r="AH23" s="176">
        <v>9.2084723300624671E-2</v>
      </c>
      <c r="AI23" s="175">
        <v>0</v>
      </c>
      <c r="AJ23" s="179">
        <f t="shared" si="12"/>
        <v>0</v>
      </c>
      <c r="AK23" s="174">
        <v>0.10150033822978816</v>
      </c>
      <c r="AL23" s="175">
        <v>0</v>
      </c>
      <c r="AM23" s="177">
        <f t="shared" si="13"/>
        <v>0</v>
      </c>
      <c r="AN23" s="174">
        <v>0</v>
      </c>
      <c r="AO23" s="175">
        <v>0</v>
      </c>
      <c r="AP23" s="177">
        <f t="shared" si="14"/>
        <v>0</v>
      </c>
      <c r="AQ23" s="174">
        <v>-1.5261465688775837E-2</v>
      </c>
      <c r="AR23" s="175">
        <f t="shared" si="41"/>
        <v>594848630.50367808</v>
      </c>
      <c r="AS23" s="177">
        <f t="shared" si="15"/>
        <v>-9078261.9644471779</v>
      </c>
      <c r="AT23" s="174">
        <v>1.1240139917799078E-2</v>
      </c>
      <c r="AU23" s="175">
        <f t="shared" si="42"/>
        <v>50653711.711440355</v>
      </c>
      <c r="AV23" s="177">
        <f t="shared" si="16"/>
        <v>569354.80699244735</v>
      </c>
      <c r="AW23" s="174">
        <v>-2.0145205269616412E-2</v>
      </c>
      <c r="AX23" s="175">
        <f t="shared" si="43"/>
        <v>90234079.767882824</v>
      </c>
      <c r="AY23" s="177">
        <f t="shared" si="17"/>
        <v>-1817784.0592389407</v>
      </c>
      <c r="AZ23" s="174">
        <v>5.2668083254780604E-2</v>
      </c>
      <c r="BA23" s="175">
        <f t="shared" si="44"/>
        <v>145069259.69324154</v>
      </c>
      <c r="BB23" s="177">
        <f t="shared" si="18"/>
        <v>7640519.8472330337</v>
      </c>
      <c r="BC23" s="174">
        <v>0.16184144827049501</v>
      </c>
      <c r="BD23" s="175">
        <v>0</v>
      </c>
      <c r="BE23" s="177">
        <f t="shared" si="19"/>
        <v>0</v>
      </c>
      <c r="BF23" s="174">
        <v>4.6450458566418863E-2</v>
      </c>
      <c r="BG23" s="175">
        <f t="shared" si="45"/>
        <v>15957868.643493248</v>
      </c>
      <c r="BH23" s="177">
        <f t="shared" si="20"/>
        <v>741250.31623293797</v>
      </c>
      <c r="BI23" s="174">
        <v>6.098145105153073E-2</v>
      </c>
      <c r="BJ23" s="175">
        <v>0</v>
      </c>
      <c r="BK23" s="177">
        <f t="shared" si="21"/>
        <v>0</v>
      </c>
      <c r="BL23" s="174">
        <v>7.7409340686884244E-3</v>
      </c>
      <c r="BM23" s="175">
        <v>0</v>
      </c>
      <c r="BN23" s="177">
        <f t="shared" si="22"/>
        <v>0</v>
      </c>
      <c r="BO23" s="174">
        <v>5.7743167526268513E-2</v>
      </c>
      <c r="BP23" s="175">
        <v>0</v>
      </c>
      <c r="BQ23" s="177">
        <f t="shared" si="23"/>
        <v>0</v>
      </c>
      <c r="BR23" s="174">
        <v>9.2242867903029019E-2</v>
      </c>
      <c r="BS23" s="175">
        <f t="shared" si="46"/>
        <v>59335079.853581354</v>
      </c>
      <c r="BT23" s="177">
        <f t="shared" si="24"/>
        <v>5473237.932949583</v>
      </c>
      <c r="BU23" s="174">
        <v>8.1135064468445914E-2</v>
      </c>
      <c r="BV23" s="175">
        <v>0</v>
      </c>
      <c r="BW23" s="177">
        <f t="shared" si="25"/>
        <v>0</v>
      </c>
      <c r="BX23" s="174">
        <v>0</v>
      </c>
      <c r="BY23" s="175">
        <v>0</v>
      </c>
      <c r="BZ23" s="177">
        <f t="shared" si="26"/>
        <v>0</v>
      </c>
      <c r="CA23" s="174">
        <v>0</v>
      </c>
      <c r="CB23" s="175">
        <v>0</v>
      </c>
      <c r="CC23" s="177">
        <f t="shared" si="27"/>
        <v>0</v>
      </c>
      <c r="CD23" s="174">
        <v>0.12425211383269308</v>
      </c>
      <c r="CE23" s="175">
        <v>0</v>
      </c>
      <c r="CF23" s="177">
        <f t="shared" si="28"/>
        <v>0</v>
      </c>
      <c r="CG23" s="174">
        <v>-8.5814980819079817E-2</v>
      </c>
      <c r="CH23" s="175">
        <v>0</v>
      </c>
      <c r="CI23" s="177">
        <f t="shared" si="29"/>
        <v>0</v>
      </c>
      <c r="CJ23" s="174">
        <v>0</v>
      </c>
      <c r="CK23" s="179">
        <v>0</v>
      </c>
      <c r="CL23" s="179">
        <f t="shared" si="30"/>
        <v>0</v>
      </c>
      <c r="CN23" s="180">
        <f t="shared" si="0"/>
        <v>17761783140.803638</v>
      </c>
      <c r="CP23" s="180">
        <f t="shared" si="1"/>
        <v>463180871233.07538</v>
      </c>
      <c r="CR23" s="182">
        <f t="shared" si="31"/>
        <v>3.834740215743021E-2</v>
      </c>
      <c r="CS23" s="183">
        <v>3.8300811792245398E-2</v>
      </c>
      <c r="CT23" s="184">
        <f t="shared" si="32"/>
        <v>-4.6590365184812077E-5</v>
      </c>
    </row>
    <row r="24" spans="1:98" ht="15.75">
      <c r="A24" s="185">
        <v>38626</v>
      </c>
      <c r="B24" s="173">
        <v>482005277693.30487</v>
      </c>
      <c r="C24" s="173">
        <v>-10446798469.377581</v>
      </c>
      <c r="D24" s="174">
        <v>3.1655163981273706E-3</v>
      </c>
      <c r="E24" s="175">
        <v>0</v>
      </c>
      <c r="F24" s="175">
        <f t="shared" si="2"/>
        <v>0</v>
      </c>
      <c r="G24" s="176">
        <v>-9.4408160979788283E-2</v>
      </c>
      <c r="H24" s="175">
        <f t="shared" si="39"/>
        <v>38827611.430714898</v>
      </c>
      <c r="I24" s="175">
        <f t="shared" si="3"/>
        <v>-3665643.3904115995</v>
      </c>
      <c r="J24" s="176">
        <v>0</v>
      </c>
      <c r="K24" s="175">
        <v>0</v>
      </c>
      <c r="L24" s="177">
        <f t="shared" si="4"/>
        <v>0</v>
      </c>
      <c r="M24" s="174">
        <v>-8.7873469015134403E-2</v>
      </c>
      <c r="N24" s="175">
        <f t="shared" si="40"/>
        <v>64168760.942165092</v>
      </c>
      <c r="O24" s="175">
        <f t="shared" si="5"/>
        <v>-5638731.6263909107</v>
      </c>
      <c r="P24" s="176">
        <v>0</v>
      </c>
      <c r="Q24" s="178">
        <v>0</v>
      </c>
      <c r="R24" s="178">
        <f t="shared" si="6"/>
        <v>0</v>
      </c>
      <c r="S24" s="176">
        <v>4.7459324058487101E-2</v>
      </c>
      <c r="T24" s="178">
        <v>0</v>
      </c>
      <c r="U24" s="178">
        <f t="shared" si="7"/>
        <v>0</v>
      </c>
      <c r="V24" s="176">
        <v>0</v>
      </c>
      <c r="W24" s="178">
        <v>0</v>
      </c>
      <c r="X24" s="179">
        <f t="shared" si="8"/>
        <v>0</v>
      </c>
      <c r="Y24" s="174">
        <v>-0.12871061232015657</v>
      </c>
      <c r="Z24" s="175">
        <v>0</v>
      </c>
      <c r="AA24" s="177">
        <f t="shared" si="9"/>
        <v>0</v>
      </c>
      <c r="AB24" s="174">
        <v>0</v>
      </c>
      <c r="AC24" s="175">
        <v>0</v>
      </c>
      <c r="AD24" s="177">
        <f t="shared" si="10"/>
        <v>0</v>
      </c>
      <c r="AE24" s="174">
        <v>-8.8672094254897166E-2</v>
      </c>
      <c r="AF24" s="175">
        <v>0</v>
      </c>
      <c r="AG24" s="175">
        <f t="shared" si="11"/>
        <v>0</v>
      </c>
      <c r="AH24" s="176">
        <v>6.8521654767526932E-2</v>
      </c>
      <c r="AI24" s="175">
        <v>0</v>
      </c>
      <c r="AJ24" s="179">
        <f t="shared" si="12"/>
        <v>0</v>
      </c>
      <c r="AK24" s="174">
        <v>-0.25117963055032216</v>
      </c>
      <c r="AL24" s="175">
        <v>0</v>
      </c>
      <c r="AM24" s="177">
        <f t="shared" si="13"/>
        <v>0</v>
      </c>
      <c r="AN24" s="174">
        <v>0</v>
      </c>
      <c r="AO24" s="175">
        <v>0</v>
      </c>
      <c r="AP24" s="177">
        <f t="shared" si="14"/>
        <v>0</v>
      </c>
      <c r="AQ24" s="174">
        <v>-5.6510514786640931E-2</v>
      </c>
      <c r="AR24" s="175">
        <f t="shared" si="41"/>
        <v>585770368.53923094</v>
      </c>
      <c r="AS24" s="177">
        <f t="shared" si="15"/>
        <v>-33102185.072912317</v>
      </c>
      <c r="AT24" s="174">
        <v>-6.1757743422457961E-3</v>
      </c>
      <c r="AU24" s="175">
        <f t="shared" si="42"/>
        <v>51223066.518432803</v>
      </c>
      <c r="AV24" s="177">
        <f t="shared" si="16"/>
        <v>-316342.09993568703</v>
      </c>
      <c r="AW24" s="174">
        <v>-5.1596411310990763E-2</v>
      </c>
      <c r="AX24" s="175">
        <f t="shared" si="43"/>
        <v>88416295.708643883</v>
      </c>
      <c r="AY24" s="177">
        <f t="shared" si="17"/>
        <v>-4561963.5599773768</v>
      </c>
      <c r="AZ24" s="174">
        <v>-7.2331547418373707E-2</v>
      </c>
      <c r="BA24" s="175">
        <f t="shared" si="44"/>
        <v>152709779.54047456</v>
      </c>
      <c r="BB24" s="177">
        <f t="shared" si="18"/>
        <v>-11045734.66008123</v>
      </c>
      <c r="BC24" s="174">
        <v>-0.2024470266011579</v>
      </c>
      <c r="BD24" s="175">
        <v>0</v>
      </c>
      <c r="BE24" s="177">
        <f t="shared" si="19"/>
        <v>0</v>
      </c>
      <c r="BF24" s="174">
        <v>-5.0420956929401906E-2</v>
      </c>
      <c r="BG24" s="175">
        <f t="shared" si="45"/>
        <v>16699118.959726186</v>
      </c>
      <c r="BH24" s="177">
        <f t="shared" si="20"/>
        <v>-841985.55782731285</v>
      </c>
      <c r="BI24" s="174">
        <v>-7.0959519036702223E-2</v>
      </c>
      <c r="BJ24" s="175">
        <v>0</v>
      </c>
      <c r="BK24" s="177">
        <f t="shared" si="21"/>
        <v>0</v>
      </c>
      <c r="BL24" s="174">
        <v>-2.528207480511814E-2</v>
      </c>
      <c r="BM24" s="175">
        <v>0</v>
      </c>
      <c r="BN24" s="177">
        <f t="shared" si="22"/>
        <v>0</v>
      </c>
      <c r="BO24" s="174">
        <v>8.3715242093562098E-2</v>
      </c>
      <c r="BP24" s="175">
        <v>0</v>
      </c>
      <c r="BQ24" s="177">
        <f t="shared" si="23"/>
        <v>0</v>
      </c>
      <c r="BR24" s="174">
        <v>4.838444246287296E-3</v>
      </c>
      <c r="BS24" s="175">
        <f t="shared" si="46"/>
        <v>64808317.786530934</v>
      </c>
      <c r="BT24" s="177">
        <f t="shared" si="24"/>
        <v>313571.43230579922</v>
      </c>
      <c r="BU24" s="174">
        <v>1.0722096344531626E-2</v>
      </c>
      <c r="BV24" s="175">
        <v>0</v>
      </c>
      <c r="BW24" s="177">
        <f t="shared" si="25"/>
        <v>0</v>
      </c>
      <c r="BX24" s="174">
        <v>0</v>
      </c>
      <c r="BY24" s="175">
        <v>0</v>
      </c>
      <c r="BZ24" s="177">
        <f t="shared" si="26"/>
        <v>0</v>
      </c>
      <c r="CA24" s="174">
        <v>0</v>
      </c>
      <c r="CB24" s="175">
        <v>0</v>
      </c>
      <c r="CC24" s="177">
        <f t="shared" si="27"/>
        <v>0</v>
      </c>
      <c r="CD24" s="174">
        <v>1.5734128494041575E-2</v>
      </c>
      <c r="CE24" s="175">
        <v>0</v>
      </c>
      <c r="CF24" s="177">
        <f t="shared" si="28"/>
        <v>0</v>
      </c>
      <c r="CG24" s="174">
        <v>-0.11160038430683586</v>
      </c>
      <c r="CH24" s="175">
        <v>0</v>
      </c>
      <c r="CI24" s="177">
        <f t="shared" si="29"/>
        <v>0</v>
      </c>
      <c r="CJ24" s="174">
        <v>0</v>
      </c>
      <c r="CK24" s="179">
        <v>0</v>
      </c>
      <c r="CL24" s="179">
        <f t="shared" si="30"/>
        <v>0</v>
      </c>
      <c r="CN24" s="180">
        <f t="shared" si="0"/>
        <v>-10387939454.842352</v>
      </c>
      <c r="CP24" s="180">
        <f t="shared" si="1"/>
        <v>480942654373.87897</v>
      </c>
      <c r="CR24" s="182">
        <f t="shared" si="31"/>
        <v>-2.1599122806784558E-2</v>
      </c>
      <c r="CS24" s="183">
        <v>-2.1673618428769102E-2</v>
      </c>
      <c r="CT24" s="184">
        <f t="shared" si="32"/>
        <v>-7.4495621984544541E-5</v>
      </c>
    </row>
    <row r="25" spans="1:98" ht="15.75">
      <c r="A25" s="171">
        <v>38657</v>
      </c>
      <c r="B25" s="173">
        <v>471558479223.92725</v>
      </c>
      <c r="C25" s="173">
        <v>22266863847.822014</v>
      </c>
      <c r="D25" s="174">
        <v>3.7266374248715033E-2</v>
      </c>
      <c r="E25" s="175">
        <v>0</v>
      </c>
      <c r="F25" s="175">
        <f t="shared" si="2"/>
        <v>0</v>
      </c>
      <c r="G25" s="176">
        <v>-3.4016511168121905E-2</v>
      </c>
      <c r="H25" s="175">
        <f t="shared" si="39"/>
        <v>35161968.040303297</v>
      </c>
      <c r="I25" s="175">
        <f t="shared" si="3"/>
        <v>-1196087.4785361225</v>
      </c>
      <c r="J25" s="176">
        <v>0</v>
      </c>
      <c r="K25" s="175">
        <v>0</v>
      </c>
      <c r="L25" s="177">
        <f t="shared" si="4"/>
        <v>0</v>
      </c>
      <c r="M25" s="174">
        <v>5.8781968206158483E-2</v>
      </c>
      <c r="N25" s="175">
        <f t="shared" si="40"/>
        <v>58530029.31577418</v>
      </c>
      <c r="O25" s="175">
        <f t="shared" si="5"/>
        <v>3440510.3223453616</v>
      </c>
      <c r="P25" s="176">
        <v>0</v>
      </c>
      <c r="Q25" s="178">
        <v>0</v>
      </c>
      <c r="R25" s="178">
        <f t="shared" si="6"/>
        <v>0</v>
      </c>
      <c r="S25" s="176">
        <v>-0.2505535494273442</v>
      </c>
      <c r="T25" s="178">
        <v>0</v>
      </c>
      <c r="U25" s="178">
        <f t="shared" si="7"/>
        <v>0</v>
      </c>
      <c r="V25" s="176">
        <v>0</v>
      </c>
      <c r="W25" s="178">
        <v>0</v>
      </c>
      <c r="X25" s="179">
        <f t="shared" si="8"/>
        <v>0</v>
      </c>
      <c r="Y25" s="174">
        <v>0.23531325566925013</v>
      </c>
      <c r="Z25" s="175">
        <v>0</v>
      </c>
      <c r="AA25" s="177">
        <f t="shared" si="9"/>
        <v>0</v>
      </c>
      <c r="AB25" s="174">
        <v>0</v>
      </c>
      <c r="AC25" s="175">
        <v>0</v>
      </c>
      <c r="AD25" s="177">
        <f t="shared" si="10"/>
        <v>0</v>
      </c>
      <c r="AE25" s="174">
        <v>4.6999802292562912E-2</v>
      </c>
      <c r="AF25" s="175">
        <v>0</v>
      </c>
      <c r="AG25" s="175">
        <f t="shared" si="11"/>
        <v>0</v>
      </c>
      <c r="AH25" s="176">
        <v>6.2694217719973397E-2</v>
      </c>
      <c r="AI25" s="175">
        <v>0</v>
      </c>
      <c r="AJ25" s="179">
        <f t="shared" si="12"/>
        <v>0</v>
      </c>
      <c r="AK25" s="174">
        <v>8.6323951200298482E-3</v>
      </c>
      <c r="AL25" s="175">
        <v>0</v>
      </c>
      <c r="AM25" s="177">
        <f t="shared" si="13"/>
        <v>0</v>
      </c>
      <c r="AN25" s="174">
        <v>0</v>
      </c>
      <c r="AO25" s="175">
        <v>0</v>
      </c>
      <c r="AP25" s="177">
        <f t="shared" si="14"/>
        <v>0</v>
      </c>
      <c r="AQ25" s="174">
        <v>9.3079279963720785E-2</v>
      </c>
      <c r="AR25" s="175">
        <f t="shared" si="41"/>
        <v>552668183.46631861</v>
      </c>
      <c r="AS25" s="177">
        <f t="shared" si="15"/>
        <v>51441956.575902469</v>
      </c>
      <c r="AT25" s="174">
        <v>1.5682448748940349E-2</v>
      </c>
      <c r="AU25" s="175">
        <f t="shared" si="42"/>
        <v>50906724.418497115</v>
      </c>
      <c r="AV25" s="177">
        <f t="shared" si="16"/>
        <v>798342.09666951117</v>
      </c>
      <c r="AW25" s="174">
        <v>4.2690845144471447E-2</v>
      </c>
      <c r="AX25" s="175">
        <f t="shared" si="43"/>
        <v>83854332.148666501</v>
      </c>
      <c r="AY25" s="177">
        <f t="shared" si="17"/>
        <v>3579812.308451795</v>
      </c>
      <c r="AZ25" s="174">
        <v>2.7483581433486153E-2</v>
      </c>
      <c r="BA25" s="175">
        <f t="shared" si="44"/>
        <v>141664044.88039333</v>
      </c>
      <c r="BB25" s="177">
        <f t="shared" si="18"/>
        <v>3893435.3136673272</v>
      </c>
      <c r="BC25" s="174">
        <v>0.12064634733528301</v>
      </c>
      <c r="BD25" s="175">
        <v>0</v>
      </c>
      <c r="BE25" s="177">
        <f t="shared" si="19"/>
        <v>0</v>
      </c>
      <c r="BF25" s="174">
        <v>-1.8891349850777429E-2</v>
      </c>
      <c r="BG25" s="175">
        <f t="shared" si="45"/>
        <v>15857133.401898874</v>
      </c>
      <c r="BH25" s="177">
        <f t="shared" si="20"/>
        <v>-299562.65472572006</v>
      </c>
      <c r="BI25" s="174">
        <v>3.5033585872021357E-2</v>
      </c>
      <c r="BJ25" s="175">
        <v>0</v>
      </c>
      <c r="BK25" s="177">
        <f t="shared" si="21"/>
        <v>0</v>
      </c>
      <c r="BL25" s="174">
        <v>3.5341962901392868E-2</v>
      </c>
      <c r="BM25" s="175">
        <v>0</v>
      </c>
      <c r="BN25" s="177">
        <f t="shared" si="22"/>
        <v>0</v>
      </c>
      <c r="BO25" s="174">
        <v>0.43207843564764314</v>
      </c>
      <c r="BP25" s="175">
        <v>0</v>
      </c>
      <c r="BQ25" s="177">
        <f t="shared" si="23"/>
        <v>0</v>
      </c>
      <c r="BR25" s="174">
        <v>3.9210052039870096E-2</v>
      </c>
      <c r="BS25" s="175">
        <f t="shared" si="46"/>
        <v>65121889.218836725</v>
      </c>
      <c r="BT25" s="177">
        <f t="shared" si="24"/>
        <v>2553432.6652052435</v>
      </c>
      <c r="BU25" s="174">
        <v>1.0750705450118114E-2</v>
      </c>
      <c r="BV25" s="175">
        <v>0</v>
      </c>
      <c r="BW25" s="177">
        <f t="shared" si="25"/>
        <v>0</v>
      </c>
      <c r="BX25" s="174">
        <v>0</v>
      </c>
      <c r="BY25" s="175">
        <v>0</v>
      </c>
      <c r="BZ25" s="177">
        <f t="shared" si="26"/>
        <v>0</v>
      </c>
      <c r="CA25" s="174">
        <v>0</v>
      </c>
      <c r="CB25" s="175">
        <v>0</v>
      </c>
      <c r="CC25" s="177">
        <f t="shared" si="27"/>
        <v>0</v>
      </c>
      <c r="CD25" s="174">
        <v>8.1896291257636061E-2</v>
      </c>
      <c r="CE25" s="175">
        <v>0</v>
      </c>
      <c r="CF25" s="177">
        <f t="shared" si="28"/>
        <v>0</v>
      </c>
      <c r="CG25" s="174">
        <v>0.13061810417643077</v>
      </c>
      <c r="CH25" s="175">
        <v>0</v>
      </c>
      <c r="CI25" s="177">
        <f t="shared" si="29"/>
        <v>0</v>
      </c>
      <c r="CJ25" s="174">
        <v>0</v>
      </c>
      <c r="CK25" s="179">
        <v>0</v>
      </c>
      <c r="CL25" s="179">
        <f t="shared" si="30"/>
        <v>0</v>
      </c>
      <c r="CN25" s="180">
        <f t="shared" si="0"/>
        <v>22202652008.673031</v>
      </c>
      <c r="CP25" s="180">
        <f t="shared" si="1"/>
        <v>470554714919.03656</v>
      </c>
      <c r="CR25" s="182">
        <f t="shared" si="31"/>
        <v>4.7183996472106776E-2</v>
      </c>
      <c r="CS25" s="183">
        <v>4.7219729532735705E-2</v>
      </c>
      <c r="CT25" s="184">
        <f t="shared" si="32"/>
        <v>3.5733060628928559E-5</v>
      </c>
    </row>
    <row r="26" spans="1:98" s="170" customFormat="1" ht="15.75">
      <c r="A26" s="187">
        <v>38687</v>
      </c>
      <c r="B26" s="189">
        <v>493825343071.74927</v>
      </c>
      <c r="C26" s="189">
        <v>16095634909.979105</v>
      </c>
      <c r="D26" s="190">
        <v>2.4070011609022678E-2</v>
      </c>
      <c r="E26" s="191">
        <v>0</v>
      </c>
      <c r="F26" s="191">
        <f t="shared" si="2"/>
        <v>0</v>
      </c>
      <c r="G26" s="192">
        <v>5.1419486219378134E-2</v>
      </c>
      <c r="H26" s="191">
        <f t="shared" si="39"/>
        <v>33965880.561767176</v>
      </c>
      <c r="I26" s="191">
        <f t="shared" si="3"/>
        <v>1746508.127474831</v>
      </c>
      <c r="J26" s="192">
        <v>0</v>
      </c>
      <c r="K26" s="191">
        <v>0</v>
      </c>
      <c r="L26" s="193">
        <f t="shared" si="4"/>
        <v>0</v>
      </c>
      <c r="M26" s="190">
        <v>6.1684101451936334E-2</v>
      </c>
      <c r="N26" s="191">
        <f t="shared" si="40"/>
        <v>61970539.638119549</v>
      </c>
      <c r="O26" s="191">
        <f t="shared" si="5"/>
        <v>3822597.0540690082</v>
      </c>
      <c r="P26" s="192">
        <v>0</v>
      </c>
      <c r="Q26" s="194">
        <v>0</v>
      </c>
      <c r="R26" s="194">
        <f t="shared" si="6"/>
        <v>0</v>
      </c>
      <c r="S26" s="192">
        <v>0.12528419411224379</v>
      </c>
      <c r="T26" s="194">
        <v>0</v>
      </c>
      <c r="U26" s="194">
        <f t="shared" si="7"/>
        <v>0</v>
      </c>
      <c r="V26" s="192">
        <v>0</v>
      </c>
      <c r="W26" s="194">
        <v>0</v>
      </c>
      <c r="X26" s="195">
        <f t="shared" si="8"/>
        <v>0</v>
      </c>
      <c r="Y26" s="190">
        <v>-2.1001040838782851E-2</v>
      </c>
      <c r="Z26" s="191">
        <v>0</v>
      </c>
      <c r="AA26" s="193">
        <f t="shared" si="9"/>
        <v>0</v>
      </c>
      <c r="AB26" s="190">
        <v>0</v>
      </c>
      <c r="AC26" s="191">
        <v>0</v>
      </c>
      <c r="AD26" s="193">
        <f t="shared" si="10"/>
        <v>0</v>
      </c>
      <c r="AE26" s="190">
        <v>-1.9219953649612893E-2</v>
      </c>
      <c r="AF26" s="191">
        <v>0</v>
      </c>
      <c r="AG26" s="191">
        <f t="shared" si="11"/>
        <v>0</v>
      </c>
      <c r="AH26" s="192">
        <v>5.3940251566659186E-2</v>
      </c>
      <c r="AI26" s="191">
        <v>0</v>
      </c>
      <c r="AJ26" s="195">
        <f t="shared" si="12"/>
        <v>0</v>
      </c>
      <c r="AK26" s="190">
        <v>-0.23698613486549916</v>
      </c>
      <c r="AL26" s="191">
        <v>0</v>
      </c>
      <c r="AM26" s="193">
        <f t="shared" si="13"/>
        <v>0</v>
      </c>
      <c r="AN26" s="190">
        <v>0</v>
      </c>
      <c r="AO26" s="191">
        <v>0</v>
      </c>
      <c r="AP26" s="193">
        <f t="shared" si="14"/>
        <v>0</v>
      </c>
      <c r="AQ26" s="190">
        <v>9.5623230340584758E-2</v>
      </c>
      <c r="AR26" s="191">
        <f t="shared" si="41"/>
        <v>604110140.04222107</v>
      </c>
      <c r="AS26" s="193">
        <f t="shared" si="15"/>
        <v>57766963.07234022</v>
      </c>
      <c r="AT26" s="190">
        <v>7.1579836202511305E-3</v>
      </c>
      <c r="AU26" s="191">
        <f t="shared" si="42"/>
        <v>51705066.515166633</v>
      </c>
      <c r="AV26" s="193">
        <f t="shared" si="16"/>
        <v>370104.01919955795</v>
      </c>
      <c r="AW26" s="190">
        <v>-9.1423401530766918E-4</v>
      </c>
      <c r="AX26" s="191">
        <f t="shared" si="43"/>
        <v>87434144.457118288</v>
      </c>
      <c r="AY26" s="193">
        <f t="shared" si="17"/>
        <v>-79935.268962022034</v>
      </c>
      <c r="AZ26" s="190">
        <v>1.1854976989506891E-2</v>
      </c>
      <c r="BA26" s="191">
        <f t="shared" si="44"/>
        <v>145557480.19406065</v>
      </c>
      <c r="BB26" s="193">
        <f t="shared" si="18"/>
        <v>1725580.578351194</v>
      </c>
      <c r="BC26" s="190">
        <v>-1.3957153234146565E-2</v>
      </c>
      <c r="BD26" s="191">
        <v>0</v>
      </c>
      <c r="BE26" s="193">
        <f t="shared" si="19"/>
        <v>0</v>
      </c>
      <c r="BF26" s="190">
        <v>3.2896897933853628E-2</v>
      </c>
      <c r="BG26" s="191">
        <f t="shared" si="45"/>
        <v>15557570.747173153</v>
      </c>
      <c r="BH26" s="193">
        <f t="shared" si="20"/>
        <v>511795.81696846214</v>
      </c>
      <c r="BI26" s="190">
        <v>6.3058391642178038E-2</v>
      </c>
      <c r="BJ26" s="191">
        <v>0</v>
      </c>
      <c r="BK26" s="193">
        <f t="shared" si="21"/>
        <v>0</v>
      </c>
      <c r="BL26" s="190">
        <v>3.7634909854774058E-2</v>
      </c>
      <c r="BM26" s="191">
        <v>0</v>
      </c>
      <c r="BN26" s="193">
        <f t="shared" si="22"/>
        <v>0</v>
      </c>
      <c r="BO26" s="190">
        <v>0.15596180102810284</v>
      </c>
      <c r="BP26" s="191">
        <v>0</v>
      </c>
      <c r="BQ26" s="193">
        <f t="shared" si="23"/>
        <v>0</v>
      </c>
      <c r="BR26" s="190">
        <v>8.6244367086217938E-2</v>
      </c>
      <c r="BS26" s="191">
        <f t="shared" si="46"/>
        <v>67675321.884041965</v>
      </c>
      <c r="BT26" s="193">
        <f t="shared" si="24"/>
        <v>5836615.3032452734</v>
      </c>
      <c r="BU26" s="190">
        <v>-8.4604219811619669E-2</v>
      </c>
      <c r="BV26" s="191">
        <v>0</v>
      </c>
      <c r="BW26" s="193">
        <f t="shared" si="25"/>
        <v>0</v>
      </c>
      <c r="BX26" s="190">
        <v>0</v>
      </c>
      <c r="BY26" s="191">
        <v>0</v>
      </c>
      <c r="BZ26" s="193">
        <f t="shared" si="26"/>
        <v>0</v>
      </c>
      <c r="CA26" s="190">
        <v>0</v>
      </c>
      <c r="CB26" s="191">
        <v>0</v>
      </c>
      <c r="CC26" s="193">
        <f t="shared" si="27"/>
        <v>0</v>
      </c>
      <c r="CD26" s="190">
        <v>-7.6053613555364021E-3</v>
      </c>
      <c r="CE26" s="191">
        <v>0</v>
      </c>
      <c r="CF26" s="193">
        <f t="shared" si="28"/>
        <v>0</v>
      </c>
      <c r="CG26" s="190">
        <v>0.19221966363156706</v>
      </c>
      <c r="CH26" s="191">
        <v>0</v>
      </c>
      <c r="CI26" s="193">
        <f t="shared" si="29"/>
        <v>0</v>
      </c>
      <c r="CJ26" s="190">
        <v>0</v>
      </c>
      <c r="CK26" s="195">
        <v>0</v>
      </c>
      <c r="CL26" s="195">
        <f t="shared" si="30"/>
        <v>0</v>
      </c>
      <c r="CM26" s="196"/>
      <c r="CN26" s="197">
        <f t="shared" si="0"/>
        <v>16023934681.276417</v>
      </c>
      <c r="CP26" s="197">
        <f t="shared" si="1"/>
        <v>492757366927.70966</v>
      </c>
      <c r="CR26" s="198">
        <f t="shared" si="31"/>
        <v>3.251891449372734E-2</v>
      </c>
      <c r="CS26" s="199">
        <v>3.2593780646937201E-2</v>
      </c>
      <c r="CT26" s="200">
        <f t="shared" si="32"/>
        <v>7.4866153209861286E-5</v>
      </c>
    </row>
    <row r="27" spans="1:98" ht="15.75">
      <c r="A27" s="171">
        <v>38718</v>
      </c>
      <c r="B27" s="173">
        <v>582000000000</v>
      </c>
      <c r="C27" s="173">
        <v>22174243972.424625</v>
      </c>
      <c r="D27" s="174">
        <v>0.25722102192364005</v>
      </c>
      <c r="E27" s="201">
        <v>0</v>
      </c>
      <c r="F27" s="175">
        <f t="shared" si="2"/>
        <v>0</v>
      </c>
      <c r="G27" s="176">
        <v>5.9939434766756033E-2</v>
      </c>
      <c r="H27" s="175">
        <f>'[2]SPU investering'!D3</f>
        <v>70892000</v>
      </c>
      <c r="I27" s="175">
        <f t="shared" si="3"/>
        <v>4249226.4094848689</v>
      </c>
      <c r="J27" s="176">
        <v>0</v>
      </c>
      <c r="K27" s="175">
        <f>'[2]SPU investering'!D4</f>
        <v>0</v>
      </c>
      <c r="L27" s="177">
        <f t="shared" si="4"/>
        <v>0</v>
      </c>
      <c r="M27" s="174">
        <v>7.0020725059073613E-2</v>
      </c>
      <c r="N27" s="175">
        <f>'[2]SPU investering'!D5</f>
        <v>126812000</v>
      </c>
      <c r="O27" s="175">
        <f t="shared" si="5"/>
        <v>8879468.1861912422</v>
      </c>
      <c r="P27" s="176">
        <v>0</v>
      </c>
      <c r="Q27" s="178">
        <f>'[2]SPU investering'!D6</f>
        <v>0</v>
      </c>
      <c r="R27" s="178">
        <f t="shared" si="6"/>
        <v>0</v>
      </c>
      <c r="S27" s="176">
        <v>0.13902647921403419</v>
      </c>
      <c r="T27" s="178">
        <f>'[2]SPU investering'!D7</f>
        <v>0</v>
      </c>
      <c r="U27" s="178">
        <f t="shared" si="7"/>
        <v>0</v>
      </c>
      <c r="V27" s="176">
        <v>0</v>
      </c>
      <c r="W27" s="178">
        <f>'[2]SPU investering'!D8</f>
        <v>0</v>
      </c>
      <c r="X27" s="179">
        <f t="shared" si="8"/>
        <v>0</v>
      </c>
      <c r="Y27" s="174">
        <v>0.20827332429234297</v>
      </c>
      <c r="Z27" s="175">
        <f>'[2]SPU investering'!D9</f>
        <v>0</v>
      </c>
      <c r="AA27" s="177">
        <f t="shared" si="9"/>
        <v>0</v>
      </c>
      <c r="AB27" s="174">
        <v>0</v>
      </c>
      <c r="AC27" s="175">
        <v>0</v>
      </c>
      <c r="AD27" s="177">
        <f t="shared" si="10"/>
        <v>0</v>
      </c>
      <c r="AE27" s="174">
        <v>1.1914493684931872E-2</v>
      </c>
      <c r="AF27" s="175">
        <v>0</v>
      </c>
      <c r="AG27" s="175">
        <f t="shared" si="11"/>
        <v>0</v>
      </c>
      <c r="AH27" s="176">
        <v>6.413161816197388E-2</v>
      </c>
      <c r="AI27" s="178">
        <f>'[2]SPU investering'!D12</f>
        <v>0</v>
      </c>
      <c r="AJ27" s="179">
        <f t="shared" si="12"/>
        <v>0</v>
      </c>
      <c r="AK27" s="174">
        <v>0.12915756423922842</v>
      </c>
      <c r="AL27" s="175">
        <f>'[2]SPU investering'!D13</f>
        <v>0</v>
      </c>
      <c r="AM27" s="177">
        <f t="shared" si="13"/>
        <v>0</v>
      </c>
      <c r="AN27" s="174">
        <v>0</v>
      </c>
      <c r="AO27" s="175">
        <f>'[2]SPU investering'!D14</f>
        <v>0</v>
      </c>
      <c r="AP27" s="177">
        <f t="shared" si="14"/>
        <v>0</v>
      </c>
      <c r="AQ27" s="174">
        <v>6.4682485494540545E-2</v>
      </c>
      <c r="AR27" s="175">
        <f>'[2]SPU investering'!D15</f>
        <v>447439000</v>
      </c>
      <c r="AS27" s="177">
        <f t="shared" si="15"/>
        <v>28941466.627191726</v>
      </c>
      <c r="AT27" s="174">
        <v>-4.3755842414956982E-2</v>
      </c>
      <c r="AU27" s="175">
        <f>'[2]SPU investering'!D16</f>
        <v>72094000</v>
      </c>
      <c r="AV27" s="177">
        <f t="shared" si="16"/>
        <v>-3154533.7030639085</v>
      </c>
      <c r="AW27" s="174">
        <v>4.8300982490005195E-3</v>
      </c>
      <c r="AX27" s="175">
        <f>'[2]SPU investering'!D17</f>
        <v>113193000</v>
      </c>
      <c r="AY27" s="177">
        <f t="shared" si="17"/>
        <v>546733.31109911576</v>
      </c>
      <c r="AZ27" s="174">
        <v>2.404976192618982E-3</v>
      </c>
      <c r="BA27" s="175">
        <f>'[2]SPU investering'!D18</f>
        <v>144325000</v>
      </c>
      <c r="BB27" s="177">
        <f t="shared" si="18"/>
        <v>347098.18899973459</v>
      </c>
      <c r="BC27" s="174">
        <v>2.4299927124173802E-2</v>
      </c>
      <c r="BD27" s="175">
        <v>0</v>
      </c>
      <c r="BE27" s="177">
        <f t="shared" si="19"/>
        <v>0</v>
      </c>
      <c r="BF27" s="174">
        <v>7.8662502448551594E-2</v>
      </c>
      <c r="BG27" s="175">
        <f>'[2]SPU investering'!D20</f>
        <v>11014000</v>
      </c>
      <c r="BH27" s="177">
        <f t="shared" si="20"/>
        <v>866388.80196834728</v>
      </c>
      <c r="BI27" s="174">
        <v>5.8125501682640274E-2</v>
      </c>
      <c r="BJ27" s="175">
        <f>'[2]SPU investering'!D21</f>
        <v>15825000</v>
      </c>
      <c r="BK27" s="177">
        <f t="shared" si="21"/>
        <v>919836.06412778236</v>
      </c>
      <c r="BL27" s="174">
        <v>-7.1515509929204898E-2</v>
      </c>
      <c r="BM27" s="175">
        <v>0</v>
      </c>
      <c r="BN27" s="177">
        <f t="shared" si="22"/>
        <v>0</v>
      </c>
      <c r="BO27" s="174">
        <v>-5.7321943199224193E-2</v>
      </c>
      <c r="BP27" s="175">
        <v>0</v>
      </c>
      <c r="BQ27" s="177">
        <f t="shared" si="23"/>
        <v>0</v>
      </c>
      <c r="BR27" s="174">
        <v>-7.2045467249907735E-2</v>
      </c>
      <c r="BS27" s="175">
        <f>'[2]SPU investering'!D24</f>
        <v>79285000</v>
      </c>
      <c r="BT27" s="177">
        <f t="shared" si="24"/>
        <v>-5712124.8709089346</v>
      </c>
      <c r="BU27" s="174">
        <v>0.13234676541312182</v>
      </c>
      <c r="BV27" s="175">
        <v>0</v>
      </c>
      <c r="BW27" s="177">
        <f t="shared" si="25"/>
        <v>0</v>
      </c>
      <c r="BX27" s="174">
        <v>0</v>
      </c>
      <c r="BY27" s="175">
        <v>0</v>
      </c>
      <c r="BZ27" s="177">
        <f t="shared" si="26"/>
        <v>0</v>
      </c>
      <c r="CA27" s="174">
        <v>0</v>
      </c>
      <c r="CB27" s="175">
        <v>0</v>
      </c>
      <c r="CC27" s="177">
        <f t="shared" si="27"/>
        <v>0</v>
      </c>
      <c r="CD27" s="174">
        <v>8.9036878901841587E-2</v>
      </c>
      <c r="CE27" s="175">
        <v>0</v>
      </c>
      <c r="CF27" s="177">
        <f t="shared" si="28"/>
        <v>0</v>
      </c>
      <c r="CG27" s="174">
        <v>-5.1947144647661843E-3</v>
      </c>
      <c r="CH27" s="175">
        <v>0</v>
      </c>
      <c r="CI27" s="177">
        <f t="shared" si="29"/>
        <v>0</v>
      </c>
      <c r="CJ27" s="174">
        <v>5.7596612602995373E-3</v>
      </c>
      <c r="CK27" s="179">
        <v>0</v>
      </c>
      <c r="CL27" s="179">
        <f t="shared" si="30"/>
        <v>0</v>
      </c>
      <c r="CN27" s="180">
        <f t="shared" si="0"/>
        <v>22138360413.409534</v>
      </c>
      <c r="CP27" s="180">
        <f t="shared" si="1"/>
        <v>580919121000</v>
      </c>
      <c r="CR27" s="182">
        <f t="shared" si="31"/>
        <v>3.8109195605922457E-2</v>
      </c>
      <c r="CS27" s="183">
        <v>3.8100075553994202E-2</v>
      </c>
      <c r="CT27" s="184">
        <f t="shared" si="32"/>
        <v>-9.1200519282547132E-6</v>
      </c>
    </row>
    <row r="28" spans="1:98" ht="15.75">
      <c r="A28" s="171">
        <v>38749</v>
      </c>
      <c r="B28" s="173">
        <v>604174243972.42456</v>
      </c>
      <c r="C28" s="173">
        <v>3592435052.2416968</v>
      </c>
      <c r="D28" s="174">
        <v>7.7405787743315621E-2</v>
      </c>
      <c r="E28" s="201">
        <v>0</v>
      </c>
      <c r="F28" s="175">
        <f t="shared" si="2"/>
        <v>0</v>
      </c>
      <c r="G28" s="176">
        <v>-9.6400520971901604E-2</v>
      </c>
      <c r="H28" s="175">
        <f>H27*(1+G27)</f>
        <v>75141226.409484878</v>
      </c>
      <c r="I28" s="175">
        <f t="shared" si="3"/>
        <v>-7243653.3723419541</v>
      </c>
      <c r="J28" s="176">
        <v>0</v>
      </c>
      <c r="K28" s="175">
        <v>0</v>
      </c>
      <c r="L28" s="177">
        <f t="shared" si="4"/>
        <v>0</v>
      </c>
      <c r="M28" s="174">
        <v>0.10734389807011994</v>
      </c>
      <c r="N28" s="175">
        <f>N27*(1+M27)</f>
        <v>135691468.18619126</v>
      </c>
      <c r="O28" s="175">
        <f t="shared" si="5"/>
        <v>14565651.129963437</v>
      </c>
      <c r="P28" s="176">
        <v>0</v>
      </c>
      <c r="Q28" s="178">
        <v>0</v>
      </c>
      <c r="R28" s="178">
        <f t="shared" si="6"/>
        <v>0</v>
      </c>
      <c r="S28" s="176">
        <v>8.7974315789687521E-2</v>
      </c>
      <c r="T28" s="178">
        <v>0</v>
      </c>
      <c r="U28" s="178">
        <f t="shared" si="7"/>
        <v>0</v>
      </c>
      <c r="V28" s="176">
        <v>0</v>
      </c>
      <c r="W28" s="178">
        <v>0</v>
      </c>
      <c r="X28" s="179">
        <f t="shared" si="8"/>
        <v>0</v>
      </c>
      <c r="Y28" s="174">
        <v>-6.2893710576799891E-2</v>
      </c>
      <c r="Z28" s="175">
        <v>0</v>
      </c>
      <c r="AA28" s="177">
        <f t="shared" si="9"/>
        <v>0</v>
      </c>
      <c r="AB28" s="174">
        <v>0</v>
      </c>
      <c r="AC28" s="175">
        <v>0</v>
      </c>
      <c r="AD28" s="177">
        <f t="shared" si="10"/>
        <v>0</v>
      </c>
      <c r="AE28" s="174">
        <v>-5.2689499750449571E-2</v>
      </c>
      <c r="AF28" s="175">
        <v>0</v>
      </c>
      <c r="AG28" s="175">
        <f t="shared" si="11"/>
        <v>0</v>
      </c>
      <c r="AH28" s="176">
        <v>-0.12363008584408572</v>
      </c>
      <c r="AI28" s="175">
        <v>0</v>
      </c>
      <c r="AJ28" s="179">
        <f t="shared" si="12"/>
        <v>0</v>
      </c>
      <c r="AK28" s="174">
        <v>4.9291690008820615E-3</v>
      </c>
      <c r="AL28" s="175">
        <v>0</v>
      </c>
      <c r="AM28" s="177">
        <f t="shared" si="13"/>
        <v>0</v>
      </c>
      <c r="AN28" s="174">
        <v>0</v>
      </c>
      <c r="AO28" s="175">
        <v>0</v>
      </c>
      <c r="AP28" s="177">
        <f t="shared" si="14"/>
        <v>0</v>
      </c>
      <c r="AQ28" s="174">
        <v>8.2099721864344485E-2</v>
      </c>
      <c r="AR28" s="175">
        <f>AR27*(1+AQ27)</f>
        <v>476380466.62719172</v>
      </c>
      <c r="AS28" s="177">
        <f t="shared" si="15"/>
        <v>39110703.811699077</v>
      </c>
      <c r="AT28" s="174">
        <v>6.2411813189517506E-3</v>
      </c>
      <c r="AU28" s="175">
        <f>AU27*(1+AT27)</f>
        <v>68939466.296936095</v>
      </c>
      <c r="AV28" s="177">
        <f t="shared" si="16"/>
        <v>430263.70919094136</v>
      </c>
      <c r="AW28" s="174">
        <v>-1.9023544148188798E-2</v>
      </c>
      <c r="AX28" s="175">
        <f>AX27*(1+AW27)</f>
        <v>113739733.31109913</v>
      </c>
      <c r="AY28" s="177">
        <f t="shared" si="17"/>
        <v>-2163732.8380469144</v>
      </c>
      <c r="AZ28" s="174">
        <v>-2.0691771528390773E-2</v>
      </c>
      <c r="BA28" s="175">
        <f>BA27*(1+AZ27)</f>
        <v>144672098.18899974</v>
      </c>
      <c r="BB28" s="177">
        <f t="shared" si="18"/>
        <v>-2993522.0022596992</v>
      </c>
      <c r="BC28" s="174">
        <v>-9.6502620340943798E-3</v>
      </c>
      <c r="BD28" s="175">
        <v>0</v>
      </c>
      <c r="BE28" s="177">
        <f t="shared" si="19"/>
        <v>0</v>
      </c>
      <c r="BF28" s="174">
        <v>8.0433429643903074E-3</v>
      </c>
      <c r="BG28" s="175">
        <f>BG27*(1+BF27)</f>
        <v>11880388.801968347</v>
      </c>
      <c r="BH28" s="177">
        <f t="shared" si="20"/>
        <v>95558.041684533498</v>
      </c>
      <c r="BI28" s="174">
        <v>0.16884890306083275</v>
      </c>
      <c r="BJ28" s="175">
        <f>BJ27*(1+BI27)</f>
        <v>16744836.064127782</v>
      </c>
      <c r="BK28" s="177">
        <f t="shared" si="21"/>
        <v>2827347.201361448</v>
      </c>
      <c r="BL28" s="174">
        <v>-2.9777208801377592E-2</v>
      </c>
      <c r="BM28" s="175">
        <v>0</v>
      </c>
      <c r="BN28" s="177">
        <f t="shared" si="22"/>
        <v>0</v>
      </c>
      <c r="BO28" s="174">
        <v>-2.4362099731473925E-2</v>
      </c>
      <c r="BP28" s="175">
        <v>0</v>
      </c>
      <c r="BQ28" s="177">
        <f t="shared" si="23"/>
        <v>0</v>
      </c>
      <c r="BR28" s="174">
        <v>1.2610270504766858E-2</v>
      </c>
      <c r="BS28" s="175">
        <f>BS27*(1+BR27)</f>
        <v>73572875.129091054</v>
      </c>
      <c r="BT28" s="177">
        <f t="shared" si="24"/>
        <v>927773.85719127208</v>
      </c>
      <c r="BU28" s="174">
        <v>-3.1898841069751688E-2</v>
      </c>
      <c r="BV28" s="175">
        <v>0</v>
      </c>
      <c r="BW28" s="177">
        <f t="shared" si="25"/>
        <v>0</v>
      </c>
      <c r="BX28" s="174">
        <v>0</v>
      </c>
      <c r="BY28" s="175">
        <v>0</v>
      </c>
      <c r="BZ28" s="177">
        <f t="shared" si="26"/>
        <v>0</v>
      </c>
      <c r="CA28" s="174">
        <v>0</v>
      </c>
      <c r="CB28" s="175">
        <v>0</v>
      </c>
      <c r="CC28" s="177">
        <f t="shared" si="27"/>
        <v>0</v>
      </c>
      <c r="CD28" s="174">
        <v>0.18547737805092676</v>
      </c>
      <c r="CE28" s="175">
        <v>0</v>
      </c>
      <c r="CF28" s="177">
        <f t="shared" si="28"/>
        <v>0</v>
      </c>
      <c r="CG28" s="174">
        <v>-0.14099953906429172</v>
      </c>
      <c r="CH28" s="175">
        <v>0</v>
      </c>
      <c r="CI28" s="177">
        <f t="shared" si="29"/>
        <v>0</v>
      </c>
      <c r="CJ28" s="174">
        <v>-0.13251179933196927</v>
      </c>
      <c r="CK28" s="179">
        <v>0</v>
      </c>
      <c r="CL28" s="179">
        <f t="shared" si="30"/>
        <v>0</v>
      </c>
      <c r="CN28" s="180">
        <f t="shared" si="0"/>
        <v>3546878662.7032552</v>
      </c>
      <c r="CP28" s="180">
        <f t="shared" si="1"/>
        <v>603057481413.40942</v>
      </c>
      <c r="CR28" s="182">
        <f t="shared" si="31"/>
        <v>5.881493509358837E-3</v>
      </c>
      <c r="CS28" s="183">
        <v>5.9460248232721105E-3</v>
      </c>
      <c r="CT28" s="184">
        <f t="shared" si="32"/>
        <v>6.4531313913273464E-5</v>
      </c>
    </row>
    <row r="29" spans="1:98" ht="15.75">
      <c r="A29" s="171">
        <v>38777</v>
      </c>
      <c r="B29" s="173">
        <v>607766679024.66626</v>
      </c>
      <c r="C29" s="173">
        <v>15935374658.981182</v>
      </c>
      <c r="D29" s="174">
        <v>3.6876024649221822E-2</v>
      </c>
      <c r="E29" s="201">
        <v>0</v>
      </c>
      <c r="F29" s="175">
        <f t="shared" si="2"/>
        <v>0</v>
      </c>
      <c r="G29" s="176">
        <v>0.11694631014397554</v>
      </c>
      <c r="H29" s="175">
        <f t="shared" ref="H29:H38" si="47">H28*(1+G28)</f>
        <v>67897573.037142918</v>
      </c>
      <c r="I29" s="175">
        <f t="shared" si="3"/>
        <v>7940370.6344249463</v>
      </c>
      <c r="J29" s="176">
        <v>0</v>
      </c>
      <c r="K29" s="175">
        <v>0</v>
      </c>
      <c r="L29" s="177">
        <f t="shared" si="4"/>
        <v>0</v>
      </c>
      <c r="M29" s="174">
        <v>-4.1035330930166314E-2</v>
      </c>
      <c r="N29" s="175">
        <f t="shared" ref="N29:N38" si="48">N28*(1+M28)</f>
        <v>150257119.31615472</v>
      </c>
      <c r="O29" s="175">
        <f t="shared" si="5"/>
        <v>-6165850.6157518942</v>
      </c>
      <c r="P29" s="176">
        <v>0</v>
      </c>
      <c r="Q29" s="178">
        <v>0</v>
      </c>
      <c r="R29" s="178">
        <f t="shared" si="6"/>
        <v>0</v>
      </c>
      <c r="S29" s="176">
        <v>-1.210366367547038E-2</v>
      </c>
      <c r="T29" s="178">
        <v>0</v>
      </c>
      <c r="U29" s="178">
        <f t="shared" si="7"/>
        <v>0</v>
      </c>
      <c r="V29" s="176">
        <v>0</v>
      </c>
      <c r="W29" s="178">
        <v>0</v>
      </c>
      <c r="X29" s="179">
        <f t="shared" si="8"/>
        <v>0</v>
      </c>
      <c r="Y29" s="174">
        <v>-0.11665340474610979</v>
      </c>
      <c r="Z29" s="175">
        <v>0</v>
      </c>
      <c r="AA29" s="177">
        <f t="shared" si="9"/>
        <v>0</v>
      </c>
      <c r="AB29" s="174">
        <v>0</v>
      </c>
      <c r="AC29" s="175">
        <v>0</v>
      </c>
      <c r="AD29" s="177">
        <f t="shared" si="10"/>
        <v>0</v>
      </c>
      <c r="AE29" s="174">
        <v>-4.2507250952284734E-2</v>
      </c>
      <c r="AF29" s="175">
        <v>0</v>
      </c>
      <c r="AG29" s="175">
        <f t="shared" si="11"/>
        <v>0</v>
      </c>
      <c r="AH29" s="176">
        <v>-1.940695220810789E-2</v>
      </c>
      <c r="AI29" s="175">
        <v>0</v>
      </c>
      <c r="AJ29" s="179">
        <f t="shared" si="12"/>
        <v>0</v>
      </c>
      <c r="AK29" s="174">
        <v>-9.572579633169577E-3</v>
      </c>
      <c r="AL29" s="175">
        <v>0</v>
      </c>
      <c r="AM29" s="177">
        <f t="shared" si="13"/>
        <v>0</v>
      </c>
      <c r="AN29" s="174">
        <v>0</v>
      </c>
      <c r="AO29" s="175">
        <v>0</v>
      </c>
      <c r="AP29" s="177">
        <f t="shared" si="14"/>
        <v>0</v>
      </c>
      <c r="AQ29" s="174">
        <v>-1.4392284717955957E-2</v>
      </c>
      <c r="AR29" s="175">
        <f t="shared" ref="AR29:AR38" si="49">AR28*(1+AQ28)</f>
        <v>515491170.43889076</v>
      </c>
      <c r="AS29" s="177">
        <f t="shared" si="15"/>
        <v>-7419095.694548877</v>
      </c>
      <c r="AT29" s="174">
        <v>2.0184310010477994E-2</v>
      </c>
      <c r="AU29" s="175">
        <f t="shared" ref="AU29:AU38" si="50">AU28*(1+AT28)</f>
        <v>69369730.006127045</v>
      </c>
      <c r="AV29" s="177">
        <f t="shared" si="16"/>
        <v>1400180.1357868258</v>
      </c>
      <c r="AW29" s="174">
        <v>2.7538509671172409E-3</v>
      </c>
      <c r="AX29" s="175">
        <f t="shared" ref="AX29:AX38" si="51">AX28*(1+AW28)</f>
        <v>111576000.47305222</v>
      </c>
      <c r="AY29" s="177">
        <f t="shared" si="17"/>
        <v>307263.67680978857</v>
      </c>
      <c r="AZ29" s="174">
        <v>-3.5622816709466494E-2</v>
      </c>
      <c r="BA29" s="175">
        <f t="shared" ref="BA29:BA38" si="52">BA28*(1+AZ28)</f>
        <v>141678576.18674004</v>
      </c>
      <c r="BB29" s="177">
        <f t="shared" si="18"/>
        <v>-5046989.9511584248</v>
      </c>
      <c r="BC29" s="174">
        <v>-2.3826614277025166E-2</v>
      </c>
      <c r="BD29" s="175">
        <v>0</v>
      </c>
      <c r="BE29" s="177">
        <f t="shared" si="19"/>
        <v>0</v>
      </c>
      <c r="BF29" s="174">
        <v>-2.0562176374920936E-2</v>
      </c>
      <c r="BG29" s="175">
        <f t="shared" ref="BG29:BG38" si="53">BG28*(1+BF28)</f>
        <v>11975946.84365288</v>
      </c>
      <c r="BH29" s="177">
        <f t="shared" si="20"/>
        <v>-246251.53125586821</v>
      </c>
      <c r="BI29" s="174">
        <v>3.0716650447930691E-2</v>
      </c>
      <c r="BJ29" s="175">
        <f t="shared" ref="BJ29:BJ38" si="54">BJ28*(1+BI28)</f>
        <v>19572183.265489228</v>
      </c>
      <c r="BK29" s="177">
        <f t="shared" si="21"/>
        <v>601191.91186887131</v>
      </c>
      <c r="BL29" s="174">
        <v>1.9512085092069406E-2</v>
      </c>
      <c r="BM29" s="175">
        <v>0</v>
      </c>
      <c r="BN29" s="177">
        <f t="shared" si="22"/>
        <v>0</v>
      </c>
      <c r="BO29" s="174">
        <v>-2.4401376776996445E-2</v>
      </c>
      <c r="BP29" s="175">
        <v>0</v>
      </c>
      <c r="BQ29" s="177">
        <f t="shared" si="23"/>
        <v>0</v>
      </c>
      <c r="BR29" s="174">
        <v>-4.2706287082004857E-2</v>
      </c>
      <c r="BS29" s="175">
        <f t="shared" ref="BS29:BS38" si="55">BS28*(1+BR28)</f>
        <v>74500648.986282319</v>
      </c>
      <c r="BT29" s="177">
        <f t="shared" si="24"/>
        <v>-3181646.1034038467</v>
      </c>
      <c r="BU29" s="174">
        <v>4.7675877826355538E-2</v>
      </c>
      <c r="BV29" s="175">
        <v>0</v>
      </c>
      <c r="BW29" s="177">
        <f t="shared" si="25"/>
        <v>0</v>
      </c>
      <c r="BX29" s="174">
        <v>0</v>
      </c>
      <c r="BY29" s="175">
        <v>0</v>
      </c>
      <c r="BZ29" s="177">
        <f t="shared" si="26"/>
        <v>0</v>
      </c>
      <c r="CA29" s="174">
        <v>0</v>
      </c>
      <c r="CB29" s="175">
        <v>0</v>
      </c>
      <c r="CC29" s="177">
        <f t="shared" si="27"/>
        <v>0</v>
      </c>
      <c r="CD29" s="174">
        <v>-3.4744604660879239E-2</v>
      </c>
      <c r="CE29" s="175">
        <v>0</v>
      </c>
      <c r="CF29" s="177">
        <f t="shared" si="28"/>
        <v>0</v>
      </c>
      <c r="CG29" s="174">
        <v>0.21380319153874985</v>
      </c>
      <c r="CH29" s="175">
        <v>0</v>
      </c>
      <c r="CI29" s="177">
        <f t="shared" si="29"/>
        <v>0</v>
      </c>
      <c r="CJ29" s="174">
        <v>5.2492385169063557E-2</v>
      </c>
      <c r="CK29" s="179">
        <v>0</v>
      </c>
      <c r="CL29" s="179">
        <f t="shared" si="30"/>
        <v>0</v>
      </c>
      <c r="CN29" s="180">
        <f t="shared" si="0"/>
        <v>15947185486.518412</v>
      </c>
      <c r="CP29" s="180">
        <f t="shared" si="1"/>
        <v>606604360076.11279</v>
      </c>
      <c r="CR29" s="182">
        <f t="shared" si="31"/>
        <v>2.6289269474616801E-2</v>
      </c>
      <c r="CS29" s="183">
        <v>2.6219559592431101E-2</v>
      </c>
      <c r="CT29" s="184">
        <f t="shared" si="32"/>
        <v>-6.9709882185700622E-5</v>
      </c>
    </row>
    <row r="30" spans="1:98" ht="15.75">
      <c r="A30" s="171">
        <v>38808</v>
      </c>
      <c r="B30" s="173">
        <v>623702053683.64746</v>
      </c>
      <c r="C30" s="173">
        <v>6495957654.1142416</v>
      </c>
      <c r="D30" s="174">
        <v>4.086492521478842E-2</v>
      </c>
      <c r="E30" s="201">
        <v>0</v>
      </c>
      <c r="F30" s="175">
        <f t="shared" si="2"/>
        <v>0</v>
      </c>
      <c r="G30" s="176">
        <v>0.16194424895548826</v>
      </c>
      <c r="H30" s="175">
        <f t="shared" si="47"/>
        <v>75837943.671567872</v>
      </c>
      <c r="I30" s="175">
        <f t="shared" si="3"/>
        <v>12281518.830220683</v>
      </c>
      <c r="J30" s="176">
        <v>0</v>
      </c>
      <c r="K30" s="175">
        <v>0</v>
      </c>
      <c r="L30" s="177">
        <f t="shared" si="4"/>
        <v>0</v>
      </c>
      <c r="M30" s="174">
        <v>0.28004913817140326</v>
      </c>
      <c r="N30" s="175">
        <f t="shared" si="48"/>
        <v>144091268.70040283</v>
      </c>
      <c r="O30" s="175">
        <f t="shared" si="5"/>
        <v>40352635.617571905</v>
      </c>
      <c r="P30" s="176">
        <v>0</v>
      </c>
      <c r="Q30" s="178">
        <v>0</v>
      </c>
      <c r="R30" s="178">
        <f t="shared" si="6"/>
        <v>0</v>
      </c>
      <c r="S30" s="176">
        <v>-8.48443554129997E-2</v>
      </c>
      <c r="T30" s="178">
        <v>0</v>
      </c>
      <c r="U30" s="178">
        <f t="shared" si="7"/>
        <v>0</v>
      </c>
      <c r="V30" s="176">
        <v>0</v>
      </c>
      <c r="W30" s="178">
        <v>0</v>
      </c>
      <c r="X30" s="179">
        <f t="shared" si="8"/>
        <v>0</v>
      </c>
      <c r="Y30" s="174">
        <v>0.17076315144688675</v>
      </c>
      <c r="Z30" s="175">
        <v>0</v>
      </c>
      <c r="AA30" s="177">
        <f t="shared" si="9"/>
        <v>0</v>
      </c>
      <c r="AB30" s="174">
        <v>0</v>
      </c>
      <c r="AC30" s="175">
        <v>0</v>
      </c>
      <c r="AD30" s="177">
        <f t="shared" si="10"/>
        <v>0</v>
      </c>
      <c r="AE30" s="174">
        <v>7.2954587747618538E-2</v>
      </c>
      <c r="AF30" s="175">
        <v>0</v>
      </c>
      <c r="AG30" s="175">
        <f t="shared" si="11"/>
        <v>0</v>
      </c>
      <c r="AH30" s="176">
        <v>0.22692030680941905</v>
      </c>
      <c r="AI30" s="175">
        <v>0</v>
      </c>
      <c r="AJ30" s="179">
        <f t="shared" si="12"/>
        <v>0</v>
      </c>
      <c r="AK30" s="174">
        <v>0.19186038476916562</v>
      </c>
      <c r="AL30" s="175">
        <v>0</v>
      </c>
      <c r="AM30" s="177">
        <f t="shared" si="13"/>
        <v>0</v>
      </c>
      <c r="AN30" s="174">
        <v>0</v>
      </c>
      <c r="AO30" s="175">
        <v>0</v>
      </c>
      <c r="AP30" s="177">
        <f t="shared" si="14"/>
        <v>0</v>
      </c>
      <c r="AQ30" s="174">
        <v>9.1061791887258797E-2</v>
      </c>
      <c r="AR30" s="175">
        <f t="shared" si="49"/>
        <v>508072074.74434191</v>
      </c>
      <c r="AS30" s="177">
        <f t="shared" si="15"/>
        <v>46265953.534097061</v>
      </c>
      <c r="AT30" s="174">
        <v>2.5608254092867752E-2</v>
      </c>
      <c r="AU30" s="175">
        <f t="shared" si="50"/>
        <v>70769910.141913861</v>
      </c>
      <c r="AV30" s="177">
        <f t="shared" si="16"/>
        <v>1812293.8410435487</v>
      </c>
      <c r="AW30" s="174">
        <v>-4.3893484333544413E-3</v>
      </c>
      <c r="AX30" s="175">
        <f t="shared" si="51"/>
        <v>111883264.14986201</v>
      </c>
      <c r="AY30" s="177">
        <f t="shared" si="17"/>
        <v>-491094.63021477789</v>
      </c>
      <c r="AZ30" s="174">
        <v>-4.3773614312327208E-2</v>
      </c>
      <c r="BA30" s="175">
        <f t="shared" si="52"/>
        <v>136631586.23558161</v>
      </c>
      <c r="BB30" s="177">
        <f t="shared" si="18"/>
        <v>-5980858.3587578246</v>
      </c>
      <c r="BC30" s="174">
        <v>0.28234799085949036</v>
      </c>
      <c r="BD30" s="175">
        <v>0</v>
      </c>
      <c r="BE30" s="177">
        <f t="shared" si="19"/>
        <v>0</v>
      </c>
      <c r="BF30" s="174">
        <v>1.0456261503502109E-2</v>
      </c>
      <c r="BG30" s="175">
        <f t="shared" si="53"/>
        <v>11729695.312397011</v>
      </c>
      <c r="BH30" s="177">
        <f t="shared" si="20"/>
        <v>122648.76154282602</v>
      </c>
      <c r="BI30" s="174">
        <v>-1.0791626910985719E-2</v>
      </c>
      <c r="BJ30" s="175">
        <f t="shared" si="54"/>
        <v>20173375.177358098</v>
      </c>
      <c r="BK30" s="177">
        <f t="shared" si="21"/>
        <v>-217703.53844938896</v>
      </c>
      <c r="BL30" s="174">
        <v>4.3935553362167479E-2</v>
      </c>
      <c r="BM30" s="175">
        <v>0</v>
      </c>
      <c r="BN30" s="177">
        <f t="shared" si="22"/>
        <v>0</v>
      </c>
      <c r="BO30" s="174">
        <v>0.49648488011753111</v>
      </c>
      <c r="BP30" s="175">
        <v>0</v>
      </c>
      <c r="BQ30" s="177">
        <f t="shared" si="23"/>
        <v>0</v>
      </c>
      <c r="BR30" s="174">
        <v>4.5067758861743528E-3</v>
      </c>
      <c r="BS30" s="175">
        <f t="shared" si="55"/>
        <v>71319002.882878467</v>
      </c>
      <c r="BT30" s="177">
        <f t="shared" si="24"/>
        <v>321418.76241855585</v>
      </c>
      <c r="BU30" s="174">
        <v>0.16570614504318171</v>
      </c>
      <c r="BV30" s="175">
        <v>0</v>
      </c>
      <c r="BW30" s="177">
        <f t="shared" si="25"/>
        <v>0</v>
      </c>
      <c r="BX30" s="174">
        <v>0</v>
      </c>
      <c r="BY30" s="175">
        <v>0</v>
      </c>
      <c r="BZ30" s="177">
        <f t="shared" si="26"/>
        <v>0</v>
      </c>
      <c r="CA30" s="174">
        <v>0</v>
      </c>
      <c r="CB30" s="175">
        <v>0</v>
      </c>
      <c r="CC30" s="177">
        <f t="shared" si="27"/>
        <v>0</v>
      </c>
      <c r="CD30" s="174">
        <v>8.7590911402598795E-2</v>
      </c>
      <c r="CE30" s="175">
        <v>0</v>
      </c>
      <c r="CF30" s="177">
        <f t="shared" si="28"/>
        <v>0</v>
      </c>
      <c r="CG30" s="174">
        <v>0.46423537656710034</v>
      </c>
      <c r="CH30" s="175">
        <v>0</v>
      </c>
      <c r="CI30" s="177">
        <f t="shared" si="29"/>
        <v>0</v>
      </c>
      <c r="CJ30" s="174">
        <v>-1.5444847559690049E-2</v>
      </c>
      <c r="CK30" s="179">
        <v>0</v>
      </c>
      <c r="CL30" s="179">
        <f t="shared" si="30"/>
        <v>0</v>
      </c>
      <c r="CN30" s="180">
        <f t="shared" si="0"/>
        <v>6401490841.2947693</v>
      </c>
      <c r="CP30" s="180">
        <f t="shared" si="1"/>
        <v>622551545562.63098</v>
      </c>
      <c r="CR30" s="182">
        <f t="shared" si="31"/>
        <v>1.0282667976527826E-2</v>
      </c>
      <c r="CS30" s="183">
        <v>1.0415161559511402E-2</v>
      </c>
      <c r="CT30" s="184">
        <f t="shared" si="32"/>
        <v>1.324935829835755E-4</v>
      </c>
    </row>
    <row r="31" spans="1:98" ht="15.75">
      <c r="A31" s="171">
        <v>38838</v>
      </c>
      <c r="B31" s="173">
        <v>630198011337.76172</v>
      </c>
      <c r="C31" s="173">
        <v>-30808053814.753735</v>
      </c>
      <c r="D31" s="174">
        <v>3.7542922400398415E-2</v>
      </c>
      <c r="E31" s="201">
        <v>0</v>
      </c>
      <c r="F31" s="175">
        <f t="shared" si="2"/>
        <v>0</v>
      </c>
      <c r="G31" s="176">
        <v>-1.2792406376612593E-2</v>
      </c>
      <c r="H31" s="175">
        <f t="shared" si="47"/>
        <v>88119462.501788557</v>
      </c>
      <c r="I31" s="175">
        <f t="shared" si="3"/>
        <v>-1127259.9740115541</v>
      </c>
      <c r="J31" s="176">
        <v>0</v>
      </c>
      <c r="K31" s="175">
        <v>0</v>
      </c>
      <c r="L31" s="177">
        <f t="shared" si="4"/>
        <v>0</v>
      </c>
      <c r="M31" s="174">
        <v>-0.11159094716557774</v>
      </c>
      <c r="N31" s="175">
        <f t="shared" si="48"/>
        <v>184443904.31797472</v>
      </c>
      <c r="O31" s="175">
        <f t="shared" si="5"/>
        <v>-20582269.981759991</v>
      </c>
      <c r="P31" s="176">
        <v>0</v>
      </c>
      <c r="Q31" s="178">
        <v>0</v>
      </c>
      <c r="R31" s="178">
        <f t="shared" si="6"/>
        <v>0</v>
      </c>
      <c r="S31" s="176">
        <v>8.7762210295158419E-2</v>
      </c>
      <c r="T31" s="178">
        <v>0</v>
      </c>
      <c r="U31" s="178">
        <f t="shared" si="7"/>
        <v>0</v>
      </c>
      <c r="V31" s="176">
        <v>0</v>
      </c>
      <c r="W31" s="178">
        <v>0</v>
      </c>
      <c r="X31" s="179">
        <f t="shared" si="8"/>
        <v>0</v>
      </c>
      <c r="Y31" s="174">
        <v>-7.1237734719429929E-2</v>
      </c>
      <c r="Z31" s="175">
        <v>0</v>
      </c>
      <c r="AA31" s="177">
        <f t="shared" si="9"/>
        <v>0</v>
      </c>
      <c r="AB31" s="174">
        <v>0</v>
      </c>
      <c r="AC31" s="175">
        <v>0</v>
      </c>
      <c r="AD31" s="177">
        <f t="shared" si="10"/>
        <v>0</v>
      </c>
      <c r="AE31" s="174">
        <v>0.99308139363156633</v>
      </c>
      <c r="AF31" s="175">
        <v>0</v>
      </c>
      <c r="AG31" s="175">
        <f t="shared" si="11"/>
        <v>0</v>
      </c>
      <c r="AH31" s="176">
        <v>-7.5176668703665626E-4</v>
      </c>
      <c r="AI31" s="175">
        <v>0</v>
      </c>
      <c r="AJ31" s="179">
        <f t="shared" si="12"/>
        <v>0</v>
      </c>
      <c r="AK31" s="174">
        <v>-0.21996910692027308</v>
      </c>
      <c r="AL31" s="175">
        <v>0</v>
      </c>
      <c r="AM31" s="177">
        <f t="shared" si="13"/>
        <v>0</v>
      </c>
      <c r="AN31" s="174">
        <v>0</v>
      </c>
      <c r="AO31" s="175">
        <v>0</v>
      </c>
      <c r="AP31" s="177">
        <f t="shared" si="14"/>
        <v>0</v>
      </c>
      <c r="AQ31" s="174">
        <v>-9.5790828129911687E-2</v>
      </c>
      <c r="AR31" s="175">
        <f t="shared" si="49"/>
        <v>554338028.27843893</v>
      </c>
      <c r="AS31" s="177">
        <f t="shared" si="15"/>
        <v>-53100498.792694069</v>
      </c>
      <c r="AT31" s="174">
        <v>-5.6057036123532411E-3</v>
      </c>
      <c r="AU31" s="175">
        <f t="shared" si="50"/>
        <v>72582203.982957408</v>
      </c>
      <c r="AV31" s="177">
        <f t="shared" si="16"/>
        <v>-406874.32305982412</v>
      </c>
      <c r="AW31" s="174">
        <v>-3.8112882401909597E-2</v>
      </c>
      <c r="AX31" s="175">
        <f t="shared" si="51"/>
        <v>111392169.51964723</v>
      </c>
      <c r="AY31" s="177">
        <f t="shared" si="17"/>
        <v>-4245476.6573958937</v>
      </c>
      <c r="AZ31" s="174">
        <v>-1.5529975310701924E-2</v>
      </c>
      <c r="BA31" s="175">
        <f t="shared" si="52"/>
        <v>130650727.87682378</v>
      </c>
      <c r="BB31" s="177">
        <f t="shared" si="18"/>
        <v>-2029002.578252309</v>
      </c>
      <c r="BC31" s="174">
        <v>-5.9488065643322714E-2</v>
      </c>
      <c r="BD31" s="175">
        <v>0</v>
      </c>
      <c r="BE31" s="177">
        <f t="shared" si="19"/>
        <v>0</v>
      </c>
      <c r="BF31" s="174">
        <v>5.5494342734164391E-2</v>
      </c>
      <c r="BG31" s="175">
        <f t="shared" si="53"/>
        <v>11852344.073939838</v>
      </c>
      <c r="BH31" s="177">
        <f t="shared" si="20"/>
        <v>657738.04424245958</v>
      </c>
      <c r="BI31" s="174">
        <v>-0.15873184837049462</v>
      </c>
      <c r="BJ31" s="175">
        <f t="shared" si="54"/>
        <v>19955671.63890871</v>
      </c>
      <c r="BK31" s="177">
        <f t="shared" si="21"/>
        <v>-3167600.6447186372</v>
      </c>
      <c r="BL31" s="174">
        <v>-2.6015529599412824E-2</v>
      </c>
      <c r="BM31" s="175">
        <v>0</v>
      </c>
      <c r="BN31" s="177">
        <f t="shared" si="22"/>
        <v>0</v>
      </c>
      <c r="BO31" s="174">
        <v>0.13346678504448029</v>
      </c>
      <c r="BP31" s="175">
        <v>0</v>
      </c>
      <c r="BQ31" s="177">
        <f t="shared" si="23"/>
        <v>0</v>
      </c>
      <c r="BR31" s="174">
        <v>9.335158442088734E-2</v>
      </c>
      <c r="BS31" s="175">
        <f t="shared" si="55"/>
        <v>71640421.645297021</v>
      </c>
      <c r="BT31" s="177">
        <f t="shared" si="24"/>
        <v>6687746.8691689093</v>
      </c>
      <c r="BU31" s="174">
        <v>-0.32946748635030787</v>
      </c>
      <c r="BV31" s="175">
        <v>0</v>
      </c>
      <c r="BW31" s="177">
        <f t="shared" si="25"/>
        <v>0</v>
      </c>
      <c r="BX31" s="174">
        <v>0</v>
      </c>
      <c r="BY31" s="175">
        <v>0</v>
      </c>
      <c r="BZ31" s="177">
        <f t="shared" si="26"/>
        <v>0</v>
      </c>
      <c r="CA31" s="174">
        <v>0</v>
      </c>
      <c r="CB31" s="175">
        <v>0</v>
      </c>
      <c r="CC31" s="177">
        <f t="shared" si="27"/>
        <v>0</v>
      </c>
      <c r="CD31" s="174">
        <v>-0.17791855373931684</v>
      </c>
      <c r="CE31" s="175">
        <v>0</v>
      </c>
      <c r="CF31" s="177">
        <f t="shared" si="28"/>
        <v>0</v>
      </c>
      <c r="CG31" s="174">
        <v>-0.18140874734751672</v>
      </c>
      <c r="CH31" s="175">
        <v>0</v>
      </c>
      <c r="CI31" s="177">
        <f t="shared" si="29"/>
        <v>0</v>
      </c>
      <c r="CJ31" s="174">
        <v>1.4533971581167803E-2</v>
      </c>
      <c r="CK31" s="179">
        <v>0</v>
      </c>
      <c r="CL31" s="179">
        <f t="shared" si="30"/>
        <v>0</v>
      </c>
      <c r="CN31" s="180">
        <f t="shared" si="0"/>
        <v>-30730740316.71526</v>
      </c>
      <c r="CP31" s="180">
        <f t="shared" si="1"/>
        <v>628953036403.9259</v>
      </c>
      <c r="CR31" s="182">
        <f t="shared" si="31"/>
        <v>-4.8860150977917183E-2</v>
      </c>
      <c r="CS31" s="183">
        <v>-4.8886307573956803E-2</v>
      </c>
      <c r="CT31" s="184">
        <f t="shared" si="32"/>
        <v>-2.6156596039619839E-5</v>
      </c>
    </row>
    <row r="32" spans="1:98" ht="15.75">
      <c r="A32" s="171">
        <v>38869</v>
      </c>
      <c r="B32" s="173">
        <v>599389957523.00793</v>
      </c>
      <c r="C32" s="173">
        <v>3696654196.8578186</v>
      </c>
      <c r="D32" s="174">
        <v>-8.8985675211266532E-2</v>
      </c>
      <c r="E32" s="201">
        <v>0</v>
      </c>
      <c r="F32" s="175">
        <f t="shared" si="2"/>
        <v>0</v>
      </c>
      <c r="G32" s="176">
        <v>2.1478307610352909E-2</v>
      </c>
      <c r="H32" s="175">
        <f t="shared" si="47"/>
        <v>86992202.527777001</v>
      </c>
      <c r="I32" s="175">
        <f t="shared" si="3"/>
        <v>1868445.2855937143</v>
      </c>
      <c r="J32" s="176">
        <v>0</v>
      </c>
      <c r="K32" s="175">
        <v>0</v>
      </c>
      <c r="L32" s="177">
        <f t="shared" si="4"/>
        <v>0</v>
      </c>
      <c r="M32" s="174">
        <v>-0.10586336260724413</v>
      </c>
      <c r="N32" s="175">
        <f t="shared" si="48"/>
        <v>163861634.33621472</v>
      </c>
      <c r="O32" s="175">
        <f t="shared" si="5"/>
        <v>-17346943.613150343</v>
      </c>
      <c r="P32" s="176">
        <v>0</v>
      </c>
      <c r="Q32" s="178">
        <v>0</v>
      </c>
      <c r="R32" s="178">
        <f t="shared" si="6"/>
        <v>0</v>
      </c>
      <c r="S32" s="176">
        <v>-1.9122673786595039E-2</v>
      </c>
      <c r="T32" s="178">
        <v>0</v>
      </c>
      <c r="U32" s="178">
        <f t="shared" si="7"/>
        <v>0</v>
      </c>
      <c r="V32" s="176">
        <v>0</v>
      </c>
      <c r="W32" s="178">
        <v>0</v>
      </c>
      <c r="X32" s="179">
        <f t="shared" si="8"/>
        <v>0</v>
      </c>
      <c r="Y32" s="174">
        <v>-8.0471747289819123E-2</v>
      </c>
      <c r="Z32" s="175">
        <v>0</v>
      </c>
      <c r="AA32" s="177">
        <f t="shared" si="9"/>
        <v>0</v>
      </c>
      <c r="AB32" s="174">
        <v>0</v>
      </c>
      <c r="AC32" s="175">
        <v>0</v>
      </c>
      <c r="AD32" s="177">
        <f t="shared" si="10"/>
        <v>0</v>
      </c>
      <c r="AE32" s="174">
        <v>-0.19569895851838356</v>
      </c>
      <c r="AF32" s="175">
        <v>0</v>
      </c>
      <c r="AG32" s="175">
        <f t="shared" si="11"/>
        <v>0</v>
      </c>
      <c r="AH32" s="176">
        <v>-0.1542497045590793</v>
      </c>
      <c r="AI32" s="175">
        <v>0</v>
      </c>
      <c r="AJ32" s="179">
        <f t="shared" si="12"/>
        <v>0</v>
      </c>
      <c r="AK32" s="174">
        <v>-0.12793878697297023</v>
      </c>
      <c r="AL32" s="175">
        <v>0</v>
      </c>
      <c r="AM32" s="177">
        <f t="shared" si="13"/>
        <v>0</v>
      </c>
      <c r="AN32" s="174">
        <v>0</v>
      </c>
      <c r="AO32" s="175">
        <v>0</v>
      </c>
      <c r="AP32" s="177">
        <f t="shared" si="14"/>
        <v>0</v>
      </c>
      <c r="AQ32" s="174">
        <v>-5.5276534672859021E-2</v>
      </c>
      <c r="AR32" s="175">
        <f t="shared" si="49"/>
        <v>501237529.48574483</v>
      </c>
      <c r="AS32" s="177">
        <f t="shared" si="15"/>
        <v>-27706673.677956969</v>
      </c>
      <c r="AT32" s="174">
        <v>8.3792023995741347E-3</v>
      </c>
      <c r="AU32" s="175">
        <f t="shared" si="50"/>
        <v>72175329.659897581</v>
      </c>
      <c r="AV32" s="177">
        <f t="shared" si="16"/>
        <v>604771.69547626807</v>
      </c>
      <c r="AW32" s="174">
        <v>4.4947981557946326E-2</v>
      </c>
      <c r="AX32" s="175">
        <f t="shared" si="51"/>
        <v>107146692.86225134</v>
      </c>
      <c r="AY32" s="177">
        <f t="shared" si="17"/>
        <v>4816027.5747674126</v>
      </c>
      <c r="AZ32" s="174">
        <v>3.7872867212343501E-2</v>
      </c>
      <c r="BA32" s="175">
        <f t="shared" si="52"/>
        <v>128621725.29857148</v>
      </c>
      <c r="BB32" s="177">
        <f t="shared" si="18"/>
        <v>4871273.5228553209</v>
      </c>
      <c r="BC32" s="174">
        <v>-6.3856543285153083E-2</v>
      </c>
      <c r="BD32" s="175">
        <v>0</v>
      </c>
      <c r="BE32" s="177">
        <f t="shared" si="19"/>
        <v>0</v>
      </c>
      <c r="BF32" s="174">
        <v>-2.7564458069725427E-2</v>
      </c>
      <c r="BG32" s="175">
        <f t="shared" si="53"/>
        <v>12510082.118182296</v>
      </c>
      <c r="BH32" s="177">
        <f t="shared" si="20"/>
        <v>-344833.63399545773</v>
      </c>
      <c r="BI32" s="174">
        <v>-3.0756763948129356E-2</v>
      </c>
      <c r="BJ32" s="175">
        <f t="shared" si="54"/>
        <v>16788070.994190075</v>
      </c>
      <c r="BK32" s="177">
        <f t="shared" si="21"/>
        <v>-516346.73671274143</v>
      </c>
      <c r="BL32" s="174">
        <v>-8.9317012256442483E-3</v>
      </c>
      <c r="BM32" s="175">
        <v>0</v>
      </c>
      <c r="BN32" s="177">
        <f t="shared" si="22"/>
        <v>0</v>
      </c>
      <c r="BO32" s="174">
        <v>-1.4976115040561589E-2</v>
      </c>
      <c r="BP32" s="175">
        <v>0</v>
      </c>
      <c r="BQ32" s="177">
        <f t="shared" si="23"/>
        <v>0</v>
      </c>
      <c r="BR32" s="174">
        <v>-5.6928484822298037E-2</v>
      </c>
      <c r="BS32" s="175">
        <f t="shared" si="55"/>
        <v>78328168.514465943</v>
      </c>
      <c r="BT32" s="177">
        <f t="shared" si="24"/>
        <v>-4459103.9524341775</v>
      </c>
      <c r="BU32" s="174">
        <v>-7.576946483496122E-2</v>
      </c>
      <c r="BV32" s="175">
        <v>0</v>
      </c>
      <c r="BW32" s="177">
        <f t="shared" si="25"/>
        <v>0</v>
      </c>
      <c r="BX32" s="174">
        <v>0</v>
      </c>
      <c r="BY32" s="175">
        <v>0</v>
      </c>
      <c r="BZ32" s="177">
        <f t="shared" si="26"/>
        <v>0</v>
      </c>
      <c r="CA32" s="174">
        <v>0</v>
      </c>
      <c r="CB32" s="175">
        <v>0</v>
      </c>
      <c r="CC32" s="177">
        <f t="shared" si="27"/>
        <v>0</v>
      </c>
      <c r="CD32" s="174">
        <v>-0.20077594705080221</v>
      </c>
      <c r="CE32" s="175">
        <v>0</v>
      </c>
      <c r="CF32" s="177">
        <f t="shared" si="28"/>
        <v>0</v>
      </c>
      <c r="CG32" s="174">
        <v>-0.20820126155828564</v>
      </c>
      <c r="CH32" s="175">
        <v>0</v>
      </c>
      <c r="CI32" s="177">
        <f t="shared" si="29"/>
        <v>0</v>
      </c>
      <c r="CJ32" s="174">
        <v>-0.15617774008118715</v>
      </c>
      <c r="CK32" s="179">
        <v>0</v>
      </c>
      <c r="CL32" s="179">
        <f t="shared" si="30"/>
        <v>0</v>
      </c>
      <c r="CN32" s="180">
        <f t="shared" si="0"/>
        <v>3734867580.3933759</v>
      </c>
      <c r="CP32" s="180">
        <f t="shared" si="1"/>
        <v>598222296087.21057</v>
      </c>
      <c r="CR32" s="182">
        <f t="shared" si="31"/>
        <v>6.2432771309628623E-3</v>
      </c>
      <c r="CS32" s="183">
        <v>6.1673609149781603E-3</v>
      </c>
      <c r="CT32" s="184">
        <f t="shared" si="32"/>
        <v>-7.5916215984702003E-5</v>
      </c>
    </row>
    <row r="33" spans="1:98" ht="15.75">
      <c r="A33" s="171">
        <v>38899</v>
      </c>
      <c r="B33" s="173">
        <v>603086611719.86572</v>
      </c>
      <c r="C33" s="173">
        <v>2846058277.9582195</v>
      </c>
      <c r="D33" s="174">
        <v>9.9771156704995569E-3</v>
      </c>
      <c r="E33" s="201">
        <v>0</v>
      </c>
      <c r="F33" s="175">
        <f t="shared" si="2"/>
        <v>0</v>
      </c>
      <c r="G33" s="176">
        <v>-0.12155196478382449</v>
      </c>
      <c r="H33" s="175">
        <f t="shared" si="47"/>
        <v>88860647.813370705</v>
      </c>
      <c r="I33" s="175">
        <f t="shared" si="3"/>
        <v>-10801186.333678667</v>
      </c>
      <c r="J33" s="176">
        <v>0</v>
      </c>
      <c r="K33" s="175">
        <v>0</v>
      </c>
      <c r="L33" s="177">
        <f t="shared" si="4"/>
        <v>0</v>
      </c>
      <c r="M33" s="174">
        <v>-0.12752607460054557</v>
      </c>
      <c r="N33" s="175">
        <f t="shared" si="48"/>
        <v>146514690.72306436</v>
      </c>
      <c r="O33" s="175">
        <f t="shared" si="5"/>
        <v>-18684443.37922537</v>
      </c>
      <c r="P33" s="176">
        <v>0</v>
      </c>
      <c r="Q33" s="178">
        <v>0</v>
      </c>
      <c r="R33" s="178">
        <f t="shared" si="6"/>
        <v>0</v>
      </c>
      <c r="S33" s="176">
        <v>2.0579059241778545E-2</v>
      </c>
      <c r="T33" s="178">
        <v>0</v>
      </c>
      <c r="U33" s="178">
        <f t="shared" si="7"/>
        <v>0</v>
      </c>
      <c r="V33" s="176">
        <v>0</v>
      </c>
      <c r="W33" s="178">
        <v>0</v>
      </c>
      <c r="X33" s="179">
        <f t="shared" si="8"/>
        <v>0</v>
      </c>
      <c r="Y33" s="174">
        <v>0.10279007278773261</v>
      </c>
      <c r="Z33" s="175">
        <v>0</v>
      </c>
      <c r="AA33" s="177">
        <f t="shared" si="9"/>
        <v>0</v>
      </c>
      <c r="AB33" s="174">
        <v>0</v>
      </c>
      <c r="AC33" s="175">
        <v>0</v>
      </c>
      <c r="AD33" s="177">
        <f t="shared" si="10"/>
        <v>0</v>
      </c>
      <c r="AE33" s="174">
        <v>-0.25723303431044003</v>
      </c>
      <c r="AF33" s="175">
        <v>0</v>
      </c>
      <c r="AG33" s="175">
        <f t="shared" si="11"/>
        <v>0</v>
      </c>
      <c r="AH33" s="176">
        <v>-0.21368642376167127</v>
      </c>
      <c r="AI33" s="175">
        <v>0</v>
      </c>
      <c r="AJ33" s="179">
        <f t="shared" si="12"/>
        <v>0</v>
      </c>
      <c r="AK33" s="174">
        <v>-0.17976288203570198</v>
      </c>
      <c r="AL33" s="175">
        <v>0</v>
      </c>
      <c r="AM33" s="177">
        <f t="shared" si="13"/>
        <v>0</v>
      </c>
      <c r="AN33" s="174">
        <v>0</v>
      </c>
      <c r="AO33" s="175">
        <v>0</v>
      </c>
      <c r="AP33" s="177">
        <f t="shared" si="14"/>
        <v>0</v>
      </c>
      <c r="AQ33" s="174">
        <v>5.1742352602712233E-2</v>
      </c>
      <c r="AR33" s="175">
        <f t="shared" si="49"/>
        <v>473530855.8077879</v>
      </c>
      <c r="AS33" s="177">
        <f t="shared" si="15"/>
        <v>24501600.509470645</v>
      </c>
      <c r="AT33" s="174">
        <v>1.2419040866392025E-2</v>
      </c>
      <c r="AU33" s="175">
        <f t="shared" si="50"/>
        <v>72780101.355373845</v>
      </c>
      <c r="AV33" s="177">
        <f t="shared" si="16"/>
        <v>903859.05299254134</v>
      </c>
      <c r="AW33" s="174">
        <v>3.3282978859524304E-2</v>
      </c>
      <c r="AX33" s="175">
        <f t="shared" si="51"/>
        <v>111962720.43701875</v>
      </c>
      <c r="AY33" s="177">
        <f t="shared" si="17"/>
        <v>3726452.8573601251</v>
      </c>
      <c r="AZ33" s="174">
        <v>4.0751624176746194E-2</v>
      </c>
      <c r="BA33" s="175">
        <f t="shared" si="52"/>
        <v>133492998.82142679</v>
      </c>
      <c r="BB33" s="177">
        <f t="shared" si="18"/>
        <v>5440056.5181976072</v>
      </c>
      <c r="BC33" s="174">
        <v>0.17999880219666042</v>
      </c>
      <c r="BD33" s="175">
        <v>0</v>
      </c>
      <c r="BE33" s="177">
        <f t="shared" si="19"/>
        <v>0</v>
      </c>
      <c r="BF33" s="174">
        <v>-8.4232910287846893E-2</v>
      </c>
      <c r="BG33" s="175">
        <f t="shared" si="53"/>
        <v>12165248.484186839</v>
      </c>
      <c r="BH33" s="177">
        <f t="shared" si="20"/>
        <v>-1024714.2841978754</v>
      </c>
      <c r="BI33" s="174">
        <v>-7.9883952392309887E-2</v>
      </c>
      <c r="BJ33" s="175">
        <f t="shared" si="54"/>
        <v>16271724.257477334</v>
      </c>
      <c r="BK33" s="177">
        <f t="shared" si="21"/>
        <v>-1299849.6459251132</v>
      </c>
      <c r="BL33" s="174">
        <v>3.1601406661757619E-2</v>
      </c>
      <c r="BM33" s="175">
        <v>0</v>
      </c>
      <c r="BN33" s="177">
        <f t="shared" si="22"/>
        <v>0</v>
      </c>
      <c r="BO33" s="174">
        <v>-2.7913119181692512E-2</v>
      </c>
      <c r="BP33" s="175">
        <v>0</v>
      </c>
      <c r="BQ33" s="177">
        <f t="shared" si="23"/>
        <v>0</v>
      </c>
      <c r="BR33" s="174">
        <v>1.3853871601527301E-3</v>
      </c>
      <c r="BS33" s="175">
        <f t="shared" si="55"/>
        <v>73869064.562031761</v>
      </c>
      <c r="BT33" s="177">
        <f t="shared" si="24"/>
        <v>102337.25357673186</v>
      </c>
      <c r="BU33" s="174">
        <v>-0.12902407668863841</v>
      </c>
      <c r="BV33" s="175">
        <v>0</v>
      </c>
      <c r="BW33" s="177">
        <f t="shared" si="25"/>
        <v>0</v>
      </c>
      <c r="BX33" s="174">
        <v>0</v>
      </c>
      <c r="BY33" s="175">
        <v>0</v>
      </c>
      <c r="BZ33" s="177">
        <f t="shared" si="26"/>
        <v>0</v>
      </c>
      <c r="CA33" s="174">
        <v>0</v>
      </c>
      <c r="CB33" s="175">
        <v>0</v>
      </c>
      <c r="CC33" s="177">
        <f t="shared" si="27"/>
        <v>0</v>
      </c>
      <c r="CD33" s="174">
        <v>2.0471569590265666E-3</v>
      </c>
      <c r="CE33" s="175">
        <v>0</v>
      </c>
      <c r="CF33" s="177">
        <f t="shared" si="28"/>
        <v>0</v>
      </c>
      <c r="CG33" s="174">
        <v>-3.3742834974809883E-3</v>
      </c>
      <c r="CH33" s="175">
        <v>0</v>
      </c>
      <c r="CI33" s="177">
        <f t="shared" si="29"/>
        <v>0</v>
      </c>
      <c r="CJ33" s="174">
        <v>6.1794161595305347E-2</v>
      </c>
      <c r="CK33" s="179">
        <v>0</v>
      </c>
      <c r="CL33" s="179">
        <f t="shared" si="30"/>
        <v>0</v>
      </c>
      <c r="CN33" s="180">
        <f t="shared" si="0"/>
        <v>2843194165.4096489</v>
      </c>
      <c r="CP33" s="180">
        <f t="shared" si="1"/>
        <v>601957163667.60425</v>
      </c>
      <c r="CR33" s="182">
        <f t="shared" si="31"/>
        <v>4.7232499869037806E-3</v>
      </c>
      <c r="CS33" s="183">
        <v>4.7191534725699001E-3</v>
      </c>
      <c r="CT33" s="184">
        <f t="shared" si="32"/>
        <v>-4.0965143338804813E-6</v>
      </c>
    </row>
    <row r="34" spans="1:98" ht="15.75">
      <c r="A34" s="171">
        <v>38930</v>
      </c>
      <c r="B34" s="173">
        <v>605932669997.82397</v>
      </c>
      <c r="C34" s="173">
        <v>15857344986.858601</v>
      </c>
      <c r="D34" s="174">
        <v>-2.0778978581838199E-2</v>
      </c>
      <c r="E34" s="201">
        <v>0</v>
      </c>
      <c r="F34" s="175">
        <f t="shared" si="2"/>
        <v>0</v>
      </c>
      <c r="G34" s="176">
        <v>1.7006504328579444E-2</v>
      </c>
      <c r="H34" s="175">
        <f t="shared" si="47"/>
        <v>78059461.479692042</v>
      </c>
      <c r="I34" s="175">
        <f t="shared" si="3"/>
        <v>1327518.569540963</v>
      </c>
      <c r="J34" s="176">
        <v>0</v>
      </c>
      <c r="K34" s="175">
        <v>0</v>
      </c>
      <c r="L34" s="177">
        <f t="shared" si="4"/>
        <v>0</v>
      </c>
      <c r="M34" s="174">
        <v>3.87572685244413E-2</v>
      </c>
      <c r="N34" s="175">
        <f t="shared" si="48"/>
        <v>127830247.343839</v>
      </c>
      <c r="O34" s="175">
        <f t="shared" si="5"/>
        <v>4954351.2218509177</v>
      </c>
      <c r="P34" s="176">
        <v>0</v>
      </c>
      <c r="Q34" s="178">
        <v>0</v>
      </c>
      <c r="R34" s="178">
        <f t="shared" si="6"/>
        <v>0</v>
      </c>
      <c r="S34" s="176">
        <v>-0.16864279797533166</v>
      </c>
      <c r="T34" s="178">
        <v>0</v>
      </c>
      <c r="U34" s="178">
        <f t="shared" si="7"/>
        <v>0</v>
      </c>
      <c r="V34" s="176">
        <v>0</v>
      </c>
      <c r="W34" s="178">
        <v>0</v>
      </c>
      <c r="X34" s="179">
        <f t="shared" si="8"/>
        <v>0</v>
      </c>
      <c r="Y34" s="174">
        <v>2.4892198969768697E-2</v>
      </c>
      <c r="Z34" s="175">
        <v>0</v>
      </c>
      <c r="AA34" s="177">
        <f t="shared" si="9"/>
        <v>0</v>
      </c>
      <c r="AB34" s="174">
        <v>0</v>
      </c>
      <c r="AC34" s="175">
        <v>0</v>
      </c>
      <c r="AD34" s="177">
        <f t="shared" si="10"/>
        <v>0</v>
      </c>
      <c r="AE34" s="174">
        <v>0.14372762571860881</v>
      </c>
      <c r="AF34" s="175">
        <v>0</v>
      </c>
      <c r="AG34" s="175">
        <f t="shared" si="11"/>
        <v>0</v>
      </c>
      <c r="AH34" s="176">
        <v>8.4563525396433303E-2</v>
      </c>
      <c r="AI34" s="175">
        <v>0</v>
      </c>
      <c r="AJ34" s="179">
        <f t="shared" si="12"/>
        <v>0</v>
      </c>
      <c r="AK34" s="174">
        <v>0.11548130169053276</v>
      </c>
      <c r="AL34" s="175">
        <v>0</v>
      </c>
      <c r="AM34" s="177">
        <f t="shared" si="13"/>
        <v>0</v>
      </c>
      <c r="AN34" s="174">
        <v>0</v>
      </c>
      <c r="AO34" s="175">
        <v>0</v>
      </c>
      <c r="AP34" s="177">
        <f t="shared" si="14"/>
        <v>0</v>
      </c>
      <c r="AQ34" s="174">
        <v>9.815252543662889E-2</v>
      </c>
      <c r="AR34" s="175">
        <f t="shared" si="49"/>
        <v>498032456.3172586</v>
      </c>
      <c r="AS34" s="177">
        <f t="shared" si="15"/>
        <v>48883143.336946487</v>
      </c>
      <c r="AT34" s="174">
        <v>5.7449990759799771E-2</v>
      </c>
      <c r="AU34" s="175">
        <f t="shared" si="50"/>
        <v>73683960.408366382</v>
      </c>
      <c r="AV34" s="177">
        <f t="shared" si="16"/>
        <v>4233142.8446061006</v>
      </c>
      <c r="AW34" s="174">
        <v>4.2171051145458993E-3</v>
      </c>
      <c r="AX34" s="175">
        <f t="shared" si="51"/>
        <v>115689173.29437888</v>
      </c>
      <c r="AY34" s="177">
        <f t="shared" si="17"/>
        <v>487873.40439731203</v>
      </c>
      <c r="AZ34" s="174">
        <v>3.2485368094440664E-2</v>
      </c>
      <c r="BA34" s="175">
        <f t="shared" si="52"/>
        <v>138933055.3396244</v>
      </c>
      <c r="BB34" s="177">
        <f t="shared" si="18"/>
        <v>4513291.4431929942</v>
      </c>
      <c r="BC34" s="174">
        <v>1.5543070453861586E-2</v>
      </c>
      <c r="BD34" s="175">
        <v>0</v>
      </c>
      <c r="BE34" s="177">
        <f t="shared" si="19"/>
        <v>0</v>
      </c>
      <c r="BF34" s="174">
        <v>4.7934009790642582E-3</v>
      </c>
      <c r="BG34" s="175">
        <f t="shared" si="53"/>
        <v>11140534.199988965</v>
      </c>
      <c r="BH34" s="177">
        <f t="shared" si="20"/>
        <v>53401.047541525957</v>
      </c>
      <c r="BI34" s="174">
        <v>0.14562837126435724</v>
      </c>
      <c r="BJ34" s="175">
        <f t="shared" si="54"/>
        <v>14971874.611552222</v>
      </c>
      <c r="BK34" s="177">
        <f t="shared" si="21"/>
        <v>2180329.7144545312</v>
      </c>
      <c r="BL34" s="174">
        <v>2.3072560662088997E-2</v>
      </c>
      <c r="BM34" s="175">
        <v>0</v>
      </c>
      <c r="BN34" s="177">
        <f t="shared" si="22"/>
        <v>0</v>
      </c>
      <c r="BO34" s="174">
        <v>-9.350717470649629E-2</v>
      </c>
      <c r="BP34" s="175">
        <v>0</v>
      </c>
      <c r="BQ34" s="177">
        <f t="shared" si="23"/>
        <v>0</v>
      </c>
      <c r="BR34" s="174">
        <v>7.0984923762935526E-2</v>
      </c>
      <c r="BS34" s="175">
        <f t="shared" si="55"/>
        <v>73971401.815608501</v>
      </c>
      <c r="BT34" s="177">
        <f t="shared" si="24"/>
        <v>5250854.3185184402</v>
      </c>
      <c r="BU34" s="174">
        <v>9.6715570371647547E-2</v>
      </c>
      <c r="BV34" s="175">
        <v>0</v>
      </c>
      <c r="BW34" s="177">
        <f t="shared" si="25"/>
        <v>0</v>
      </c>
      <c r="BX34" s="174">
        <v>0</v>
      </c>
      <c r="BY34" s="175">
        <v>0</v>
      </c>
      <c r="BZ34" s="177">
        <f t="shared" si="26"/>
        <v>0</v>
      </c>
      <c r="CA34" s="174">
        <v>0</v>
      </c>
      <c r="CB34" s="175">
        <v>0</v>
      </c>
      <c r="CC34" s="177">
        <f t="shared" si="27"/>
        <v>0</v>
      </c>
      <c r="CD34" s="174">
        <v>6.4960865255902708E-2</v>
      </c>
      <c r="CE34" s="175">
        <v>0</v>
      </c>
      <c r="CF34" s="177">
        <f t="shared" si="28"/>
        <v>0</v>
      </c>
      <c r="CG34" s="174">
        <v>2.8890350005138943E-2</v>
      </c>
      <c r="CH34" s="175">
        <v>0</v>
      </c>
      <c r="CI34" s="177">
        <f t="shared" si="29"/>
        <v>0</v>
      </c>
      <c r="CJ34" s="174">
        <v>0.21553614644649274</v>
      </c>
      <c r="CK34" s="179">
        <v>0</v>
      </c>
      <c r="CL34" s="179">
        <f t="shared" si="30"/>
        <v>0</v>
      </c>
      <c r="CN34" s="180">
        <f t="shared" si="0"/>
        <v>15785461080.957552</v>
      </c>
      <c r="CP34" s="180">
        <f t="shared" si="1"/>
        <v>604800357833.01367</v>
      </c>
      <c r="CR34" s="182">
        <f t="shared" si="31"/>
        <v>2.6100283963978642E-2</v>
      </c>
      <c r="CS34" s="183">
        <v>2.6170143601789202E-2</v>
      </c>
      <c r="CT34" s="184">
        <f t="shared" si="32"/>
        <v>6.9859637810559816E-5</v>
      </c>
    </row>
    <row r="35" spans="1:98" ht="15.75">
      <c r="A35" s="171">
        <v>38961</v>
      </c>
      <c r="B35" s="173">
        <v>621790014984.6825</v>
      </c>
      <c r="C35" s="173">
        <v>12275867923.715988</v>
      </c>
      <c r="D35" s="174">
        <v>-9.1613775513978549E-2</v>
      </c>
      <c r="E35" s="201">
        <v>0</v>
      </c>
      <c r="F35" s="175">
        <f t="shared" si="2"/>
        <v>0</v>
      </c>
      <c r="G35" s="176">
        <v>-0.25320718282488425</v>
      </c>
      <c r="H35" s="175">
        <f t="shared" si="47"/>
        <v>79386980.049233004</v>
      </c>
      <c r="I35" s="175">
        <f t="shared" si="3"/>
        <v>-20101353.57124158</v>
      </c>
      <c r="J35" s="176">
        <v>0</v>
      </c>
      <c r="K35" s="175">
        <v>0</v>
      </c>
      <c r="L35" s="177">
        <f t="shared" si="4"/>
        <v>0</v>
      </c>
      <c r="M35" s="174">
        <v>-0.28358982427472196</v>
      </c>
      <c r="N35" s="175">
        <f t="shared" si="48"/>
        <v>132784598.56568992</v>
      </c>
      <c r="O35" s="175">
        <f t="shared" si="5"/>
        <v>-37656360.973633505</v>
      </c>
      <c r="P35" s="176">
        <v>0</v>
      </c>
      <c r="Q35" s="178">
        <v>0</v>
      </c>
      <c r="R35" s="178">
        <f t="shared" si="6"/>
        <v>0</v>
      </c>
      <c r="S35" s="176">
        <v>3.7740441007458603E-2</v>
      </c>
      <c r="T35" s="178">
        <v>0</v>
      </c>
      <c r="U35" s="178">
        <f t="shared" si="7"/>
        <v>0</v>
      </c>
      <c r="V35" s="176">
        <v>0</v>
      </c>
      <c r="W35" s="178">
        <v>0</v>
      </c>
      <c r="X35" s="179">
        <f t="shared" si="8"/>
        <v>0</v>
      </c>
      <c r="Y35" s="174">
        <v>-4.4844150655159398E-2</v>
      </c>
      <c r="Z35" s="175">
        <v>0</v>
      </c>
      <c r="AA35" s="177">
        <f t="shared" si="9"/>
        <v>0</v>
      </c>
      <c r="AB35" s="174">
        <v>0</v>
      </c>
      <c r="AC35" s="175">
        <v>0</v>
      </c>
      <c r="AD35" s="177">
        <f t="shared" si="10"/>
        <v>0</v>
      </c>
      <c r="AE35" s="174">
        <v>2.8122299820093094E-2</v>
      </c>
      <c r="AF35" s="175">
        <v>0</v>
      </c>
      <c r="AG35" s="175">
        <f t="shared" si="11"/>
        <v>0</v>
      </c>
      <c r="AH35" s="176">
        <v>-0.25481759632779932</v>
      </c>
      <c r="AI35" s="175">
        <v>0</v>
      </c>
      <c r="AJ35" s="179">
        <f t="shared" si="12"/>
        <v>0</v>
      </c>
      <c r="AK35" s="174">
        <v>-0.17326115741285486</v>
      </c>
      <c r="AL35" s="175">
        <v>0</v>
      </c>
      <c r="AM35" s="177">
        <f t="shared" si="13"/>
        <v>0</v>
      </c>
      <c r="AN35" s="174">
        <v>0</v>
      </c>
      <c r="AO35" s="175">
        <v>0</v>
      </c>
      <c r="AP35" s="177">
        <f t="shared" si="14"/>
        <v>0</v>
      </c>
      <c r="AQ35" s="174">
        <v>-2.2215558226806584E-2</v>
      </c>
      <c r="AR35" s="175">
        <f t="shared" si="49"/>
        <v>546915599.65420508</v>
      </c>
      <c r="AS35" s="177">
        <f t="shared" si="15"/>
        <v>-12150035.349266831</v>
      </c>
      <c r="AT35" s="174">
        <v>2.266564234417117E-2</v>
      </c>
      <c r="AU35" s="175">
        <f t="shared" si="50"/>
        <v>77917103.252972484</v>
      </c>
      <c r="AV35" s="177">
        <f t="shared" si="16"/>
        <v>1766041.1948257303</v>
      </c>
      <c r="AW35" s="174">
        <v>2.5281821298951825E-2</v>
      </c>
      <c r="AX35" s="175">
        <f t="shared" si="51"/>
        <v>116177046.69877619</v>
      </c>
      <c r="AY35" s="177">
        <f t="shared" si="17"/>
        <v>2937167.3336784407</v>
      </c>
      <c r="AZ35" s="174">
        <v>8.3011285077491702E-4</v>
      </c>
      <c r="BA35" s="175">
        <f t="shared" si="52"/>
        <v>143446346.78281739</v>
      </c>
      <c r="BB35" s="177">
        <f t="shared" si="18"/>
        <v>119076.65586113189</v>
      </c>
      <c r="BC35" s="174">
        <v>-7.0059286732251369E-2</v>
      </c>
      <c r="BD35" s="175">
        <v>0</v>
      </c>
      <c r="BE35" s="177">
        <f t="shared" si="19"/>
        <v>0</v>
      </c>
      <c r="BF35" s="174">
        <v>2.608693270602358E-2</v>
      </c>
      <c r="BG35" s="175">
        <f t="shared" si="53"/>
        <v>11193935.24753049</v>
      </c>
      <c r="BH35" s="177">
        <f t="shared" si="20"/>
        <v>292015.43551791331</v>
      </c>
      <c r="BI35" s="174">
        <v>5.9796884181259433E-2</v>
      </c>
      <c r="BJ35" s="175">
        <f t="shared" si="54"/>
        <v>17152204.326006755</v>
      </c>
      <c r="BK35" s="177">
        <f t="shared" si="21"/>
        <v>1025648.3755355229</v>
      </c>
      <c r="BL35" s="174">
        <v>1.2417707978063471E-2</v>
      </c>
      <c r="BM35" s="175">
        <v>0</v>
      </c>
      <c r="BN35" s="177">
        <f t="shared" si="22"/>
        <v>0</v>
      </c>
      <c r="BO35" s="174">
        <v>-2.358842379696317E-2</v>
      </c>
      <c r="BP35" s="175">
        <v>0</v>
      </c>
      <c r="BQ35" s="177">
        <f t="shared" si="23"/>
        <v>0</v>
      </c>
      <c r="BR35" s="174">
        <v>1.8028983133541069E-2</v>
      </c>
      <c r="BS35" s="175">
        <f t="shared" si="55"/>
        <v>79222256.134126946</v>
      </c>
      <c r="BT35" s="177">
        <f t="shared" si="24"/>
        <v>1428296.7196432452</v>
      </c>
      <c r="BU35" s="174">
        <v>-1.0414283810872468E-2</v>
      </c>
      <c r="BV35" s="175">
        <v>0</v>
      </c>
      <c r="BW35" s="177">
        <f t="shared" si="25"/>
        <v>0</v>
      </c>
      <c r="BX35" s="174">
        <v>0</v>
      </c>
      <c r="BY35" s="175">
        <v>0</v>
      </c>
      <c r="BZ35" s="177">
        <f t="shared" si="26"/>
        <v>0</v>
      </c>
      <c r="CA35" s="174">
        <v>0</v>
      </c>
      <c r="CB35" s="175">
        <v>0</v>
      </c>
      <c r="CC35" s="177">
        <f t="shared" si="27"/>
        <v>0</v>
      </c>
      <c r="CD35" s="174">
        <v>-0.12775453936953046</v>
      </c>
      <c r="CE35" s="175">
        <v>0</v>
      </c>
      <c r="CF35" s="177">
        <f t="shared" si="28"/>
        <v>0</v>
      </c>
      <c r="CG35" s="174">
        <v>-0.21414867083626038</v>
      </c>
      <c r="CH35" s="175">
        <v>0</v>
      </c>
      <c r="CI35" s="177">
        <f t="shared" si="29"/>
        <v>0</v>
      </c>
      <c r="CJ35" s="174">
        <v>-0.15576667161213528</v>
      </c>
      <c r="CK35" s="179">
        <v>0</v>
      </c>
      <c r="CL35" s="179">
        <f t="shared" si="30"/>
        <v>0</v>
      </c>
      <c r="CN35" s="180">
        <f t="shared" ref="CN35:CN66" si="56">C35-F35-I35-L35-O35-R35-U35-X35-AA35-AD35-AG35-AJ35-AM35-AP35-AS35-AV35-AY35-BB35-BE35-BH35-BK35-BN35-BQ35-BT35-BW35-BZ35-CC35-CF35-CI35-CL35</f>
        <v>12338207427.895065</v>
      </c>
      <c r="CP35" s="180">
        <f t="shared" ref="CP35:CP66" si="57">B35-E35-H35-K35-N35-Q35-T35-W35-Z35-AC35-AF35-AI35-AL35-AO35-AR35-AU35-AX35-BA35-BD35-BG35-BJ35-BM35-BP35-BS35-BV35-BY35-CB35-CE35-CH35-CK35</f>
        <v>620585818913.97119</v>
      </c>
      <c r="CR35" s="182">
        <f t="shared" si="31"/>
        <v>1.9881549097410894E-2</v>
      </c>
      <c r="CS35" s="183">
        <v>1.97427871594535E-2</v>
      </c>
      <c r="CT35" s="184">
        <f t="shared" si="32"/>
        <v>-1.3876193795739344E-4</v>
      </c>
    </row>
    <row r="36" spans="1:98" ht="15.75">
      <c r="A36" s="185">
        <v>38991</v>
      </c>
      <c r="B36" s="173">
        <v>634065882908.39856</v>
      </c>
      <c r="C36" s="173">
        <v>20311127422.489841</v>
      </c>
      <c r="D36" s="174">
        <v>2.3518853133530616E-2</v>
      </c>
      <c r="E36" s="201">
        <v>0</v>
      </c>
      <c r="F36" s="175">
        <f t="shared" si="2"/>
        <v>0</v>
      </c>
      <c r="G36" s="176">
        <v>0.1601515662029806</v>
      </c>
      <c r="H36" s="175">
        <f t="shared" si="47"/>
        <v>59285626.477991417</v>
      </c>
      <c r="I36" s="175">
        <f t="shared" si="3"/>
        <v>9494685.9337752219</v>
      </c>
      <c r="J36" s="176">
        <v>0</v>
      </c>
      <c r="K36" s="175">
        <v>0</v>
      </c>
      <c r="L36" s="177">
        <f t="shared" si="4"/>
        <v>0</v>
      </c>
      <c r="M36" s="174">
        <v>0.16936377521702634</v>
      </c>
      <c r="N36" s="175">
        <f t="shared" si="48"/>
        <v>95128237.592056423</v>
      </c>
      <c r="O36" s="175">
        <f t="shared" si="5"/>
        <v>16111277.448332919</v>
      </c>
      <c r="P36" s="176">
        <v>0</v>
      </c>
      <c r="Q36" s="178">
        <v>0</v>
      </c>
      <c r="R36" s="178">
        <f t="shared" si="6"/>
        <v>0</v>
      </c>
      <c r="S36" s="176">
        <v>8.8056868263529601E-3</v>
      </c>
      <c r="T36" s="178">
        <v>0</v>
      </c>
      <c r="U36" s="178">
        <f t="shared" si="7"/>
        <v>0</v>
      </c>
      <c r="V36" s="176">
        <v>0</v>
      </c>
      <c r="W36" s="178">
        <v>0</v>
      </c>
      <c r="X36" s="179">
        <f t="shared" si="8"/>
        <v>0</v>
      </c>
      <c r="Y36" s="174">
        <v>4.4976272127334335E-2</v>
      </c>
      <c r="Z36" s="175">
        <v>0</v>
      </c>
      <c r="AA36" s="177">
        <f t="shared" si="9"/>
        <v>0</v>
      </c>
      <c r="AB36" s="174">
        <v>0</v>
      </c>
      <c r="AC36" s="175">
        <v>0</v>
      </c>
      <c r="AD36" s="177">
        <f t="shared" si="10"/>
        <v>0</v>
      </c>
      <c r="AE36" s="174">
        <v>0.1087504741173959</v>
      </c>
      <c r="AF36" s="175">
        <v>0</v>
      </c>
      <c r="AG36" s="175">
        <f t="shared" si="11"/>
        <v>0</v>
      </c>
      <c r="AH36" s="176">
        <v>0.1835512349957619</v>
      </c>
      <c r="AI36" s="175">
        <v>0</v>
      </c>
      <c r="AJ36" s="179">
        <f t="shared" si="12"/>
        <v>0</v>
      </c>
      <c r="AK36" s="174">
        <v>1.5364721483234631E-2</v>
      </c>
      <c r="AL36" s="175">
        <v>0</v>
      </c>
      <c r="AM36" s="177">
        <f t="shared" si="13"/>
        <v>0</v>
      </c>
      <c r="AN36" s="174">
        <v>0</v>
      </c>
      <c r="AO36" s="175">
        <v>0</v>
      </c>
      <c r="AP36" s="177">
        <f t="shared" si="14"/>
        <v>0</v>
      </c>
      <c r="AQ36" s="174">
        <v>9.3599012161973263E-2</v>
      </c>
      <c r="AR36" s="175">
        <f t="shared" si="49"/>
        <v>534765564.30493826</v>
      </c>
      <c r="AS36" s="177">
        <f t="shared" si="15"/>
        <v>50053528.557182409</v>
      </c>
      <c r="AT36" s="174">
        <v>-1.1274695527220737E-2</v>
      </c>
      <c r="AU36" s="175">
        <f t="shared" si="50"/>
        <v>79683144.447798207</v>
      </c>
      <c r="AV36" s="177">
        <f t="shared" si="16"/>
        <v>-898403.19230047439</v>
      </c>
      <c r="AW36" s="174">
        <v>3.8040539833958401E-2</v>
      </c>
      <c r="AX36" s="175">
        <f t="shared" si="51"/>
        <v>119114214.03245462</v>
      </c>
      <c r="AY36" s="177">
        <f t="shared" si="17"/>
        <v>4531169.0036922367</v>
      </c>
      <c r="AZ36" s="174">
        <v>0.14214038660609249</v>
      </c>
      <c r="BA36" s="175">
        <f t="shared" si="52"/>
        <v>143565423.4386785</v>
      </c>
      <c r="BB36" s="177">
        <f t="shared" si="18"/>
        <v>20406444.790841136</v>
      </c>
      <c r="BC36" s="174">
        <v>0.22079332057985326</v>
      </c>
      <c r="BD36" s="175">
        <v>0</v>
      </c>
      <c r="BE36" s="177">
        <f t="shared" si="19"/>
        <v>0</v>
      </c>
      <c r="BF36" s="174">
        <v>1.5796691520536185E-2</v>
      </c>
      <c r="BG36" s="175">
        <f t="shared" si="53"/>
        <v>11485950.683048403</v>
      </c>
      <c r="BH36" s="177">
        <f t="shared" si="20"/>
        <v>181440.01976020751</v>
      </c>
      <c r="BI36" s="174">
        <v>-1.5257436841279693E-2</v>
      </c>
      <c r="BJ36" s="175">
        <f t="shared" si="54"/>
        <v>18177852.701542281</v>
      </c>
      <c r="BK36" s="177">
        <f t="shared" si="21"/>
        <v>-277347.43950386677</v>
      </c>
      <c r="BL36" s="174">
        <v>-1.501957471412506E-2</v>
      </c>
      <c r="BM36" s="175">
        <v>0</v>
      </c>
      <c r="BN36" s="177">
        <f t="shared" si="22"/>
        <v>0</v>
      </c>
      <c r="BO36" s="174">
        <v>1.5322795492635974E-2</v>
      </c>
      <c r="BP36" s="175">
        <v>0</v>
      </c>
      <c r="BQ36" s="177">
        <f t="shared" si="23"/>
        <v>0</v>
      </c>
      <c r="BR36" s="174">
        <v>-4.5175091990795294E-2</v>
      </c>
      <c r="BS36" s="175">
        <f t="shared" si="55"/>
        <v>80650552.853770196</v>
      </c>
      <c r="BT36" s="177">
        <f t="shared" si="24"/>
        <v>-3643396.1442775666</v>
      </c>
      <c r="BU36" s="174">
        <v>0.37739950796811628</v>
      </c>
      <c r="BV36" s="175">
        <v>0</v>
      </c>
      <c r="BW36" s="177">
        <f t="shared" si="25"/>
        <v>0</v>
      </c>
      <c r="BX36" s="174">
        <v>0</v>
      </c>
      <c r="BY36" s="175">
        <v>0</v>
      </c>
      <c r="BZ36" s="177">
        <f t="shared" si="26"/>
        <v>0</v>
      </c>
      <c r="CA36" s="174">
        <v>0</v>
      </c>
      <c r="CB36" s="175">
        <v>0</v>
      </c>
      <c r="CC36" s="177">
        <f t="shared" si="27"/>
        <v>0</v>
      </c>
      <c r="CD36" s="174">
        <v>-8.1501172215991333E-3</v>
      </c>
      <c r="CE36" s="175">
        <v>0</v>
      </c>
      <c r="CF36" s="177">
        <f t="shared" si="28"/>
        <v>0</v>
      </c>
      <c r="CG36" s="174">
        <v>0.427383789164274</v>
      </c>
      <c r="CH36" s="175">
        <v>0</v>
      </c>
      <c r="CI36" s="177">
        <f t="shared" si="29"/>
        <v>0</v>
      </c>
      <c r="CJ36" s="174">
        <v>0.17495702154692988</v>
      </c>
      <c r="CK36" s="179">
        <v>0</v>
      </c>
      <c r="CL36" s="179">
        <f t="shared" si="30"/>
        <v>0</v>
      </c>
      <c r="CN36" s="180">
        <f t="shared" si="56"/>
        <v>20215168023.512333</v>
      </c>
      <c r="CP36" s="180">
        <f t="shared" si="57"/>
        <v>632924026341.86621</v>
      </c>
      <c r="CR36" s="182">
        <f t="shared" si="31"/>
        <v>3.1939327916417813E-2</v>
      </c>
      <c r="CS36" s="183">
        <v>3.2033149819265902E-2</v>
      </c>
      <c r="CT36" s="184">
        <f t="shared" si="32"/>
        <v>9.3821902848088834E-5</v>
      </c>
    </row>
    <row r="37" spans="1:98" ht="15.75">
      <c r="A37" s="171">
        <v>39022</v>
      </c>
      <c r="B37" s="173">
        <v>654377010330.88843</v>
      </c>
      <c r="C37" s="173">
        <v>6854504572.3378229</v>
      </c>
      <c r="D37" s="174">
        <v>0.10294022320199792</v>
      </c>
      <c r="E37" s="201">
        <v>0</v>
      </c>
      <c r="F37" s="175">
        <f t="shared" si="2"/>
        <v>0</v>
      </c>
      <c r="G37" s="176">
        <v>-9.2972925576266825E-5</v>
      </c>
      <c r="H37" s="175">
        <f t="shared" si="47"/>
        <v>68780312.411766648</v>
      </c>
      <c r="I37" s="175">
        <f t="shared" si="3"/>
        <v>-6394.7068669715618</v>
      </c>
      <c r="J37" s="176">
        <v>0</v>
      </c>
      <c r="K37" s="175">
        <v>0</v>
      </c>
      <c r="L37" s="177">
        <f t="shared" si="4"/>
        <v>0</v>
      </c>
      <c r="M37" s="174">
        <v>2.809435619509552E-2</v>
      </c>
      <c r="N37" s="175">
        <f t="shared" si="48"/>
        <v>111239515.04038934</v>
      </c>
      <c r="O37" s="175">
        <f t="shared" si="5"/>
        <v>3125202.5585143836</v>
      </c>
      <c r="P37" s="176">
        <v>0</v>
      </c>
      <c r="Q37" s="178">
        <v>0</v>
      </c>
      <c r="R37" s="178">
        <f t="shared" si="6"/>
        <v>0</v>
      </c>
      <c r="S37" s="176">
        <v>1.7920867354830037E-2</v>
      </c>
      <c r="T37" s="178">
        <v>0</v>
      </c>
      <c r="U37" s="178">
        <f t="shared" si="7"/>
        <v>0</v>
      </c>
      <c r="V37" s="176">
        <v>0</v>
      </c>
      <c r="W37" s="178">
        <v>0</v>
      </c>
      <c r="X37" s="179">
        <f t="shared" si="8"/>
        <v>0</v>
      </c>
      <c r="Y37" s="174">
        <v>0.48414117404616414</v>
      </c>
      <c r="Z37" s="175">
        <v>0</v>
      </c>
      <c r="AA37" s="177">
        <f t="shared" si="9"/>
        <v>0</v>
      </c>
      <c r="AB37" s="174">
        <v>0</v>
      </c>
      <c r="AC37" s="175">
        <v>0</v>
      </c>
      <c r="AD37" s="177">
        <f t="shared" si="10"/>
        <v>0</v>
      </c>
      <c r="AE37" s="174">
        <v>0.30890230186815804</v>
      </c>
      <c r="AF37" s="175">
        <v>0</v>
      </c>
      <c r="AG37" s="175">
        <f t="shared" si="11"/>
        <v>0</v>
      </c>
      <c r="AH37" s="176">
        <v>4.7268208531681073E-2</v>
      </c>
      <c r="AI37" s="175">
        <v>0</v>
      </c>
      <c r="AJ37" s="179">
        <f t="shared" si="12"/>
        <v>0</v>
      </c>
      <c r="AK37" s="174">
        <v>-8.0330640982708389E-3</v>
      </c>
      <c r="AL37" s="175">
        <v>0</v>
      </c>
      <c r="AM37" s="177">
        <f t="shared" si="13"/>
        <v>0</v>
      </c>
      <c r="AN37" s="174">
        <v>0</v>
      </c>
      <c r="AO37" s="175">
        <v>0</v>
      </c>
      <c r="AP37" s="177">
        <f t="shared" si="14"/>
        <v>0</v>
      </c>
      <c r="AQ37" s="174">
        <v>0.1037158820684814</v>
      </c>
      <c r="AR37" s="175">
        <f t="shared" si="49"/>
        <v>584819092.86212063</v>
      </c>
      <c r="AS37" s="177">
        <f t="shared" si="15"/>
        <v>60655028.06668397</v>
      </c>
      <c r="AT37" s="174">
        <v>4.8502276958906694E-2</v>
      </c>
      <c r="AU37" s="175">
        <f t="shared" si="50"/>
        <v>78784741.255497739</v>
      </c>
      <c r="AV37" s="177">
        <f t="shared" si="16"/>
        <v>3821239.3405099534</v>
      </c>
      <c r="AW37" s="174">
        <v>-1.6062324582835456E-2</v>
      </c>
      <c r="AX37" s="175">
        <f t="shared" si="51"/>
        <v>123645383.03614688</v>
      </c>
      <c r="AY37" s="177">
        <f t="shared" si="17"/>
        <v>-1986032.2754956081</v>
      </c>
      <c r="AZ37" s="174">
        <v>6.283671970299257E-3</v>
      </c>
      <c r="BA37" s="175">
        <f t="shared" si="52"/>
        <v>163971868.22951964</v>
      </c>
      <c r="BB37" s="177">
        <f t="shared" si="18"/>
        <v>1030345.4323114358</v>
      </c>
      <c r="BC37" s="174">
        <v>7.935026809585416E-2</v>
      </c>
      <c r="BD37" s="175">
        <v>0</v>
      </c>
      <c r="BE37" s="177">
        <f t="shared" si="19"/>
        <v>0</v>
      </c>
      <c r="BF37" s="174">
        <v>1.0946145532087434E-2</v>
      </c>
      <c r="BG37" s="175">
        <f t="shared" si="53"/>
        <v>11667390.702808609</v>
      </c>
      <c r="BH37" s="177">
        <f t="shared" si="20"/>
        <v>127712.95661266692</v>
      </c>
      <c r="BI37" s="174">
        <v>0.14004984344386229</v>
      </c>
      <c r="BJ37" s="175">
        <f t="shared" si="54"/>
        <v>17900505.262038413</v>
      </c>
      <c r="BK37" s="177">
        <f t="shared" si="21"/>
        <v>2506962.9595145127</v>
      </c>
      <c r="BL37" s="174">
        <v>1.2312325746276472E-2</v>
      </c>
      <c r="BM37" s="175">
        <v>0</v>
      </c>
      <c r="BN37" s="177">
        <f t="shared" si="22"/>
        <v>0</v>
      </c>
      <c r="BO37" s="174">
        <v>-0.13792742512231587</v>
      </c>
      <c r="BP37" s="175">
        <v>0</v>
      </c>
      <c r="BQ37" s="177">
        <f t="shared" si="23"/>
        <v>0</v>
      </c>
      <c r="BR37" s="174">
        <v>9.5312132038336411E-3</v>
      </c>
      <c r="BS37" s="175">
        <f t="shared" si="55"/>
        <v>77007156.709492624</v>
      </c>
      <c r="BT37" s="177">
        <f t="shared" si="24"/>
        <v>733971.62881920242</v>
      </c>
      <c r="BU37" s="174">
        <v>6.6657860254808804E-3</v>
      </c>
      <c r="BV37" s="175">
        <v>0</v>
      </c>
      <c r="BW37" s="177">
        <f t="shared" si="25"/>
        <v>0</v>
      </c>
      <c r="BX37" s="174">
        <v>0</v>
      </c>
      <c r="BY37" s="175">
        <v>0</v>
      </c>
      <c r="BZ37" s="177">
        <f t="shared" si="26"/>
        <v>0</v>
      </c>
      <c r="CA37" s="174">
        <v>0</v>
      </c>
      <c r="CB37" s="175">
        <v>0</v>
      </c>
      <c r="CC37" s="177">
        <f t="shared" si="27"/>
        <v>0</v>
      </c>
      <c r="CD37" s="174">
        <v>-4.1333398430415426E-2</v>
      </c>
      <c r="CE37" s="175">
        <v>0</v>
      </c>
      <c r="CF37" s="177">
        <f t="shared" si="28"/>
        <v>0</v>
      </c>
      <c r="CG37" s="174">
        <v>0.12229549723943797</v>
      </c>
      <c r="CH37" s="175">
        <v>0</v>
      </c>
      <c r="CI37" s="177">
        <f t="shared" si="29"/>
        <v>0</v>
      </c>
      <c r="CJ37" s="174">
        <v>-5.7593302229784732E-2</v>
      </c>
      <c r="CK37" s="179">
        <v>0</v>
      </c>
      <c r="CL37" s="179">
        <f t="shared" si="30"/>
        <v>0</v>
      </c>
      <c r="CN37" s="180">
        <f t="shared" si="56"/>
        <v>6784496536.3772192</v>
      </c>
      <c r="CP37" s="180">
        <f t="shared" si="57"/>
        <v>653139194365.37878</v>
      </c>
      <c r="CR37" s="182">
        <f t="shared" si="31"/>
        <v>1.0387520141046443E-2</v>
      </c>
      <c r="CS37" s="183">
        <v>1.0474855418395299E-2</v>
      </c>
      <c r="CT37" s="184">
        <f t="shared" si="32"/>
        <v>8.7335277348856571E-5</v>
      </c>
    </row>
    <row r="38" spans="1:98" s="170" customFormat="1" ht="15.75">
      <c r="A38" s="187">
        <v>39052</v>
      </c>
      <c r="B38" s="189">
        <v>661231514903.22632</v>
      </c>
      <c r="C38" s="189">
        <v>19952974141.123203</v>
      </c>
      <c r="D38" s="190">
        <v>0.17167574305186578</v>
      </c>
      <c r="E38" s="202">
        <v>0</v>
      </c>
      <c r="F38" s="191">
        <f t="shared" si="2"/>
        <v>0</v>
      </c>
      <c r="G38" s="192">
        <v>-5.9445426382380144E-2</v>
      </c>
      <c r="H38" s="191">
        <f t="shared" si="47"/>
        <v>68773917.704899669</v>
      </c>
      <c r="I38" s="191">
        <f t="shared" si="3"/>
        <v>-4088294.8619544837</v>
      </c>
      <c r="J38" s="192">
        <v>0</v>
      </c>
      <c r="K38" s="191">
        <v>0</v>
      </c>
      <c r="L38" s="193">
        <f t="shared" si="4"/>
        <v>0</v>
      </c>
      <c r="M38" s="190">
        <v>-4.373932296777365E-2</v>
      </c>
      <c r="N38" s="191">
        <f t="shared" si="48"/>
        <v>114364717.59890373</v>
      </c>
      <c r="O38" s="191">
        <f t="shared" si="5"/>
        <v>-5002235.3191766776</v>
      </c>
      <c r="P38" s="192">
        <v>0</v>
      </c>
      <c r="Q38" s="194">
        <v>0</v>
      </c>
      <c r="R38" s="194">
        <f t="shared" si="6"/>
        <v>0</v>
      </c>
      <c r="S38" s="192">
        <v>0.12908119427282602</v>
      </c>
      <c r="T38" s="194">
        <v>0</v>
      </c>
      <c r="U38" s="194">
        <f t="shared" si="7"/>
        <v>0</v>
      </c>
      <c r="V38" s="192">
        <v>0</v>
      </c>
      <c r="W38" s="194">
        <v>0</v>
      </c>
      <c r="X38" s="195">
        <f t="shared" si="8"/>
        <v>0</v>
      </c>
      <c r="Y38" s="190">
        <v>-9.2126016137748096E-3</v>
      </c>
      <c r="Z38" s="191">
        <v>0</v>
      </c>
      <c r="AA38" s="193">
        <f t="shared" si="9"/>
        <v>0</v>
      </c>
      <c r="AB38" s="190">
        <v>0</v>
      </c>
      <c r="AC38" s="191">
        <v>0</v>
      </c>
      <c r="AD38" s="193">
        <f t="shared" si="10"/>
        <v>0</v>
      </c>
      <c r="AE38" s="190">
        <v>0.19202729067096677</v>
      </c>
      <c r="AF38" s="191">
        <v>0</v>
      </c>
      <c r="AG38" s="191">
        <f t="shared" si="11"/>
        <v>0</v>
      </c>
      <c r="AH38" s="192">
        <v>-9.3881609519718509E-2</v>
      </c>
      <c r="AI38" s="191">
        <v>0</v>
      </c>
      <c r="AJ38" s="195">
        <f t="shared" si="12"/>
        <v>0</v>
      </c>
      <c r="AK38" s="190">
        <v>-4.5295966695777651E-2</v>
      </c>
      <c r="AL38" s="191">
        <v>0</v>
      </c>
      <c r="AM38" s="193">
        <f t="shared" si="13"/>
        <v>0</v>
      </c>
      <c r="AN38" s="190">
        <v>0</v>
      </c>
      <c r="AO38" s="191">
        <v>0</v>
      </c>
      <c r="AP38" s="193">
        <f t="shared" si="14"/>
        <v>0</v>
      </c>
      <c r="AQ38" s="190">
        <v>3.8376351806051934E-3</v>
      </c>
      <c r="AR38" s="191">
        <f t="shared" si="49"/>
        <v>645474120.92880464</v>
      </c>
      <c r="AS38" s="193">
        <f t="shared" si="15"/>
        <v>2477094.1946465918</v>
      </c>
      <c r="AT38" s="190">
        <v>0.13586458408907734</v>
      </c>
      <c r="AU38" s="191">
        <f t="shared" si="50"/>
        <v>82605980.59600769</v>
      </c>
      <c r="AV38" s="193">
        <f t="shared" si="16"/>
        <v>11223227.196946979</v>
      </c>
      <c r="AW38" s="190">
        <v>1.4418964020232993E-2</v>
      </c>
      <c r="AX38" s="191">
        <f t="shared" si="51"/>
        <v>121659350.76065128</v>
      </c>
      <c r="AY38" s="193">
        <f t="shared" si="17"/>
        <v>1754201.8013427362</v>
      </c>
      <c r="AZ38" s="190">
        <v>2.449995338996553E-2</v>
      </c>
      <c r="BA38" s="191">
        <f t="shared" si="52"/>
        <v>165002213.66183105</v>
      </c>
      <c r="BB38" s="193">
        <f t="shared" si="18"/>
        <v>4042546.5439559943</v>
      </c>
      <c r="BC38" s="190">
        <v>0.15697063301984909</v>
      </c>
      <c r="BD38" s="191">
        <v>0</v>
      </c>
      <c r="BE38" s="193">
        <f t="shared" si="19"/>
        <v>0</v>
      </c>
      <c r="BF38" s="190">
        <v>9.6913344577676405E-2</v>
      </c>
      <c r="BG38" s="191">
        <f t="shared" si="53"/>
        <v>11795103.659421276</v>
      </c>
      <c r="BH38" s="193">
        <f t="shared" si="20"/>
        <v>1143102.945274906</v>
      </c>
      <c r="BI38" s="190">
        <v>-5.8087360527925694E-2</v>
      </c>
      <c r="BJ38" s="191">
        <f t="shared" si="54"/>
        <v>20407468.221552923</v>
      </c>
      <c r="BK38" s="193">
        <f t="shared" si="21"/>
        <v>-1185415.9640475311</v>
      </c>
      <c r="BL38" s="190">
        <v>3.0430500637016362E-2</v>
      </c>
      <c r="BM38" s="191">
        <v>0</v>
      </c>
      <c r="BN38" s="193">
        <f t="shared" si="22"/>
        <v>0</v>
      </c>
      <c r="BO38" s="190">
        <v>-0.16938683143880282</v>
      </c>
      <c r="BP38" s="191">
        <v>0</v>
      </c>
      <c r="BQ38" s="193">
        <f t="shared" si="23"/>
        <v>0</v>
      </c>
      <c r="BR38" s="190">
        <v>6.9357017838439769E-2</v>
      </c>
      <c r="BS38" s="191">
        <f t="shared" si="55"/>
        <v>77741128.338311821</v>
      </c>
      <c r="BT38" s="193">
        <f t="shared" si="24"/>
        <v>5391892.824940728</v>
      </c>
      <c r="BU38" s="190">
        <v>4.3162694785933389E-2</v>
      </c>
      <c r="BV38" s="191">
        <v>0</v>
      </c>
      <c r="BW38" s="193">
        <f t="shared" si="25"/>
        <v>0</v>
      </c>
      <c r="BX38" s="190">
        <v>-0.21258325801111427</v>
      </c>
      <c r="BY38" s="191">
        <v>0</v>
      </c>
      <c r="BZ38" s="193">
        <f t="shared" si="26"/>
        <v>0</v>
      </c>
      <c r="CA38" s="190">
        <v>0</v>
      </c>
      <c r="CB38" s="191">
        <v>0</v>
      </c>
      <c r="CC38" s="193">
        <f t="shared" si="27"/>
        <v>0</v>
      </c>
      <c r="CD38" s="190">
        <v>0.21768729697062508</v>
      </c>
      <c r="CE38" s="191">
        <v>0</v>
      </c>
      <c r="CF38" s="193">
        <f t="shared" si="28"/>
        <v>0</v>
      </c>
      <c r="CG38" s="190">
        <v>0.20656261774337945</v>
      </c>
      <c r="CH38" s="191">
        <v>0</v>
      </c>
      <c r="CI38" s="193">
        <f t="shared" si="29"/>
        <v>0</v>
      </c>
      <c r="CJ38" s="190">
        <v>1.2229130692694967E-2</v>
      </c>
      <c r="CK38" s="195">
        <v>0</v>
      </c>
      <c r="CL38" s="195">
        <f t="shared" si="30"/>
        <v>0</v>
      </c>
      <c r="CM38" s="196"/>
      <c r="CN38" s="197">
        <f t="shared" si="56"/>
        <v>19937218021.761276</v>
      </c>
      <c r="CP38" s="197">
        <f t="shared" si="57"/>
        <v>659923690901.75598</v>
      </c>
      <c r="CR38" s="198">
        <f t="shared" si="31"/>
        <v>3.0211399130887339E-2</v>
      </c>
      <c r="CS38" s="199">
        <v>3.0175473629751898E-2</v>
      </c>
      <c r="CT38" s="200">
        <f t="shared" si="32"/>
        <v>-3.5925501135441323E-5</v>
      </c>
    </row>
    <row r="39" spans="1:98" ht="15.75">
      <c r="A39" s="171">
        <v>39083</v>
      </c>
      <c r="B39" s="173">
        <v>725900000000</v>
      </c>
      <c r="C39" s="173">
        <v>12602830957.750921</v>
      </c>
      <c r="D39" s="174">
        <v>0.45091167342467381</v>
      </c>
      <c r="E39" s="201">
        <v>0</v>
      </c>
      <c r="F39" s="175">
        <f t="shared" si="2"/>
        <v>0</v>
      </c>
      <c r="G39" s="176">
        <v>2.3975346268733575E-2</v>
      </c>
      <c r="H39" s="175">
        <f>'[2]SPU investering'!E3</f>
        <v>85953000</v>
      </c>
      <c r="I39" s="175">
        <f t="shared" si="3"/>
        <v>2060752.937836457</v>
      </c>
      <c r="J39" s="500">
        <v>0</v>
      </c>
      <c r="K39" s="502">
        <f>'[2]SPU investering'!E4</f>
        <v>149870000</v>
      </c>
      <c r="L39" s="177">
        <f t="shared" si="4"/>
        <v>0</v>
      </c>
      <c r="M39" s="174">
        <v>2.3313364455525822E-2</v>
      </c>
      <c r="N39" s="175">
        <f>'[2]SPU investering'!E5</f>
        <v>245399000</v>
      </c>
      <c r="O39" s="175">
        <f t="shared" si="5"/>
        <v>5721076.3240215806</v>
      </c>
      <c r="P39" s="500">
        <v>0</v>
      </c>
      <c r="Q39" s="501">
        <f>'[2]SPU investering'!E6</f>
        <v>120642000</v>
      </c>
      <c r="R39" s="178">
        <f t="shared" si="6"/>
        <v>0</v>
      </c>
      <c r="S39" s="176">
        <v>0.17765910058629522</v>
      </c>
      <c r="T39" s="178">
        <f>'[2]SPU investering'!E7</f>
        <v>0</v>
      </c>
      <c r="U39" s="178">
        <f t="shared" si="7"/>
        <v>0</v>
      </c>
      <c r="V39" s="176">
        <v>0</v>
      </c>
      <c r="W39" s="178">
        <f>'[2]SPU investering'!E8</f>
        <v>0</v>
      </c>
      <c r="X39" s="179">
        <f t="shared" si="8"/>
        <v>0</v>
      </c>
      <c r="Y39" s="174">
        <v>9.88982691840809E-2</v>
      </c>
      <c r="Z39" s="175">
        <f>'[2]SPU investering'!E9</f>
        <v>5261000</v>
      </c>
      <c r="AA39" s="177">
        <f t="shared" si="9"/>
        <v>520303.7941774496</v>
      </c>
      <c r="AB39" s="174">
        <v>0</v>
      </c>
      <c r="AC39" s="175">
        <v>0</v>
      </c>
      <c r="AD39" s="177">
        <f t="shared" si="10"/>
        <v>0</v>
      </c>
      <c r="AE39" s="174">
        <v>-5.2427326370376292E-3</v>
      </c>
      <c r="AF39" s="175">
        <v>0</v>
      </c>
      <c r="AG39" s="175">
        <f t="shared" si="11"/>
        <v>0</v>
      </c>
      <c r="AH39" s="176">
        <v>-3.455876170009603E-2</v>
      </c>
      <c r="AI39" s="178">
        <f>'[2]SPU investering'!E12</f>
        <v>79467000</v>
      </c>
      <c r="AJ39" s="179">
        <f t="shared" si="12"/>
        <v>-2746281.1160215312</v>
      </c>
      <c r="AK39" s="174">
        <v>-0.11192734034093366</v>
      </c>
      <c r="AL39" s="177">
        <f>'[2]SPU investering'!E13</f>
        <v>0</v>
      </c>
      <c r="AM39" s="177">
        <f t="shared" si="13"/>
        <v>0</v>
      </c>
      <c r="AN39" s="203">
        <v>9.231342127829123E-2</v>
      </c>
      <c r="AO39" s="177">
        <f>'[2]SPU investering'!E14</f>
        <v>103756000</v>
      </c>
      <c r="AP39" s="177">
        <f t="shared" si="14"/>
        <v>9578071.3381503858</v>
      </c>
      <c r="AQ39" s="174">
        <v>-5.1551615319820346E-2</v>
      </c>
      <c r="AR39" s="175">
        <f>'[2]SPU investering'!E15</f>
        <v>2117135000</v>
      </c>
      <c r="AS39" s="177">
        <f t="shared" si="15"/>
        <v>-109141729.10012785</v>
      </c>
      <c r="AT39" s="174">
        <v>1.5965722353375626E-2</v>
      </c>
      <c r="AU39" s="175">
        <f>'[2]SPU investering'!E16</f>
        <v>44169000</v>
      </c>
      <c r="AV39" s="177">
        <f t="shared" si="16"/>
        <v>705189.99062624795</v>
      </c>
      <c r="AW39" s="174">
        <v>-1.8167687338184486E-2</v>
      </c>
      <c r="AX39" s="175">
        <f>'[2]SPU investering'!E17</f>
        <v>304587000</v>
      </c>
      <c r="AY39" s="177">
        <f t="shared" si="17"/>
        <v>-5533641.3832755983</v>
      </c>
      <c r="AZ39" s="174">
        <v>1.1723444353220472E-3</v>
      </c>
      <c r="BA39" s="175">
        <f>'[2]SPU investering'!E18</f>
        <v>150154000</v>
      </c>
      <c r="BB39" s="177">
        <f t="shared" si="18"/>
        <v>176032.20634134667</v>
      </c>
      <c r="BC39" s="174">
        <v>0.23576621044637697</v>
      </c>
      <c r="BD39" s="175">
        <v>0</v>
      </c>
      <c r="BE39" s="177">
        <f t="shared" si="19"/>
        <v>0</v>
      </c>
      <c r="BF39" s="174">
        <v>-7.4728707497605337E-2</v>
      </c>
      <c r="BG39" s="175">
        <f>'[2]SPU investering'!E20</f>
        <v>21898000</v>
      </c>
      <c r="BH39" s="177">
        <f t="shared" si="20"/>
        <v>-1636409.2367825618</v>
      </c>
      <c r="BI39" s="174">
        <v>1.5616126553330457E-2</v>
      </c>
      <c r="BJ39" s="175">
        <f>'[2]SPU investering'!E21</f>
        <v>19635000</v>
      </c>
      <c r="BK39" s="177">
        <f t="shared" si="21"/>
        <v>306622.64487464353</v>
      </c>
      <c r="BL39" s="174">
        <v>2.1838646842914554E-2</v>
      </c>
      <c r="BM39" s="175">
        <v>0</v>
      </c>
      <c r="BN39" s="177">
        <f t="shared" si="22"/>
        <v>0</v>
      </c>
      <c r="BO39" s="174">
        <v>-0.15883051778900067</v>
      </c>
      <c r="BP39" s="175">
        <v>0</v>
      </c>
      <c r="BQ39" s="177">
        <f t="shared" si="23"/>
        <v>0</v>
      </c>
      <c r="BR39" s="174">
        <v>-3.0075352033046215E-2</v>
      </c>
      <c r="BS39" s="175">
        <f>'[2]SPU investering'!E24</f>
        <v>57066000</v>
      </c>
      <c r="BT39" s="177">
        <f t="shared" si="24"/>
        <v>-1716280.0391178152</v>
      </c>
      <c r="BU39" s="174">
        <v>-2.2707731918130837E-2</v>
      </c>
      <c r="BV39" s="175">
        <v>0</v>
      </c>
      <c r="BW39" s="177">
        <f t="shared" si="25"/>
        <v>0</v>
      </c>
      <c r="BX39" s="174">
        <v>4.5379253019548184E-2</v>
      </c>
      <c r="BY39" s="175">
        <v>0</v>
      </c>
      <c r="BZ39" s="177">
        <f t="shared" si="26"/>
        <v>0</v>
      </c>
      <c r="CA39" s="174">
        <v>0</v>
      </c>
      <c r="CB39" s="175">
        <v>0</v>
      </c>
      <c r="CC39" s="177">
        <f t="shared" si="27"/>
        <v>0</v>
      </c>
      <c r="CD39" s="174">
        <v>-5.9130719430824912E-3</v>
      </c>
      <c r="CE39" s="175">
        <v>0</v>
      </c>
      <c r="CF39" s="177">
        <f t="shared" si="28"/>
        <v>0</v>
      </c>
      <c r="CG39" s="174">
        <v>0.2294941130409662</v>
      </c>
      <c r="CH39" s="175">
        <v>0</v>
      </c>
      <c r="CI39" s="177">
        <f t="shared" si="29"/>
        <v>0</v>
      </c>
      <c r="CJ39" s="174">
        <v>1.0579273428772714E-2</v>
      </c>
      <c r="CK39" s="179">
        <v>0</v>
      </c>
      <c r="CL39" s="179">
        <f t="shared" si="30"/>
        <v>0</v>
      </c>
      <c r="CN39" s="180">
        <f t="shared" si="56"/>
        <v>12704537249.390221</v>
      </c>
      <c r="CP39" s="180">
        <f t="shared" si="57"/>
        <v>722395008000</v>
      </c>
      <c r="CR39" s="182">
        <f t="shared" si="31"/>
        <v>1.7586690257679938E-2</v>
      </c>
      <c r="CS39" s="183">
        <v>1.7361662705263702E-2</v>
      </c>
      <c r="CT39" s="184">
        <f t="shared" si="32"/>
        <v>-2.2502755241623693E-4</v>
      </c>
    </row>
    <row r="40" spans="1:98" ht="15.75">
      <c r="A40" s="171">
        <v>39114</v>
      </c>
      <c r="B40" s="173">
        <v>738502830957.75098</v>
      </c>
      <c r="C40" s="173">
        <v>-7921503791.8025007</v>
      </c>
      <c r="D40" s="174">
        <v>-2.4672574439252987E-2</v>
      </c>
      <c r="E40" s="201">
        <v>0</v>
      </c>
      <c r="F40" s="175">
        <f t="shared" si="2"/>
        <v>0</v>
      </c>
      <c r="G40" s="176">
        <v>0.11094180286880782</v>
      </c>
      <c r="H40" s="175">
        <f>H39*(1+G39)</f>
        <v>88013752.937836453</v>
      </c>
      <c r="I40" s="175">
        <f t="shared" si="3"/>
        <v>9764404.4281734079</v>
      </c>
      <c r="J40" s="176">
        <v>0</v>
      </c>
      <c r="K40" s="175">
        <f>K39*(1+J39)</f>
        <v>149870000</v>
      </c>
      <c r="L40" s="177">
        <f t="shared" si="4"/>
        <v>0</v>
      </c>
      <c r="M40" s="174">
        <v>6.6013710227456182E-2</v>
      </c>
      <c r="N40" s="175">
        <f>N39*(1+M39)</f>
        <v>251120076.32402161</v>
      </c>
      <c r="O40" s="175">
        <f t="shared" si="5"/>
        <v>16577367.950750642</v>
      </c>
      <c r="P40" s="176">
        <v>0</v>
      </c>
      <c r="Q40" s="178">
        <f>Q39*(1+P39)</f>
        <v>120642000</v>
      </c>
      <c r="R40" s="178">
        <f t="shared" si="6"/>
        <v>0</v>
      </c>
      <c r="S40" s="176">
        <v>2.1160633559055526E-2</v>
      </c>
      <c r="T40" s="178">
        <v>0</v>
      </c>
      <c r="U40" s="178">
        <f t="shared" si="7"/>
        <v>0</v>
      </c>
      <c r="V40" s="176">
        <v>0</v>
      </c>
      <c r="W40" s="178">
        <v>0</v>
      </c>
      <c r="X40" s="179">
        <f t="shared" si="8"/>
        <v>0</v>
      </c>
      <c r="Y40" s="174">
        <v>6.1125087193603558E-2</v>
      </c>
      <c r="Z40" s="175">
        <f>Z39*(1+Y39)</f>
        <v>5781303.7941774502</v>
      </c>
      <c r="AA40" s="177">
        <f t="shared" si="9"/>
        <v>353382.69851180771</v>
      </c>
      <c r="AB40" s="174">
        <v>0</v>
      </c>
      <c r="AC40" s="175">
        <v>0</v>
      </c>
      <c r="AD40" s="177">
        <f t="shared" si="10"/>
        <v>0</v>
      </c>
      <c r="AE40" s="174">
        <v>-2.8066497368812494E-2</v>
      </c>
      <c r="AF40" s="175">
        <v>0</v>
      </c>
      <c r="AG40" s="175">
        <f t="shared" si="11"/>
        <v>0</v>
      </c>
      <c r="AH40" s="176">
        <v>0.11740956788754427</v>
      </c>
      <c r="AI40" s="178">
        <f>AI39*(1+AH39)</f>
        <v>76720718.883978471</v>
      </c>
      <c r="AJ40" s="179">
        <f t="shared" si="12"/>
        <v>9007746.452189669</v>
      </c>
      <c r="AK40" s="174">
        <v>0.17322708234129625</v>
      </c>
      <c r="AL40" s="175">
        <v>0</v>
      </c>
      <c r="AM40" s="177">
        <f t="shared" si="13"/>
        <v>0</v>
      </c>
      <c r="AN40" s="203">
        <v>1.9889630741201741E-2</v>
      </c>
      <c r="AO40" s="177">
        <f>AO39*(1+AN39)</f>
        <v>113334071.33815038</v>
      </c>
      <c r="AP40" s="177">
        <f t="shared" si="14"/>
        <v>2254172.829312827</v>
      </c>
      <c r="AQ40" s="174">
        <v>-1.7464006061105222E-3</v>
      </c>
      <c r="AR40" s="175">
        <f>AR39*(1+AQ39)</f>
        <v>2007993270.8998721</v>
      </c>
      <c r="AS40" s="177">
        <f t="shared" si="15"/>
        <v>-3506760.6653653868</v>
      </c>
      <c r="AT40" s="174">
        <v>7.4382026576300499E-3</v>
      </c>
      <c r="AU40" s="175">
        <f>AU39*(1+AT39)</f>
        <v>44874189.990626246</v>
      </c>
      <c r="AV40" s="177">
        <f t="shared" si="16"/>
        <v>333783.31924727192</v>
      </c>
      <c r="AW40" s="174">
        <v>3.7472481585151211E-4</v>
      </c>
      <c r="AX40" s="175">
        <f>AX39*(1+AW39)</f>
        <v>299053358.61672437</v>
      </c>
      <c r="AY40" s="177">
        <f t="shared" si="17"/>
        <v>112062.71473742825</v>
      </c>
      <c r="AZ40" s="174">
        <v>7.9733917448967878E-2</v>
      </c>
      <c r="BA40" s="175">
        <f>BA39*(1+AZ39)</f>
        <v>150330032.20634133</v>
      </c>
      <c r="BB40" s="177">
        <f t="shared" si="18"/>
        <v>11986402.378041102</v>
      </c>
      <c r="BC40" s="174">
        <v>5.7558233381853015E-2</v>
      </c>
      <c r="BD40" s="175">
        <v>0</v>
      </c>
      <c r="BE40" s="177">
        <f t="shared" si="19"/>
        <v>0</v>
      </c>
      <c r="BF40" s="174">
        <v>0.14300494053523505</v>
      </c>
      <c r="BG40" s="175">
        <f>BG39*(1+BF39)</f>
        <v>20261590.763217438</v>
      </c>
      <c r="BH40" s="177">
        <f t="shared" si="20"/>
        <v>2897507.5822431776</v>
      </c>
      <c r="BI40" s="174">
        <v>6.9032324520618873E-2</v>
      </c>
      <c r="BJ40" s="175">
        <f>BJ39*(1+BI39)</f>
        <v>19941622.644874647</v>
      </c>
      <c r="BK40" s="177">
        <f t="shared" si="21"/>
        <v>1376616.5658887087</v>
      </c>
      <c r="BL40" s="174">
        <v>2.8207253790592995E-2</v>
      </c>
      <c r="BM40" s="175">
        <v>0</v>
      </c>
      <c r="BN40" s="177">
        <f t="shared" si="22"/>
        <v>0</v>
      </c>
      <c r="BO40" s="174">
        <v>0.70997655929401204</v>
      </c>
      <c r="BP40" s="175">
        <v>0</v>
      </c>
      <c r="BQ40" s="177">
        <f t="shared" si="23"/>
        <v>0</v>
      </c>
      <c r="BR40" s="174">
        <v>-2.6203405383160266E-2</v>
      </c>
      <c r="BS40" s="175">
        <f>BS39*(1+BR39)</f>
        <v>55349719.960882187</v>
      </c>
      <c r="BT40" s="177">
        <f t="shared" si="24"/>
        <v>-1450351.1499793935</v>
      </c>
      <c r="BU40" s="174">
        <v>0.1016832036312445</v>
      </c>
      <c r="BV40" s="175">
        <v>0</v>
      </c>
      <c r="BW40" s="177">
        <f t="shared" si="25"/>
        <v>0</v>
      </c>
      <c r="BX40" s="174">
        <v>0.12008367587125056</v>
      </c>
      <c r="BY40" s="175">
        <v>0</v>
      </c>
      <c r="BZ40" s="177">
        <f t="shared" si="26"/>
        <v>0</v>
      </c>
      <c r="CA40" s="174">
        <v>0</v>
      </c>
      <c r="CB40" s="175">
        <v>0</v>
      </c>
      <c r="CC40" s="177">
        <f t="shared" si="27"/>
        <v>0</v>
      </c>
      <c r="CD40" s="174">
        <v>-8.3466802899588688E-2</v>
      </c>
      <c r="CE40" s="175">
        <v>0</v>
      </c>
      <c r="CF40" s="177">
        <f t="shared" si="28"/>
        <v>0</v>
      </c>
      <c r="CG40" s="174">
        <v>0.15060000729411646</v>
      </c>
      <c r="CH40" s="175">
        <v>0</v>
      </c>
      <c r="CI40" s="177">
        <f t="shared" si="29"/>
        <v>0</v>
      </c>
      <c r="CJ40" s="174">
        <v>-8.9287650290205842E-2</v>
      </c>
      <c r="CK40" s="179">
        <v>0</v>
      </c>
      <c r="CL40" s="179">
        <f t="shared" si="30"/>
        <v>0</v>
      </c>
      <c r="CN40" s="180">
        <f t="shared" si="56"/>
        <v>-7971210126.9062519</v>
      </c>
      <c r="CP40" s="180">
        <f t="shared" si="57"/>
        <v>735099545249.39026</v>
      </c>
      <c r="CR40" s="182">
        <f t="shared" si="31"/>
        <v>-1.0843715219823642E-2</v>
      </c>
      <c r="CS40" s="183">
        <v>-1.0726436595414598E-2</v>
      </c>
      <c r="CT40" s="184">
        <f t="shared" si="32"/>
        <v>1.1727862440904374E-4</v>
      </c>
    </row>
    <row r="41" spans="1:98" ht="15.75">
      <c r="A41" s="171">
        <v>39142</v>
      </c>
      <c r="B41" s="173">
        <v>730581327165.94849</v>
      </c>
      <c r="C41" s="173">
        <v>14137155242.246389</v>
      </c>
      <c r="D41" s="174">
        <v>-8.2473351393978156E-2</v>
      </c>
      <c r="E41" s="201">
        <v>0</v>
      </c>
      <c r="F41" s="175">
        <f t="shared" si="2"/>
        <v>0</v>
      </c>
      <c r="G41" s="176">
        <v>4.0062553600721466E-2</v>
      </c>
      <c r="H41" s="175">
        <f t="shared" ref="H41:H50" si="58">H40*(1+G40)</f>
        <v>97778157.366009861</v>
      </c>
      <c r="I41" s="175">
        <f t="shared" si="3"/>
        <v>3917242.6704555484</v>
      </c>
      <c r="J41" s="176">
        <v>0</v>
      </c>
      <c r="K41" s="175">
        <f t="shared" ref="K41:K50" si="59">K40*(1+J40)</f>
        <v>149870000</v>
      </c>
      <c r="L41" s="177">
        <f t="shared" si="4"/>
        <v>0</v>
      </c>
      <c r="M41" s="174">
        <v>-8.4473509219257101E-2</v>
      </c>
      <c r="N41" s="175">
        <f t="shared" ref="N41:N50" si="60">N40*(1+M40)</f>
        <v>267697444.27477229</v>
      </c>
      <c r="O41" s="175">
        <f t="shared" si="5"/>
        <v>-22613342.526916541</v>
      </c>
      <c r="P41" s="176">
        <v>0</v>
      </c>
      <c r="Q41" s="178">
        <f t="shared" ref="Q41:Q50" si="61">Q40*(1+P40)</f>
        <v>120642000</v>
      </c>
      <c r="R41" s="178">
        <f t="shared" si="6"/>
        <v>0</v>
      </c>
      <c r="S41" s="176">
        <v>7.5408372690486836E-2</v>
      </c>
      <c r="T41" s="178">
        <v>0</v>
      </c>
      <c r="U41" s="178">
        <f t="shared" si="7"/>
        <v>0</v>
      </c>
      <c r="V41" s="176">
        <v>0</v>
      </c>
      <c r="W41" s="178">
        <v>0</v>
      </c>
      <c r="X41" s="179">
        <f t="shared" si="8"/>
        <v>0</v>
      </c>
      <c r="Y41" s="174">
        <v>-6.728077315483226E-2</v>
      </c>
      <c r="Z41" s="175">
        <f t="shared" ref="Z41:Z50" si="62">Z40*(1+Y40)</f>
        <v>6134686.4926892575</v>
      </c>
      <c r="AA41" s="177">
        <f t="shared" si="9"/>
        <v>-412746.45029063948</v>
      </c>
      <c r="AB41" s="174">
        <v>0</v>
      </c>
      <c r="AC41" s="175">
        <v>0</v>
      </c>
      <c r="AD41" s="177">
        <f t="shared" si="10"/>
        <v>0</v>
      </c>
      <c r="AE41" s="174">
        <v>-1.5059947913049671E-2</v>
      </c>
      <c r="AF41" s="175">
        <v>0</v>
      </c>
      <c r="AG41" s="175">
        <f t="shared" si="11"/>
        <v>0</v>
      </c>
      <c r="AH41" s="176">
        <v>-7.0617592433804485E-2</v>
      </c>
      <c r="AI41" s="178">
        <f t="shared" ref="AI41:AI50" si="63">AI40*(1+AH40)</f>
        <v>85728465.33616814</v>
      </c>
      <c r="AJ41" s="179">
        <f t="shared" si="12"/>
        <v>-6053937.8250850569</v>
      </c>
      <c r="AK41" s="174">
        <v>2.3533011728900804E-2</v>
      </c>
      <c r="AL41" s="175">
        <v>0</v>
      </c>
      <c r="AM41" s="177">
        <f t="shared" si="13"/>
        <v>0</v>
      </c>
      <c r="AN41" s="203">
        <v>4.5768139637417885E-3</v>
      </c>
      <c r="AO41" s="177">
        <f t="shared" ref="AO41:AO50" si="64">AO40*(1+AN40)</f>
        <v>115588244.16746321</v>
      </c>
      <c r="AP41" s="177">
        <f t="shared" si="14"/>
        <v>529025.88995004096</v>
      </c>
      <c r="AQ41" s="174">
        <v>1.1481426965196063E-2</v>
      </c>
      <c r="AR41" s="175">
        <f t="shared" ref="AR41:AR49" si="65">AR40*(1+AQ40)</f>
        <v>2004486510.2345066</v>
      </c>
      <c r="AS41" s="177">
        <f t="shared" si="15"/>
        <v>23014365.469978217</v>
      </c>
      <c r="AT41" s="174">
        <v>-5.9668040892682822E-2</v>
      </c>
      <c r="AU41" s="175">
        <f t="shared" ref="AU41:AU50" si="66">AU40*(1+AT40)</f>
        <v>45207973.309873521</v>
      </c>
      <c r="AV41" s="177">
        <f t="shared" si="16"/>
        <v>-2697471.2001288468</v>
      </c>
      <c r="AW41" s="174">
        <v>-3.2504839732421617E-2</v>
      </c>
      <c r="AX41" s="175">
        <f t="shared" ref="AX41:AX50" si="67">AX40*(1+AW40)</f>
        <v>299165421.33146179</v>
      </c>
      <c r="AY41" s="177">
        <f t="shared" si="17"/>
        <v>-9724324.0738615524</v>
      </c>
      <c r="AZ41" s="174">
        <v>7.1889736098107671E-2</v>
      </c>
      <c r="BA41" s="175">
        <f t="shared" ref="BA41:BA50" si="68">BA40*(1+AZ40)</f>
        <v>162316434.58438244</v>
      </c>
      <c r="BB41" s="177">
        <f t="shared" si="18"/>
        <v>11668885.646657011</v>
      </c>
      <c r="BC41" s="174">
        <v>-5.3032168048228537E-2</v>
      </c>
      <c r="BD41" s="175">
        <v>0</v>
      </c>
      <c r="BE41" s="177">
        <f t="shared" si="19"/>
        <v>0</v>
      </c>
      <c r="BF41" s="174">
        <v>7.3830616516496611E-3</v>
      </c>
      <c r="BG41" s="175">
        <f t="shared" ref="BG41:BG50" si="69">BG40*(1+BF40)</f>
        <v>23159098.345460612</v>
      </c>
      <c r="BH41" s="177">
        <f t="shared" si="20"/>
        <v>170985.05088115335</v>
      </c>
      <c r="BI41" s="174">
        <v>3.3766200823398554E-2</v>
      </c>
      <c r="BJ41" s="175">
        <f t="shared" ref="BJ41:BJ50" si="70">BJ40*(1+BI40)</f>
        <v>21318239.210763354</v>
      </c>
      <c r="BK41" s="177">
        <f t="shared" si="21"/>
        <v>719835.94639188494</v>
      </c>
      <c r="BL41" s="174">
        <v>-1.1669599108096224E-2</v>
      </c>
      <c r="BM41" s="175">
        <v>0</v>
      </c>
      <c r="BN41" s="177">
        <f t="shared" si="22"/>
        <v>0</v>
      </c>
      <c r="BO41" s="174">
        <v>0.33784899925634154</v>
      </c>
      <c r="BP41" s="175">
        <v>0</v>
      </c>
      <c r="BQ41" s="177">
        <f t="shared" si="23"/>
        <v>0</v>
      </c>
      <c r="BR41" s="174">
        <v>1.0056812956940822E-2</v>
      </c>
      <c r="BS41" s="175">
        <f t="shared" ref="BS41:BS50" si="71">BS40*(1+BR40)</f>
        <v>53899368.810902797</v>
      </c>
      <c r="BT41" s="177">
        <f t="shared" si="24"/>
        <v>542055.87062841922</v>
      </c>
      <c r="BU41" s="174">
        <v>0.12632690517567965</v>
      </c>
      <c r="BV41" s="175">
        <v>0</v>
      </c>
      <c r="BW41" s="177">
        <f t="shared" si="25"/>
        <v>0</v>
      </c>
      <c r="BX41" s="174">
        <v>-5.4715975989920616E-3</v>
      </c>
      <c r="BY41" s="175">
        <v>0</v>
      </c>
      <c r="BZ41" s="177">
        <f t="shared" si="26"/>
        <v>0</v>
      </c>
      <c r="CA41" s="174">
        <v>0</v>
      </c>
      <c r="CB41" s="175">
        <v>0</v>
      </c>
      <c r="CC41" s="177">
        <f t="shared" si="27"/>
        <v>0</v>
      </c>
      <c r="CD41" s="174">
        <v>3.4540553008903047E-2</v>
      </c>
      <c r="CE41" s="175">
        <v>0</v>
      </c>
      <c r="CF41" s="177">
        <f t="shared" si="28"/>
        <v>0</v>
      </c>
      <c r="CG41" s="174">
        <v>0.19809249847301624</v>
      </c>
      <c r="CH41" s="175">
        <v>0</v>
      </c>
      <c r="CI41" s="177">
        <f t="shared" si="29"/>
        <v>0</v>
      </c>
      <c r="CJ41" s="174">
        <v>-4.3365605205086956E-2</v>
      </c>
      <c r="CK41" s="179">
        <v>0</v>
      </c>
      <c r="CL41" s="179">
        <f t="shared" si="30"/>
        <v>0</v>
      </c>
      <c r="CN41" s="180">
        <f t="shared" si="56"/>
        <v>14138094667.777729</v>
      </c>
      <c r="CP41" s="180">
        <f t="shared" si="57"/>
        <v>727128335122.48413</v>
      </c>
      <c r="CR41" s="182">
        <f t="shared" si="31"/>
        <v>1.9443740513008862E-2</v>
      </c>
      <c r="CS41" s="183">
        <v>1.9350556490523599E-2</v>
      </c>
      <c r="CT41" s="184">
        <f t="shared" si="32"/>
        <v>-9.3184022485263279E-5</v>
      </c>
    </row>
    <row r="42" spans="1:98" ht="15.75">
      <c r="A42" s="171">
        <v>39173</v>
      </c>
      <c r="B42" s="173">
        <v>744718482408.19495</v>
      </c>
      <c r="C42" s="173">
        <v>28095671488.115013</v>
      </c>
      <c r="D42" s="174">
        <v>0.38010225389034324</v>
      </c>
      <c r="E42" s="201">
        <v>0</v>
      </c>
      <c r="F42" s="175">
        <f t="shared" si="2"/>
        <v>0</v>
      </c>
      <c r="G42" s="176">
        <v>8.2450091854587626E-2</v>
      </c>
      <c r="H42" s="175">
        <f t="shared" si="58"/>
        <v>101695400.03646542</v>
      </c>
      <c r="I42" s="175">
        <f t="shared" si="3"/>
        <v>8384795.0741956076</v>
      </c>
      <c r="J42" s="176">
        <v>0</v>
      </c>
      <c r="K42" s="175">
        <f t="shared" si="59"/>
        <v>149870000</v>
      </c>
      <c r="L42" s="177">
        <f t="shared" si="4"/>
        <v>0</v>
      </c>
      <c r="M42" s="174">
        <v>0.18420271084889583</v>
      </c>
      <c r="N42" s="175">
        <f t="shared" si="60"/>
        <v>245084101.74785575</v>
      </c>
      <c r="O42" s="175">
        <f t="shared" si="5"/>
        <v>45145155.927921638</v>
      </c>
      <c r="P42" s="176">
        <v>0</v>
      </c>
      <c r="Q42" s="178">
        <f t="shared" si="61"/>
        <v>120642000</v>
      </c>
      <c r="R42" s="178">
        <f t="shared" si="6"/>
        <v>0</v>
      </c>
      <c r="S42" s="176">
        <v>0.2290946026846884</v>
      </c>
      <c r="T42" s="178">
        <v>0</v>
      </c>
      <c r="U42" s="178">
        <f t="shared" si="7"/>
        <v>0</v>
      </c>
      <c r="V42" s="176">
        <v>0</v>
      </c>
      <c r="W42" s="178">
        <v>0</v>
      </c>
      <c r="X42" s="179">
        <f t="shared" si="8"/>
        <v>0</v>
      </c>
      <c r="Y42" s="174">
        <v>2.8732766436792179E-2</v>
      </c>
      <c r="Z42" s="175">
        <f t="shared" si="62"/>
        <v>5721940.0423986176</v>
      </c>
      <c r="AA42" s="177">
        <f t="shared" si="9"/>
        <v>164407.16680356822</v>
      </c>
      <c r="AB42" s="174">
        <v>0</v>
      </c>
      <c r="AC42" s="175">
        <v>0</v>
      </c>
      <c r="AD42" s="177">
        <f t="shared" si="10"/>
        <v>0</v>
      </c>
      <c r="AE42" s="174">
        <v>0.11643856722318303</v>
      </c>
      <c r="AF42" s="175">
        <v>0</v>
      </c>
      <c r="AG42" s="175">
        <f t="shared" si="11"/>
        <v>0</v>
      </c>
      <c r="AH42" s="176">
        <v>0.16276385991781778</v>
      </c>
      <c r="AI42" s="178">
        <f t="shared" si="63"/>
        <v>79674527.511083081</v>
      </c>
      <c r="AJ42" s="179">
        <f t="shared" si="12"/>
        <v>12968133.634832246</v>
      </c>
      <c r="AK42" s="174">
        <v>0.13767394503016409</v>
      </c>
      <c r="AL42" s="175">
        <v>0</v>
      </c>
      <c r="AM42" s="177">
        <f t="shared" si="13"/>
        <v>0</v>
      </c>
      <c r="AN42" s="203">
        <v>0.55801748146382857</v>
      </c>
      <c r="AO42" s="177">
        <f t="shared" si="64"/>
        <v>116117270.05741327</v>
      </c>
      <c r="AP42" s="177">
        <f t="shared" si="14"/>
        <v>64795466.59189298</v>
      </c>
      <c r="AQ42" s="174">
        <v>6.1195968267380108E-2</v>
      </c>
      <c r="AR42" s="175">
        <f t="shared" si="65"/>
        <v>2027500875.7044849</v>
      </c>
      <c r="AS42" s="177">
        <f t="shared" si="15"/>
        <v>124074879.25169703</v>
      </c>
      <c r="AT42" s="174">
        <v>5.4794933459907255E-2</v>
      </c>
      <c r="AU42" s="175">
        <f t="shared" si="66"/>
        <v>42510502.109744675</v>
      </c>
      <c r="AV42" s="177">
        <f t="shared" si="16"/>
        <v>2329360.1344507067</v>
      </c>
      <c r="AW42" s="174">
        <v>1.0802549432984891E-2</v>
      </c>
      <c r="AX42" s="175">
        <f t="shared" si="67"/>
        <v>289441097.25760025</v>
      </c>
      <c r="AY42" s="177">
        <f t="shared" si="17"/>
        <v>3126701.7610626142</v>
      </c>
      <c r="AZ42" s="174">
        <v>2.8868542104305065E-2</v>
      </c>
      <c r="BA42" s="175">
        <f t="shared" si="68"/>
        <v>173985320.23103946</v>
      </c>
      <c r="BB42" s="177">
        <f t="shared" si="18"/>
        <v>5022702.5426207623</v>
      </c>
      <c r="BC42" s="174">
        <v>9.5193634414562026E-3</v>
      </c>
      <c r="BD42" s="175">
        <v>0</v>
      </c>
      <c r="BE42" s="177">
        <f t="shared" si="19"/>
        <v>0</v>
      </c>
      <c r="BF42" s="174">
        <v>-7.5357767986362165E-2</v>
      </c>
      <c r="BG42" s="175">
        <f t="shared" si="69"/>
        <v>23330083.396341767</v>
      </c>
      <c r="BH42" s="177">
        <f t="shared" si="20"/>
        <v>-1758103.0116840031</v>
      </c>
      <c r="BI42" s="174">
        <v>0.1388057672667356</v>
      </c>
      <c r="BJ42" s="175">
        <f t="shared" si="70"/>
        <v>22038075.157155238</v>
      </c>
      <c r="BK42" s="177">
        <f t="shared" si="21"/>
        <v>3059011.9312709174</v>
      </c>
      <c r="BL42" s="174">
        <v>7.2887161625566382E-2</v>
      </c>
      <c r="BM42" s="175">
        <v>0</v>
      </c>
      <c r="BN42" s="177">
        <f t="shared" si="22"/>
        <v>0</v>
      </c>
      <c r="BO42" s="174">
        <v>-2.6161093546362358E-2</v>
      </c>
      <c r="BP42" s="175">
        <v>0</v>
      </c>
      <c r="BQ42" s="177">
        <f t="shared" si="23"/>
        <v>0</v>
      </c>
      <c r="BR42" s="174">
        <v>0.11823464539631992</v>
      </c>
      <c r="BS42" s="175">
        <f t="shared" si="71"/>
        <v>54441424.681531213</v>
      </c>
      <c r="BT42" s="177">
        <f t="shared" si="24"/>
        <v>6436862.5420913026</v>
      </c>
      <c r="BU42" s="174">
        <v>6.8658207270292829E-2</v>
      </c>
      <c r="BV42" s="175">
        <v>0</v>
      </c>
      <c r="BW42" s="177">
        <f t="shared" si="25"/>
        <v>0</v>
      </c>
      <c r="BX42" s="174">
        <v>9.6805443520567303E-2</v>
      </c>
      <c r="BY42" s="175">
        <v>0</v>
      </c>
      <c r="BZ42" s="177">
        <f t="shared" si="26"/>
        <v>0</v>
      </c>
      <c r="CA42" s="174">
        <v>0</v>
      </c>
      <c r="CB42" s="175">
        <v>0</v>
      </c>
      <c r="CC42" s="177">
        <f t="shared" si="27"/>
        <v>0</v>
      </c>
      <c r="CD42" s="174">
        <v>0.15007713526678387</v>
      </c>
      <c r="CE42" s="175">
        <v>0</v>
      </c>
      <c r="CF42" s="177">
        <f t="shared" si="28"/>
        <v>0</v>
      </c>
      <c r="CG42" s="174">
        <v>0.20446406490342078</v>
      </c>
      <c r="CH42" s="175">
        <v>0</v>
      </c>
      <c r="CI42" s="177">
        <f t="shared" si="29"/>
        <v>0</v>
      </c>
      <c r="CJ42" s="174">
        <v>0.12565870601374882</v>
      </c>
      <c r="CK42" s="179">
        <v>0</v>
      </c>
      <c r="CL42" s="179">
        <f t="shared" si="30"/>
        <v>0</v>
      </c>
      <c r="CN42" s="180">
        <f t="shared" si="56"/>
        <v>27821922114.56786</v>
      </c>
      <c r="CP42" s="180">
        <f t="shared" si="57"/>
        <v>741266429790.26196</v>
      </c>
      <c r="CR42" s="182">
        <f t="shared" si="31"/>
        <v>3.7532958456569995E-2</v>
      </c>
      <c r="CS42" s="183">
        <v>3.7726566684986904E-2</v>
      </c>
      <c r="CT42" s="184">
        <f t="shared" si="32"/>
        <v>1.9360822841690828E-4</v>
      </c>
    </row>
    <row r="43" spans="1:98" ht="15.75">
      <c r="A43" s="171">
        <v>39203</v>
      </c>
      <c r="B43" s="173">
        <v>772814153896.30994</v>
      </c>
      <c r="C43" s="173">
        <v>29938012561.616737</v>
      </c>
      <c r="D43" s="174">
        <v>0.42729313713373007</v>
      </c>
      <c r="E43" s="201">
        <v>0</v>
      </c>
      <c r="F43" s="175">
        <f t="shared" si="2"/>
        <v>0</v>
      </c>
      <c r="G43" s="176">
        <v>0.10741882627493228</v>
      </c>
      <c r="H43" s="175">
        <f t="shared" si="58"/>
        <v>110080195.11066103</v>
      </c>
      <c r="I43" s="175">
        <f t="shared" si="3"/>
        <v>11824685.354902746</v>
      </c>
      <c r="J43" s="176">
        <v>0</v>
      </c>
      <c r="K43" s="175">
        <f t="shared" si="59"/>
        <v>149870000</v>
      </c>
      <c r="L43" s="177">
        <f t="shared" si="4"/>
        <v>0</v>
      </c>
      <c r="M43" s="174">
        <v>9.6699852898710886E-2</v>
      </c>
      <c r="N43" s="175">
        <f t="shared" si="60"/>
        <v>290229257.67577738</v>
      </c>
      <c r="O43" s="175">
        <f t="shared" si="5"/>
        <v>28065126.524149731</v>
      </c>
      <c r="P43" s="176">
        <v>0</v>
      </c>
      <c r="Q43" s="178">
        <f t="shared" si="61"/>
        <v>120642000</v>
      </c>
      <c r="R43" s="178">
        <f t="shared" si="6"/>
        <v>0</v>
      </c>
      <c r="S43" s="176">
        <v>0.34343525055994167</v>
      </c>
      <c r="T43" s="178">
        <v>0</v>
      </c>
      <c r="U43" s="178">
        <f t="shared" si="7"/>
        <v>0</v>
      </c>
      <c r="V43" s="176">
        <v>0</v>
      </c>
      <c r="W43" s="178">
        <v>0</v>
      </c>
      <c r="X43" s="179">
        <f t="shared" si="8"/>
        <v>0</v>
      </c>
      <c r="Y43" s="174">
        <v>7.2739482477249484E-2</v>
      </c>
      <c r="Z43" s="175">
        <f t="shared" si="62"/>
        <v>5886347.2092021862</v>
      </c>
      <c r="AA43" s="177">
        <f t="shared" si="9"/>
        <v>428169.84967876883</v>
      </c>
      <c r="AB43" s="174">
        <v>0</v>
      </c>
      <c r="AC43" s="175">
        <v>0</v>
      </c>
      <c r="AD43" s="177">
        <f t="shared" si="10"/>
        <v>0</v>
      </c>
      <c r="AE43" s="174">
        <v>0.11969635131245533</v>
      </c>
      <c r="AF43" s="175">
        <v>0</v>
      </c>
      <c r="AG43" s="175">
        <f t="shared" si="11"/>
        <v>0</v>
      </c>
      <c r="AH43" s="176">
        <v>9.6175214527133082E-2</v>
      </c>
      <c r="AI43" s="178">
        <f t="shared" si="63"/>
        <v>92642661.145915329</v>
      </c>
      <c r="AJ43" s="179">
        <f t="shared" si="12"/>
        <v>8909927.8100729045</v>
      </c>
      <c r="AK43" s="174">
        <v>3.48224511770725E-2</v>
      </c>
      <c r="AL43" s="175">
        <v>0</v>
      </c>
      <c r="AM43" s="177">
        <f t="shared" si="13"/>
        <v>0</v>
      </c>
      <c r="AN43" s="203">
        <v>0.10666286258523475</v>
      </c>
      <c r="AO43" s="177">
        <f t="shared" si="64"/>
        <v>180912736.64930624</v>
      </c>
      <c r="AP43" s="177">
        <f t="shared" si="14"/>
        <v>19296670.369143713</v>
      </c>
      <c r="AQ43" s="174">
        <v>3.9516104793829582E-2</v>
      </c>
      <c r="AR43" s="175">
        <f t="shared" si="65"/>
        <v>2151575754.956182</v>
      </c>
      <c r="AS43" s="177">
        <f t="shared" si="15"/>
        <v>85021893.004711479</v>
      </c>
      <c r="AT43" s="174">
        <v>-5.0700418643911477E-2</v>
      </c>
      <c r="AU43" s="175">
        <f t="shared" si="66"/>
        <v>44839862.244195379</v>
      </c>
      <c r="AV43" s="177">
        <f t="shared" si="16"/>
        <v>-2273399.787716026</v>
      </c>
      <c r="AW43" s="174">
        <v>4.5279073909190851E-2</v>
      </c>
      <c r="AX43" s="175">
        <f t="shared" si="67"/>
        <v>292567799.01866287</v>
      </c>
      <c r="AY43" s="177">
        <f t="shared" si="17"/>
        <v>13247198.99521533</v>
      </c>
      <c r="AZ43" s="174">
        <v>-2.6375407318086914E-2</v>
      </c>
      <c r="BA43" s="175">
        <f t="shared" si="68"/>
        <v>179008022.77366024</v>
      </c>
      <c r="BB43" s="177">
        <f t="shared" si="18"/>
        <v>-4721409.5138606671</v>
      </c>
      <c r="BC43" s="174">
        <v>0.23818639516169285</v>
      </c>
      <c r="BD43" s="175">
        <v>0</v>
      </c>
      <c r="BE43" s="177">
        <f t="shared" si="19"/>
        <v>0</v>
      </c>
      <c r="BF43" s="174">
        <v>-9.3590998554388086E-2</v>
      </c>
      <c r="BG43" s="175">
        <f t="shared" si="69"/>
        <v>21571980.384657763</v>
      </c>
      <c r="BH43" s="177">
        <f t="shared" si="20"/>
        <v>-2018943.1849957928</v>
      </c>
      <c r="BI43" s="174">
        <v>3.4932120043266804E-3</v>
      </c>
      <c r="BJ43" s="175">
        <f t="shared" si="70"/>
        <v>25097087.088426154</v>
      </c>
      <c r="BK43" s="177">
        <f t="shared" si="21"/>
        <v>87669.445890922376</v>
      </c>
      <c r="BL43" s="174">
        <v>-2.0038162976495015E-2</v>
      </c>
      <c r="BM43" s="175">
        <v>0</v>
      </c>
      <c r="BN43" s="177">
        <f t="shared" si="22"/>
        <v>0</v>
      </c>
      <c r="BO43" s="174">
        <v>0.47001262591247056</v>
      </c>
      <c r="BP43" s="175">
        <v>0</v>
      </c>
      <c r="BQ43" s="177">
        <f t="shared" si="23"/>
        <v>0</v>
      </c>
      <c r="BR43" s="174">
        <v>7.9417128296289205E-2</v>
      </c>
      <c r="BS43" s="175">
        <f t="shared" si="71"/>
        <v>60878287.223622516</v>
      </c>
      <c r="BT43" s="177">
        <f t="shared" si="24"/>
        <v>4834778.7468967736</v>
      </c>
      <c r="BU43" s="174">
        <v>8.2485444691697732E-2</v>
      </c>
      <c r="BV43" s="175">
        <v>0</v>
      </c>
      <c r="BW43" s="177">
        <f t="shared" si="25"/>
        <v>0</v>
      </c>
      <c r="BX43" s="174">
        <v>-5.7451452911190609E-2</v>
      </c>
      <c r="BY43" s="175">
        <v>0</v>
      </c>
      <c r="BZ43" s="177">
        <f t="shared" si="26"/>
        <v>0</v>
      </c>
      <c r="CA43" s="174">
        <v>0</v>
      </c>
      <c r="CB43" s="175">
        <v>0</v>
      </c>
      <c r="CC43" s="177">
        <f t="shared" si="27"/>
        <v>0</v>
      </c>
      <c r="CD43" s="174">
        <v>4.5420820305962686E-2</v>
      </c>
      <c r="CE43" s="175">
        <v>0</v>
      </c>
      <c r="CF43" s="177">
        <f t="shared" si="28"/>
        <v>0</v>
      </c>
      <c r="CG43" s="174">
        <v>0.20444932481729494</v>
      </c>
      <c r="CH43" s="175">
        <v>0</v>
      </c>
      <c r="CI43" s="177">
        <f t="shared" si="29"/>
        <v>0</v>
      </c>
      <c r="CJ43" s="174">
        <v>1.9894399876389399E-2</v>
      </c>
      <c r="CK43" s="179">
        <v>0</v>
      </c>
      <c r="CL43" s="179">
        <f t="shared" si="30"/>
        <v>0</v>
      </c>
      <c r="CN43" s="180">
        <f t="shared" si="56"/>
        <v>29775310194.00264</v>
      </c>
      <c r="CP43" s="180">
        <f t="shared" si="57"/>
        <v>769088351904.82971</v>
      </c>
      <c r="CR43" s="182">
        <f t="shared" si="31"/>
        <v>3.8715071058165192E-2</v>
      </c>
      <c r="CS43" s="183">
        <v>3.8738954780625799E-2</v>
      </c>
      <c r="CT43" s="184">
        <f t="shared" si="32"/>
        <v>2.3883722460607548E-5</v>
      </c>
    </row>
    <row r="44" spans="1:98" ht="15.75">
      <c r="A44" s="171">
        <v>39234</v>
      </c>
      <c r="B44" s="173">
        <v>802752166457.92676</v>
      </c>
      <c r="C44" s="173">
        <v>-2898569507.6411777</v>
      </c>
      <c r="D44" s="174">
        <v>1.8259657483616645E-2</v>
      </c>
      <c r="E44" s="201">
        <v>0</v>
      </c>
      <c r="F44" s="175">
        <f t="shared" si="2"/>
        <v>0</v>
      </c>
      <c r="G44" s="176">
        <v>6.3170025893882547E-3</v>
      </c>
      <c r="H44" s="175">
        <f t="shared" si="58"/>
        <v>121904880.46556377</v>
      </c>
      <c r="I44" s="175">
        <f t="shared" si="3"/>
        <v>770073.44556003204</v>
      </c>
      <c r="J44" s="176">
        <v>0</v>
      </c>
      <c r="K44" s="175">
        <f t="shared" si="59"/>
        <v>149870000</v>
      </c>
      <c r="L44" s="177">
        <f t="shared" si="4"/>
        <v>0</v>
      </c>
      <c r="M44" s="174">
        <v>-9.3871879308229961E-2</v>
      </c>
      <c r="N44" s="175">
        <f t="shared" si="60"/>
        <v>318294384.19992709</v>
      </c>
      <c r="O44" s="175">
        <f t="shared" si="5"/>
        <v>-29878892.018102933</v>
      </c>
      <c r="P44" s="176">
        <v>0</v>
      </c>
      <c r="Q44" s="178">
        <f t="shared" si="61"/>
        <v>120642000</v>
      </c>
      <c r="R44" s="178">
        <f t="shared" si="6"/>
        <v>0</v>
      </c>
      <c r="S44" s="176">
        <v>-0.13672361428235294</v>
      </c>
      <c r="T44" s="178">
        <v>0</v>
      </c>
      <c r="U44" s="178">
        <f t="shared" si="7"/>
        <v>0</v>
      </c>
      <c r="V44" s="176">
        <v>0</v>
      </c>
      <c r="W44" s="178">
        <v>0</v>
      </c>
      <c r="X44" s="179">
        <f t="shared" si="8"/>
        <v>0</v>
      </c>
      <c r="Y44" s="174">
        <v>-1.8957730496933892E-2</v>
      </c>
      <c r="Z44" s="175">
        <f t="shared" si="62"/>
        <v>6314517.0588809559</v>
      </c>
      <c r="AA44" s="177">
        <f t="shared" si="9"/>
        <v>-119708.9126205568</v>
      </c>
      <c r="AB44" s="174">
        <v>0</v>
      </c>
      <c r="AC44" s="175">
        <v>0</v>
      </c>
      <c r="AD44" s="177">
        <f t="shared" si="10"/>
        <v>0</v>
      </c>
      <c r="AE44" s="174">
        <v>-8.7054882779659618E-3</v>
      </c>
      <c r="AF44" s="175">
        <v>0</v>
      </c>
      <c r="AG44" s="175">
        <f t="shared" si="11"/>
        <v>0</v>
      </c>
      <c r="AH44" s="176">
        <v>-0.12910222058249929</v>
      </c>
      <c r="AI44" s="178">
        <f t="shared" si="63"/>
        <v>101552588.95598823</v>
      </c>
      <c r="AJ44" s="179">
        <f t="shared" si="12"/>
        <v>-13110664.740119873</v>
      </c>
      <c r="AK44" s="174">
        <v>6.804903772858889E-2</v>
      </c>
      <c r="AL44" s="175">
        <v>0</v>
      </c>
      <c r="AM44" s="177">
        <f t="shared" si="13"/>
        <v>0</v>
      </c>
      <c r="AN44" s="203">
        <v>0.5085214689456784</v>
      </c>
      <c r="AO44" s="177">
        <f t="shared" si="64"/>
        <v>200209407.01844996</v>
      </c>
      <c r="AP44" s="177">
        <f t="shared" si="14"/>
        <v>101810781.75376539</v>
      </c>
      <c r="AQ44" s="174">
        <v>-4.7982945075834872E-2</v>
      </c>
      <c r="AR44" s="175">
        <f t="shared" si="65"/>
        <v>2236597647.9608932</v>
      </c>
      <c r="AS44" s="177">
        <f t="shared" si="15"/>
        <v>-107318542.098849</v>
      </c>
      <c r="AT44" s="174">
        <v>-3.3076800539902904E-2</v>
      </c>
      <c r="AU44" s="175">
        <f t="shared" si="66"/>
        <v>42566462.456479356</v>
      </c>
      <c r="AV44" s="177">
        <f t="shared" si="16"/>
        <v>-1407962.3883622331</v>
      </c>
      <c r="AW44" s="174">
        <v>-8.6872432252163304E-2</v>
      </c>
      <c r="AX44" s="175">
        <f t="shared" si="67"/>
        <v>305814998.01387817</v>
      </c>
      <c r="AY44" s="177">
        <f t="shared" si="17"/>
        <v>-26566892.696656086</v>
      </c>
      <c r="AZ44" s="174">
        <v>-0.11724885952218382</v>
      </c>
      <c r="BA44" s="175">
        <f t="shared" si="68"/>
        <v>174286613.25979957</v>
      </c>
      <c r="BB44" s="177">
        <f t="shared" si="18"/>
        <v>-20434906.634695418</v>
      </c>
      <c r="BC44" s="174">
        <v>5.5268334641570188E-2</v>
      </c>
      <c r="BD44" s="175">
        <v>0</v>
      </c>
      <c r="BE44" s="177">
        <f t="shared" si="19"/>
        <v>0</v>
      </c>
      <c r="BF44" s="174">
        <v>-0.10017063458642789</v>
      </c>
      <c r="BG44" s="175">
        <f t="shared" si="69"/>
        <v>19553037.19966197</v>
      </c>
      <c r="BH44" s="177">
        <f t="shared" si="20"/>
        <v>-1958640.1443821704</v>
      </c>
      <c r="BI44" s="174">
        <v>-2.3312613043005928E-2</v>
      </c>
      <c r="BJ44" s="175">
        <f t="shared" si="70"/>
        <v>25184756.534317076</v>
      </c>
      <c r="BK44" s="177">
        <f t="shared" si="21"/>
        <v>-587122.48366684909</v>
      </c>
      <c r="BL44" s="174">
        <v>-2.1390659086222598E-2</v>
      </c>
      <c r="BM44" s="175">
        <v>0</v>
      </c>
      <c r="BN44" s="177">
        <f t="shared" si="22"/>
        <v>0</v>
      </c>
      <c r="BO44" s="174">
        <v>-8.9260789713513936E-2</v>
      </c>
      <c r="BP44" s="175">
        <v>0</v>
      </c>
      <c r="BQ44" s="177">
        <f t="shared" si="23"/>
        <v>0</v>
      </c>
      <c r="BR44" s="174">
        <v>-3.9711279757008291E-2</v>
      </c>
      <c r="BS44" s="175">
        <f t="shared" si="71"/>
        <v>65713065.970519289</v>
      </c>
      <c r="BT44" s="177">
        <f t="shared" si="24"/>
        <v>-2609549.9464460332</v>
      </c>
      <c r="BU44" s="174">
        <v>4.6779536315091387E-2</v>
      </c>
      <c r="BV44" s="175">
        <v>0</v>
      </c>
      <c r="BW44" s="177">
        <f t="shared" si="25"/>
        <v>0</v>
      </c>
      <c r="BX44" s="174">
        <v>0.13387821927750251</v>
      </c>
      <c r="BY44" s="175">
        <v>0</v>
      </c>
      <c r="BZ44" s="177">
        <f t="shared" si="26"/>
        <v>0</v>
      </c>
      <c r="CA44" s="174">
        <v>0</v>
      </c>
      <c r="CB44" s="175">
        <v>0</v>
      </c>
      <c r="CC44" s="177">
        <f t="shared" si="27"/>
        <v>0</v>
      </c>
      <c r="CD44" s="174">
        <v>-7.6448382804477161E-2</v>
      </c>
      <c r="CE44" s="175">
        <v>0</v>
      </c>
      <c r="CF44" s="177">
        <f t="shared" si="28"/>
        <v>0</v>
      </c>
      <c r="CG44" s="174">
        <v>-0.17716047495789042</v>
      </c>
      <c r="CH44" s="175">
        <v>0</v>
      </c>
      <c r="CI44" s="177">
        <f t="shared" si="29"/>
        <v>0</v>
      </c>
      <c r="CJ44" s="174">
        <v>0.18519563043900517</v>
      </c>
      <c r="CK44" s="179">
        <v>0</v>
      </c>
      <c r="CL44" s="179">
        <f t="shared" si="30"/>
        <v>0</v>
      </c>
      <c r="CN44" s="180">
        <f t="shared" si="56"/>
        <v>-2797157480.7766018</v>
      </c>
      <c r="CP44" s="180">
        <f t="shared" si="57"/>
        <v>798863662098.83252</v>
      </c>
      <c r="CR44" s="182">
        <f t="shared" si="31"/>
        <v>-3.5014203467807095E-3</v>
      </c>
      <c r="CS44" s="183">
        <v>-3.6107900155920602E-3</v>
      </c>
      <c r="CT44" s="184">
        <f t="shared" si="32"/>
        <v>-1.0936966881135071E-4</v>
      </c>
    </row>
    <row r="45" spans="1:98" ht="15.75">
      <c r="A45" s="171">
        <v>39264</v>
      </c>
      <c r="B45" s="173">
        <v>799853596950.28552</v>
      </c>
      <c r="C45" s="173">
        <v>-19358609825.732258</v>
      </c>
      <c r="D45" s="174">
        <v>0.27758687226317519</v>
      </c>
      <c r="E45" s="201">
        <v>0</v>
      </c>
      <c r="F45" s="175">
        <f t="shared" si="2"/>
        <v>0</v>
      </c>
      <c r="G45" s="176">
        <v>-5.0376520919050413E-2</v>
      </c>
      <c r="H45" s="175">
        <f t="shared" si="58"/>
        <v>122674953.9111238</v>
      </c>
      <c r="I45" s="175">
        <f t="shared" si="3"/>
        <v>-6179937.3819472734</v>
      </c>
      <c r="J45" s="176">
        <v>0</v>
      </c>
      <c r="K45" s="175">
        <f t="shared" si="59"/>
        <v>149870000</v>
      </c>
      <c r="L45" s="177">
        <f t="shared" si="4"/>
        <v>0</v>
      </c>
      <c r="M45" s="174">
        <v>-7.0333173068965457E-2</v>
      </c>
      <c r="N45" s="175">
        <f t="shared" si="60"/>
        <v>288415492.18182415</v>
      </c>
      <c r="O45" s="175">
        <f t="shared" si="5"/>
        <v>-20285176.727395091</v>
      </c>
      <c r="P45" s="176">
        <v>0</v>
      </c>
      <c r="Q45" s="178">
        <f t="shared" si="61"/>
        <v>120642000</v>
      </c>
      <c r="R45" s="178">
        <f t="shared" si="6"/>
        <v>0</v>
      </c>
      <c r="S45" s="176">
        <v>0.2205340770014533</v>
      </c>
      <c r="T45" s="178">
        <v>0</v>
      </c>
      <c r="U45" s="178">
        <f t="shared" si="7"/>
        <v>0</v>
      </c>
      <c r="V45" s="176">
        <v>6.8774559896176502E-3</v>
      </c>
      <c r="W45" s="178">
        <v>0</v>
      </c>
      <c r="X45" s="179">
        <f t="shared" si="8"/>
        <v>0</v>
      </c>
      <c r="Y45" s="174">
        <v>0.12811982354069015</v>
      </c>
      <c r="Z45" s="175">
        <f t="shared" si="62"/>
        <v>6194808.1462603984</v>
      </c>
      <c r="AA45" s="177">
        <f t="shared" si="9"/>
        <v>793677.72656731214</v>
      </c>
      <c r="AB45" s="174">
        <v>0</v>
      </c>
      <c r="AC45" s="175">
        <v>0</v>
      </c>
      <c r="AD45" s="177">
        <f t="shared" si="10"/>
        <v>0</v>
      </c>
      <c r="AE45" s="174">
        <v>0.28542941330221744</v>
      </c>
      <c r="AF45" s="175">
        <v>0</v>
      </c>
      <c r="AG45" s="175">
        <f t="shared" si="11"/>
        <v>0</v>
      </c>
      <c r="AH45" s="176">
        <v>-6.2771195703004518E-2</v>
      </c>
      <c r="AI45" s="178">
        <f t="shared" si="63"/>
        <v>88441924.215868354</v>
      </c>
      <c r="AJ45" s="179">
        <f t="shared" si="12"/>
        <v>-5551605.3333045673</v>
      </c>
      <c r="AK45" s="174">
        <v>1.313959297817519E-2</v>
      </c>
      <c r="AL45" s="175">
        <v>0</v>
      </c>
      <c r="AM45" s="177">
        <f t="shared" si="13"/>
        <v>0</v>
      </c>
      <c r="AN45" s="203">
        <v>-7.3041318027748492E-2</v>
      </c>
      <c r="AO45" s="177">
        <f t="shared" si="64"/>
        <v>302020188.77221531</v>
      </c>
      <c r="AP45" s="177">
        <f t="shared" si="14"/>
        <v>-22059952.658912014</v>
      </c>
      <c r="AQ45" s="174">
        <v>5.8626170001552048E-2</v>
      </c>
      <c r="AR45" s="175">
        <f t="shared" si="65"/>
        <v>2129279105.8620441</v>
      </c>
      <c r="AS45" s="177">
        <f t="shared" si="15"/>
        <v>124831478.84102094</v>
      </c>
      <c r="AT45" s="174">
        <v>8.4723917694414629E-3</v>
      </c>
      <c r="AU45" s="175">
        <f t="shared" si="66"/>
        <v>41158500.068117119</v>
      </c>
      <c r="AV45" s="177">
        <f t="shared" si="16"/>
        <v>348710.93721967138</v>
      </c>
      <c r="AW45" s="174">
        <v>6.4454065134875504E-2</v>
      </c>
      <c r="AX45" s="175">
        <f t="shared" si="67"/>
        <v>279248105.31722206</v>
      </c>
      <c r="AY45" s="177">
        <f t="shared" si="17"/>
        <v>17998675.568906806</v>
      </c>
      <c r="AZ45" s="174">
        <v>6.4556894572384643E-2</v>
      </c>
      <c r="BA45" s="175">
        <f t="shared" si="68"/>
        <v>153851706.62510416</v>
      </c>
      <c r="BB45" s="177">
        <f t="shared" si="18"/>
        <v>9932188.4043783005</v>
      </c>
      <c r="BC45" s="174">
        <v>6.9909823952590516E-2</v>
      </c>
      <c r="BD45" s="175">
        <v>0</v>
      </c>
      <c r="BE45" s="177">
        <f t="shared" si="19"/>
        <v>0</v>
      </c>
      <c r="BF45" s="174">
        <v>-3.5970769693617489E-2</v>
      </c>
      <c r="BG45" s="175">
        <f t="shared" si="69"/>
        <v>17594397.055279799</v>
      </c>
      <c r="BH45" s="177">
        <f t="shared" si="20"/>
        <v>-632884.00437353144</v>
      </c>
      <c r="BI45" s="174">
        <v>4.4313786156885727E-2</v>
      </c>
      <c r="BJ45" s="175">
        <f t="shared" si="70"/>
        <v>24597634.050650228</v>
      </c>
      <c r="BK45" s="177">
        <f t="shared" si="21"/>
        <v>1090014.2952858452</v>
      </c>
      <c r="BL45" s="174">
        <v>1.163560110217148E-2</v>
      </c>
      <c r="BM45" s="175">
        <v>0</v>
      </c>
      <c r="BN45" s="177">
        <f t="shared" si="22"/>
        <v>0</v>
      </c>
      <c r="BO45" s="174">
        <v>8.6783651916570614E-2</v>
      </c>
      <c r="BP45" s="175">
        <v>0</v>
      </c>
      <c r="BQ45" s="177">
        <f t="shared" si="23"/>
        <v>0</v>
      </c>
      <c r="BR45" s="174">
        <v>0.19039939292433333</v>
      </c>
      <c r="BS45" s="175">
        <f t="shared" si="71"/>
        <v>63103516.024073258</v>
      </c>
      <c r="BT45" s="177">
        <f t="shared" si="24"/>
        <v>12014871.142374489</v>
      </c>
      <c r="BU45" s="174">
        <v>9.6916525686664395E-2</v>
      </c>
      <c r="BV45" s="175">
        <v>0</v>
      </c>
      <c r="BW45" s="177">
        <f t="shared" si="25"/>
        <v>0</v>
      </c>
      <c r="BX45" s="174">
        <v>0.19706625978448739</v>
      </c>
      <c r="BY45" s="175">
        <v>0</v>
      </c>
      <c r="BZ45" s="177">
        <f t="shared" si="26"/>
        <v>0</v>
      </c>
      <c r="CA45" s="174">
        <v>0</v>
      </c>
      <c r="CB45" s="175">
        <v>0</v>
      </c>
      <c r="CC45" s="177">
        <f t="shared" si="27"/>
        <v>0</v>
      </c>
      <c r="CD45" s="174">
        <v>3.9791845891130162E-2</v>
      </c>
      <c r="CE45" s="175">
        <v>0</v>
      </c>
      <c r="CF45" s="177">
        <f t="shared" si="28"/>
        <v>0</v>
      </c>
      <c r="CG45" s="174">
        <v>0.12227528831503939</v>
      </c>
      <c r="CH45" s="175">
        <v>0</v>
      </c>
      <c r="CI45" s="177">
        <f t="shared" si="29"/>
        <v>0</v>
      </c>
      <c r="CJ45" s="174">
        <v>0.96200035598511136</v>
      </c>
      <c r="CK45" s="179">
        <v>0</v>
      </c>
      <c r="CL45" s="179">
        <f t="shared" si="30"/>
        <v>0</v>
      </c>
      <c r="CN45" s="180">
        <f t="shared" si="56"/>
        <v>-19470909886.542084</v>
      </c>
      <c r="CP45" s="180">
        <f t="shared" si="57"/>
        <v>796066504618.05566</v>
      </c>
      <c r="CR45" s="182">
        <f t="shared" si="31"/>
        <v>-2.4458898563863105E-2</v>
      </c>
      <c r="CS45" s="183">
        <v>-2.42026914669679E-2</v>
      </c>
      <c r="CT45" s="184">
        <f t="shared" si="32"/>
        <v>2.5620709689520502E-4</v>
      </c>
    </row>
    <row r="46" spans="1:98" ht="15.75">
      <c r="A46" s="171">
        <v>39295</v>
      </c>
      <c r="B46" s="173">
        <v>780494987124.55334</v>
      </c>
      <c r="C46" s="173">
        <v>-5545852119.3576193</v>
      </c>
      <c r="D46" s="174">
        <v>0.22745838858731604</v>
      </c>
      <c r="E46" s="201">
        <v>0</v>
      </c>
      <c r="F46" s="175">
        <f t="shared" si="2"/>
        <v>0</v>
      </c>
      <c r="G46" s="176">
        <v>-0.11326803112679291</v>
      </c>
      <c r="H46" s="175">
        <f t="shared" si="58"/>
        <v>116495016.52917652</v>
      </c>
      <c r="I46" s="175">
        <f t="shared" si="3"/>
        <v>-13195161.158343021</v>
      </c>
      <c r="J46" s="176">
        <v>0</v>
      </c>
      <c r="K46" s="175">
        <f t="shared" si="59"/>
        <v>149870000</v>
      </c>
      <c r="L46" s="177">
        <f t="shared" si="4"/>
        <v>0</v>
      </c>
      <c r="M46" s="174">
        <v>-7.3142422706965124E-2</v>
      </c>
      <c r="N46" s="175">
        <f t="shared" si="60"/>
        <v>268130315.45442906</v>
      </c>
      <c r="O46" s="175">
        <f t="shared" si="5"/>
        <v>-19611700.873519752</v>
      </c>
      <c r="P46" s="176">
        <v>0</v>
      </c>
      <c r="Q46" s="178">
        <f t="shared" si="61"/>
        <v>120642000</v>
      </c>
      <c r="R46" s="178">
        <f t="shared" si="6"/>
        <v>0</v>
      </c>
      <c r="S46" s="176">
        <v>0.15134830288993004</v>
      </c>
      <c r="T46" s="178">
        <v>0</v>
      </c>
      <c r="U46" s="178">
        <f t="shared" si="7"/>
        <v>0</v>
      </c>
      <c r="V46" s="176">
        <v>-0.22546763963460159</v>
      </c>
      <c r="W46" s="178">
        <v>0</v>
      </c>
      <c r="X46" s="179">
        <f t="shared" si="8"/>
        <v>0</v>
      </c>
      <c r="Y46" s="174">
        <v>-9.1290410265669336E-2</v>
      </c>
      <c r="Z46" s="175">
        <f t="shared" si="62"/>
        <v>6988485.8728277106</v>
      </c>
      <c r="AA46" s="177">
        <f t="shared" si="9"/>
        <v>-637981.74246627593</v>
      </c>
      <c r="AB46" s="174">
        <v>0</v>
      </c>
      <c r="AC46" s="175">
        <v>0</v>
      </c>
      <c r="AD46" s="177">
        <f t="shared" si="10"/>
        <v>0</v>
      </c>
      <c r="AE46" s="174">
        <v>1.3726332708948338E-2</v>
      </c>
      <c r="AF46" s="175">
        <v>0</v>
      </c>
      <c r="AG46" s="175">
        <f t="shared" si="11"/>
        <v>0</v>
      </c>
      <c r="AH46" s="176">
        <v>-0.1075667773516215</v>
      </c>
      <c r="AI46" s="178">
        <f t="shared" si="63"/>
        <v>82890318.882563785</v>
      </c>
      <c r="AJ46" s="179">
        <f t="shared" si="12"/>
        <v>-8916244.4758456461</v>
      </c>
      <c r="AK46" s="174">
        <v>-9.0464420244266902E-2</v>
      </c>
      <c r="AL46" s="175">
        <v>0</v>
      </c>
      <c r="AM46" s="177">
        <f t="shared" si="13"/>
        <v>0</v>
      </c>
      <c r="AN46" s="203">
        <v>0.40295468458415329</v>
      </c>
      <c r="AO46" s="177">
        <f t="shared" si="64"/>
        <v>279960236.1133033</v>
      </c>
      <c r="AP46" s="177">
        <f t="shared" si="14"/>
        <v>112811288.63914122</v>
      </c>
      <c r="AQ46" s="174">
        <v>-1.5627654199272947E-2</v>
      </c>
      <c r="AR46" s="175">
        <f t="shared" si="65"/>
        <v>2254110584.7030649</v>
      </c>
      <c r="AS46" s="177">
        <f t="shared" si="15"/>
        <v>-35226460.744660452</v>
      </c>
      <c r="AT46" s="174">
        <v>6.1237440286777767E-3</v>
      </c>
      <c r="AU46" s="175">
        <f t="shared" si="66"/>
        <v>41507211.005336784</v>
      </c>
      <c r="AV46" s="177">
        <f t="shared" si="16"/>
        <v>254179.53554099964</v>
      </c>
      <c r="AW46" s="174">
        <v>-1.028137619745346E-2</v>
      </c>
      <c r="AX46" s="175">
        <f t="shared" si="67"/>
        <v>297246780.88612884</v>
      </c>
      <c r="AY46" s="177">
        <f t="shared" si="17"/>
        <v>-3056105.977772309</v>
      </c>
      <c r="AZ46" s="174">
        <v>4.8788673791965E-3</v>
      </c>
      <c r="BA46" s="175">
        <f t="shared" si="68"/>
        <v>163783895.02948245</v>
      </c>
      <c r="BB46" s="177">
        <f t="shared" si="18"/>
        <v>799079.90269708575</v>
      </c>
      <c r="BC46" s="174">
        <v>-0.2479251092654195</v>
      </c>
      <c r="BD46" s="175">
        <v>0</v>
      </c>
      <c r="BE46" s="177">
        <f t="shared" si="19"/>
        <v>0</v>
      </c>
      <c r="BF46" s="174">
        <v>9.8804670503927911E-2</v>
      </c>
      <c r="BG46" s="175">
        <f t="shared" si="69"/>
        <v>16961513.050906267</v>
      </c>
      <c r="BH46" s="177">
        <f t="shared" si="20"/>
        <v>1675876.7082428667</v>
      </c>
      <c r="BI46" s="174">
        <v>-3.8696174634211835E-3</v>
      </c>
      <c r="BJ46" s="175">
        <f t="shared" si="70"/>
        <v>25687648.345936071</v>
      </c>
      <c r="BK46" s="177">
        <f t="shared" si="21"/>
        <v>-99401.372633656501</v>
      </c>
      <c r="BL46" s="174">
        <v>-1.6261886608141003E-2</v>
      </c>
      <c r="BM46" s="175">
        <v>0</v>
      </c>
      <c r="BN46" s="177">
        <f t="shared" si="22"/>
        <v>0</v>
      </c>
      <c r="BO46" s="174">
        <v>-0.18906586398387212</v>
      </c>
      <c r="BP46" s="175">
        <v>0</v>
      </c>
      <c r="BQ46" s="177">
        <f t="shared" si="23"/>
        <v>0</v>
      </c>
      <c r="BR46" s="174">
        <v>-9.2659313862057238E-2</v>
      </c>
      <c r="BS46" s="175">
        <f t="shared" si="71"/>
        <v>75118387.166447744</v>
      </c>
      <c r="BT46" s="177">
        <f t="shared" si="24"/>
        <v>-6960418.2132674139</v>
      </c>
      <c r="BU46" s="174">
        <v>-0.33877308151886254</v>
      </c>
      <c r="BV46" s="175">
        <v>0</v>
      </c>
      <c r="BW46" s="177">
        <f t="shared" si="25"/>
        <v>0</v>
      </c>
      <c r="BX46" s="174">
        <v>-0.1408792185152721</v>
      </c>
      <c r="BY46" s="175">
        <v>0</v>
      </c>
      <c r="BZ46" s="177">
        <f t="shared" si="26"/>
        <v>0</v>
      </c>
      <c r="CA46" s="174">
        <v>0</v>
      </c>
      <c r="CB46" s="175">
        <v>0</v>
      </c>
      <c r="CC46" s="177">
        <f t="shared" si="27"/>
        <v>0</v>
      </c>
      <c r="CD46" s="174">
        <v>-0.18186469744934974</v>
      </c>
      <c r="CE46" s="175">
        <v>0</v>
      </c>
      <c r="CF46" s="177">
        <f t="shared" si="28"/>
        <v>0</v>
      </c>
      <c r="CG46" s="174">
        <v>-0.3223792064992469</v>
      </c>
      <c r="CH46" s="175">
        <v>0</v>
      </c>
      <c r="CI46" s="177">
        <f t="shared" si="29"/>
        <v>0</v>
      </c>
      <c r="CJ46" s="174">
        <v>-0.28103585833277467</v>
      </c>
      <c r="CK46" s="179">
        <v>0</v>
      </c>
      <c r="CL46" s="179">
        <f t="shared" si="30"/>
        <v>0</v>
      </c>
      <c r="CN46" s="180">
        <f t="shared" si="56"/>
        <v>-5573689069.5847311</v>
      </c>
      <c r="CP46" s="180">
        <f t="shared" si="57"/>
        <v>776595594731.51355</v>
      </c>
      <c r="CR46" s="182">
        <f t="shared" si="31"/>
        <v>-7.1770804616934246E-3</v>
      </c>
      <c r="CS46" s="183">
        <v>-7.1055576407854605E-3</v>
      </c>
      <c r="CT46" s="184">
        <f t="shared" si="32"/>
        <v>7.152282090796408E-5</v>
      </c>
    </row>
    <row r="47" spans="1:98" ht="15.75">
      <c r="A47" s="171">
        <v>39326</v>
      </c>
      <c r="B47" s="173">
        <v>774949135005.19568</v>
      </c>
      <c r="C47" s="173">
        <v>22535575144.938835</v>
      </c>
      <c r="D47" s="174">
        <v>0.49476661216606377</v>
      </c>
      <c r="E47" s="201">
        <v>0</v>
      </c>
      <c r="F47" s="175">
        <f t="shared" si="2"/>
        <v>0</v>
      </c>
      <c r="G47" s="176">
        <v>0.11434633121432927</v>
      </c>
      <c r="H47" s="175">
        <f t="shared" si="58"/>
        <v>103299855.37083349</v>
      </c>
      <c r="I47" s="175">
        <f t="shared" si="3"/>
        <v>11811959.476625636</v>
      </c>
      <c r="J47" s="176">
        <v>0</v>
      </c>
      <c r="K47" s="175">
        <f t="shared" si="59"/>
        <v>149870000</v>
      </c>
      <c r="L47" s="177">
        <f t="shared" si="4"/>
        <v>0</v>
      </c>
      <c r="M47" s="174">
        <v>0.12259645157007835</v>
      </c>
      <c r="N47" s="175">
        <f t="shared" si="60"/>
        <v>248518614.58090931</v>
      </c>
      <c r="O47" s="175">
        <f t="shared" si="5"/>
        <v>30467500.296731416</v>
      </c>
      <c r="P47" s="176">
        <v>0</v>
      </c>
      <c r="Q47" s="178">
        <f t="shared" si="61"/>
        <v>120642000</v>
      </c>
      <c r="R47" s="178">
        <f t="shared" si="6"/>
        <v>0</v>
      </c>
      <c r="S47" s="176">
        <v>0.18799828952878297</v>
      </c>
      <c r="T47" s="178">
        <v>0</v>
      </c>
      <c r="U47" s="178">
        <f t="shared" si="7"/>
        <v>0</v>
      </c>
      <c r="V47" s="176">
        <v>0.48316124211966288</v>
      </c>
      <c r="W47" s="178">
        <v>0</v>
      </c>
      <c r="X47" s="179">
        <f t="shared" si="8"/>
        <v>0</v>
      </c>
      <c r="Y47" s="174">
        <v>0.23309586872040028</v>
      </c>
      <c r="Z47" s="175">
        <f t="shared" si="62"/>
        <v>6350504.130361435</v>
      </c>
      <c r="AA47" s="177">
        <f t="shared" si="9"/>
        <v>1480276.2770790888</v>
      </c>
      <c r="AB47" s="174">
        <v>0</v>
      </c>
      <c r="AC47" s="175">
        <v>0</v>
      </c>
      <c r="AD47" s="177">
        <f t="shared" si="10"/>
        <v>0</v>
      </c>
      <c r="AE47" s="174">
        <v>0.40091056652424223</v>
      </c>
      <c r="AF47" s="175">
        <v>0</v>
      </c>
      <c r="AG47" s="175">
        <f t="shared" si="11"/>
        <v>0</v>
      </c>
      <c r="AH47" s="176">
        <v>0.11173996095661602</v>
      </c>
      <c r="AI47" s="178">
        <f t="shared" si="63"/>
        <v>73974074.406718135</v>
      </c>
      <c r="AJ47" s="179">
        <f t="shared" si="12"/>
        <v>8265860.1860084925</v>
      </c>
      <c r="AK47" s="174">
        <v>0.2131544480490343</v>
      </c>
      <c r="AL47" s="175">
        <v>0</v>
      </c>
      <c r="AM47" s="177">
        <f t="shared" si="13"/>
        <v>0</v>
      </c>
      <c r="AN47" s="203">
        <v>-0.12096196922499088</v>
      </c>
      <c r="AO47" s="177">
        <f t="shared" si="64"/>
        <v>392771524.75244451</v>
      </c>
      <c r="AP47" s="177">
        <f t="shared" si="14"/>
        <v>-47510417.089557931</v>
      </c>
      <c r="AQ47" s="174">
        <v>9.5384544164629367E-2</v>
      </c>
      <c r="AR47" s="175">
        <f t="shared" si="65"/>
        <v>2218884123.9584045</v>
      </c>
      <c r="AS47" s="177">
        <f t="shared" si="15"/>
        <v>211647250.71790537</v>
      </c>
      <c r="AT47" s="174">
        <v>1.5124540862080512E-2</v>
      </c>
      <c r="AU47" s="175">
        <f t="shared" si="66"/>
        <v>41761390.540877789</v>
      </c>
      <c r="AV47" s="177">
        <f t="shared" si="16"/>
        <v>631621.85769280873</v>
      </c>
      <c r="AW47" s="174">
        <v>5.2700485500941585E-2</v>
      </c>
      <c r="AX47" s="175">
        <f t="shared" si="67"/>
        <v>294190674.90835655</v>
      </c>
      <c r="AY47" s="177">
        <f t="shared" si="17"/>
        <v>15503991.397520063</v>
      </c>
      <c r="AZ47" s="174">
        <v>-3.6853176516415407E-3</v>
      </c>
      <c r="BA47" s="175">
        <f t="shared" si="68"/>
        <v>164582974.93217951</v>
      </c>
      <c r="BB47" s="177">
        <f t="shared" si="18"/>
        <v>-606540.54267723835</v>
      </c>
      <c r="BC47" s="174">
        <v>7.9303093282418441E-2</v>
      </c>
      <c r="BD47" s="175">
        <v>0</v>
      </c>
      <c r="BE47" s="177">
        <f t="shared" si="19"/>
        <v>0</v>
      </c>
      <c r="BF47" s="174">
        <v>-5.541354408557405E-2</v>
      </c>
      <c r="BG47" s="175">
        <f t="shared" si="69"/>
        <v>18637389.759149134</v>
      </c>
      <c r="BH47" s="177">
        <f t="shared" si="20"/>
        <v>-1032763.8190586369</v>
      </c>
      <c r="BI47" s="174">
        <v>0.18947544772714583</v>
      </c>
      <c r="BJ47" s="175">
        <f t="shared" si="70"/>
        <v>25588246.973302417</v>
      </c>
      <c r="BK47" s="177">
        <f t="shared" si="21"/>
        <v>4848344.5518192593</v>
      </c>
      <c r="BL47" s="174">
        <v>5.700786790904161E-2</v>
      </c>
      <c r="BM47" s="175">
        <v>0</v>
      </c>
      <c r="BN47" s="177">
        <f t="shared" si="22"/>
        <v>0</v>
      </c>
      <c r="BO47" s="174">
        <v>9.431294946162791E-2</v>
      </c>
      <c r="BP47" s="175">
        <v>0</v>
      </c>
      <c r="BQ47" s="177">
        <f t="shared" si="23"/>
        <v>0</v>
      </c>
      <c r="BR47" s="174">
        <v>0.10197593457702615</v>
      </c>
      <c r="BS47" s="175">
        <f t="shared" si="71"/>
        <v>68157968.953180328</v>
      </c>
      <c r="BT47" s="177">
        <f t="shared" si="24"/>
        <v>6950472.5828724969</v>
      </c>
      <c r="BU47" s="174">
        <v>5.2845911236231134E-2</v>
      </c>
      <c r="BV47" s="175">
        <v>0</v>
      </c>
      <c r="BW47" s="177">
        <f t="shared" si="25"/>
        <v>0</v>
      </c>
      <c r="BX47" s="174">
        <v>0.36517831097216713</v>
      </c>
      <c r="BY47" s="175">
        <v>0</v>
      </c>
      <c r="BZ47" s="177">
        <f t="shared" si="26"/>
        <v>0</v>
      </c>
      <c r="CA47" s="174">
        <v>0</v>
      </c>
      <c r="CB47" s="175">
        <v>0</v>
      </c>
      <c r="CC47" s="177">
        <f t="shared" si="27"/>
        <v>0</v>
      </c>
      <c r="CD47" s="174">
        <v>9.6587764899766421E-2</v>
      </c>
      <c r="CE47" s="175">
        <v>0</v>
      </c>
      <c r="CF47" s="177">
        <f t="shared" si="28"/>
        <v>0</v>
      </c>
      <c r="CG47" s="174">
        <v>3.3358535929554713E-2</v>
      </c>
      <c r="CH47" s="175">
        <v>0</v>
      </c>
      <c r="CI47" s="177">
        <f t="shared" si="29"/>
        <v>0</v>
      </c>
      <c r="CJ47" s="174">
        <v>-4.4374145303735374E-2</v>
      </c>
      <c r="CK47" s="179">
        <v>0</v>
      </c>
      <c r="CL47" s="179">
        <f t="shared" si="30"/>
        <v>0</v>
      </c>
      <c r="CN47" s="180">
        <f t="shared" si="56"/>
        <v>22293117589.045872</v>
      </c>
      <c r="CP47" s="180">
        <f t="shared" si="57"/>
        <v>771021905661.92908</v>
      </c>
      <c r="CR47" s="182">
        <f t="shared" si="31"/>
        <v>2.8913727904925132E-2</v>
      </c>
      <c r="CS47" s="183">
        <v>2.9080070067808703E-2</v>
      </c>
      <c r="CT47" s="184">
        <f t="shared" si="32"/>
        <v>1.6634216288357109E-4</v>
      </c>
    </row>
    <row r="48" spans="1:98" ht="15.75">
      <c r="A48" s="185">
        <v>39356</v>
      </c>
      <c r="B48" s="173">
        <v>797484710150.13452</v>
      </c>
      <c r="C48" s="173">
        <v>23878047998.277969</v>
      </c>
      <c r="D48" s="174">
        <v>0.22545573590358559</v>
      </c>
      <c r="E48" s="201">
        <v>0</v>
      </c>
      <c r="F48" s="175">
        <f t="shared" si="2"/>
        <v>0</v>
      </c>
      <c r="G48" s="176">
        <v>8.9948685245120244E-2</v>
      </c>
      <c r="H48" s="175">
        <f t="shared" si="58"/>
        <v>115111814.84745914</v>
      </c>
      <c r="I48" s="175">
        <f t="shared" si="3"/>
        <v>10354156.401708661</v>
      </c>
      <c r="J48" s="176">
        <v>0</v>
      </c>
      <c r="K48" s="175">
        <f t="shared" si="59"/>
        <v>149870000</v>
      </c>
      <c r="L48" s="177">
        <f t="shared" si="4"/>
        <v>0</v>
      </c>
      <c r="M48" s="174">
        <v>7.7380406363870516E-2</v>
      </c>
      <c r="N48" s="175">
        <f t="shared" si="60"/>
        <v>278986114.87764072</v>
      </c>
      <c r="O48" s="175">
        <f t="shared" si="5"/>
        <v>21588058.939109299</v>
      </c>
      <c r="P48" s="176">
        <v>0</v>
      </c>
      <c r="Q48" s="178">
        <f t="shared" si="61"/>
        <v>120642000</v>
      </c>
      <c r="R48" s="178">
        <f t="shared" si="6"/>
        <v>0</v>
      </c>
      <c r="S48" s="176">
        <v>-1.3375516127526453E-2</v>
      </c>
      <c r="T48" s="178">
        <v>0</v>
      </c>
      <c r="U48" s="178">
        <f t="shared" si="7"/>
        <v>0</v>
      </c>
      <c r="V48" s="176">
        <v>0.26711721879643358</v>
      </c>
      <c r="W48" s="178">
        <v>0</v>
      </c>
      <c r="X48" s="179">
        <f t="shared" si="8"/>
        <v>0</v>
      </c>
      <c r="Y48" s="174">
        <v>0.22818263310758585</v>
      </c>
      <c r="Z48" s="175">
        <f t="shared" si="62"/>
        <v>7830780.4074405245</v>
      </c>
      <c r="AA48" s="177">
        <f t="shared" si="9"/>
        <v>1786848.0926570729</v>
      </c>
      <c r="AB48" s="174">
        <v>0</v>
      </c>
      <c r="AC48" s="175">
        <v>0</v>
      </c>
      <c r="AD48" s="177">
        <f t="shared" si="10"/>
        <v>0</v>
      </c>
      <c r="AE48" s="174">
        <v>0.44391781961533633</v>
      </c>
      <c r="AF48" s="175">
        <v>0</v>
      </c>
      <c r="AG48" s="175">
        <f t="shared" si="11"/>
        <v>0</v>
      </c>
      <c r="AH48" s="176">
        <v>9.0947740792367532E-2</v>
      </c>
      <c r="AI48" s="178">
        <f t="shared" si="63"/>
        <v>82239934.592726633</v>
      </c>
      <c r="AJ48" s="179">
        <f t="shared" si="12"/>
        <v>7479536.2541205613</v>
      </c>
      <c r="AK48" s="174">
        <v>0.17796082102814839</v>
      </c>
      <c r="AL48" s="175">
        <v>0</v>
      </c>
      <c r="AM48" s="177">
        <f t="shared" si="13"/>
        <v>0</v>
      </c>
      <c r="AN48" s="203">
        <v>-0.26913171945136899</v>
      </c>
      <c r="AO48" s="177">
        <f t="shared" si="64"/>
        <v>345261107.66288656</v>
      </c>
      <c r="AP48" s="177">
        <f t="shared" si="14"/>
        <v>-92920715.564996883</v>
      </c>
      <c r="AQ48" s="174">
        <v>8.9554009586160319E-2</v>
      </c>
      <c r="AR48" s="175">
        <f t="shared" si="65"/>
        <v>2430531374.6763096</v>
      </c>
      <c r="AS48" s="177">
        <f t="shared" si="15"/>
        <v>217663830.02722564</v>
      </c>
      <c r="AT48" s="174">
        <v>-1.9406150922250672E-2</v>
      </c>
      <c r="AU48" s="175">
        <f t="shared" si="66"/>
        <v>42393012.398570605</v>
      </c>
      <c r="AV48" s="177">
        <f t="shared" si="16"/>
        <v>-822685.1966555051</v>
      </c>
      <c r="AW48" s="174">
        <v>-1.7005411821246902E-2</v>
      </c>
      <c r="AX48" s="175">
        <f t="shared" si="67"/>
        <v>309694666.30587661</v>
      </c>
      <c r="AY48" s="177">
        <f t="shared" si="17"/>
        <v>-5266485.3393750684</v>
      </c>
      <c r="AZ48" s="174">
        <v>4.7687013080161831E-3</v>
      </c>
      <c r="BA48" s="175">
        <f t="shared" si="68"/>
        <v>163976434.38950226</v>
      </c>
      <c r="BB48" s="177">
        <f t="shared" si="18"/>
        <v>781954.63715704926</v>
      </c>
      <c r="BC48" s="174">
        <v>0.16348307919491878</v>
      </c>
      <c r="BD48" s="175">
        <v>0</v>
      </c>
      <c r="BE48" s="177">
        <f t="shared" si="19"/>
        <v>0</v>
      </c>
      <c r="BF48" s="174">
        <v>2.8616541365821636E-2</v>
      </c>
      <c r="BG48" s="175">
        <f t="shared" si="69"/>
        <v>17604625.940090496</v>
      </c>
      <c r="BH48" s="177">
        <f t="shared" si="20"/>
        <v>503783.5064444163</v>
      </c>
      <c r="BI48" s="174">
        <v>0.16310843284071985</v>
      </c>
      <c r="BJ48" s="175">
        <f t="shared" si="70"/>
        <v>30436591.525121678</v>
      </c>
      <c r="BK48" s="177">
        <f t="shared" si="21"/>
        <v>4964464.7446757322</v>
      </c>
      <c r="BL48" s="174">
        <v>-4.4824569230053506E-2</v>
      </c>
      <c r="BM48" s="175">
        <v>0</v>
      </c>
      <c r="BN48" s="177">
        <f t="shared" si="22"/>
        <v>0</v>
      </c>
      <c r="BO48" s="174">
        <v>0.50299916685963753</v>
      </c>
      <c r="BP48" s="175">
        <v>0</v>
      </c>
      <c r="BQ48" s="177">
        <f t="shared" si="23"/>
        <v>0</v>
      </c>
      <c r="BR48" s="174">
        <v>6.4868616938404094E-2</v>
      </c>
      <c r="BS48" s="175">
        <f t="shared" si="71"/>
        <v>75108441.536052823</v>
      </c>
      <c r="BT48" s="177">
        <f t="shared" si="24"/>
        <v>4872180.7228427297</v>
      </c>
      <c r="BU48" s="174">
        <v>0.13572703723297891</v>
      </c>
      <c r="BV48" s="175">
        <v>0</v>
      </c>
      <c r="BW48" s="177">
        <f t="shared" si="25"/>
        <v>0</v>
      </c>
      <c r="BX48" s="174">
        <v>8.8682992711330219E-2</v>
      </c>
      <c r="BY48" s="175">
        <v>0</v>
      </c>
      <c r="BZ48" s="177">
        <f t="shared" si="26"/>
        <v>0</v>
      </c>
      <c r="CA48" s="174">
        <v>0</v>
      </c>
      <c r="CB48" s="175">
        <v>0</v>
      </c>
      <c r="CC48" s="177">
        <f t="shared" si="27"/>
        <v>0</v>
      </c>
      <c r="CD48" s="174">
        <v>6.071413705429473E-2</v>
      </c>
      <c r="CE48" s="175">
        <v>0</v>
      </c>
      <c r="CF48" s="177">
        <f t="shared" si="28"/>
        <v>0</v>
      </c>
      <c r="CG48" s="174">
        <v>0.50329833022586878</v>
      </c>
      <c r="CH48" s="175">
        <v>0</v>
      </c>
      <c r="CI48" s="177">
        <f t="shared" si="29"/>
        <v>0</v>
      </c>
      <c r="CJ48" s="174">
        <v>0.46329272093351359</v>
      </c>
      <c r="CK48" s="179">
        <v>0</v>
      </c>
      <c r="CL48" s="179">
        <f t="shared" si="30"/>
        <v>0</v>
      </c>
      <c r="CN48" s="180">
        <f t="shared" si="56"/>
        <v>23707063071.053059</v>
      </c>
      <c r="CP48" s="180">
        <f t="shared" si="57"/>
        <v>793315023250.97485</v>
      </c>
      <c r="CR48" s="182">
        <f t="shared" si="31"/>
        <v>2.9883542320807709E-2</v>
      </c>
      <c r="CS48" s="183">
        <v>2.9941700065676102E-2</v>
      </c>
      <c r="CT48" s="184">
        <f t="shared" si="32"/>
        <v>5.8157744868392314E-5</v>
      </c>
    </row>
    <row r="49" spans="1:98" ht="15.75">
      <c r="A49" s="171">
        <v>39387</v>
      </c>
      <c r="B49" s="173">
        <v>821362758148.41248</v>
      </c>
      <c r="C49" s="173">
        <v>-38914742910.208046</v>
      </c>
      <c r="D49" s="174">
        <v>-9.0246931644973757E-2</v>
      </c>
      <c r="E49" s="201">
        <v>0</v>
      </c>
      <c r="F49" s="175">
        <f t="shared" si="2"/>
        <v>0</v>
      </c>
      <c r="G49" s="176">
        <v>0.10585879822702109</v>
      </c>
      <c r="H49" s="175">
        <f t="shared" si="58"/>
        <v>125465971.24916781</v>
      </c>
      <c r="I49" s="175">
        <f t="shared" si="3"/>
        <v>13281676.934822885</v>
      </c>
      <c r="J49" s="176">
        <v>-0.19453179932496767</v>
      </c>
      <c r="K49" s="175">
        <f t="shared" si="59"/>
        <v>149870000</v>
      </c>
      <c r="L49" s="177">
        <f t="shared" si="4"/>
        <v>-29154480.764832906</v>
      </c>
      <c r="M49" s="174">
        <v>7.9307639599220825E-2</v>
      </c>
      <c r="N49" s="175">
        <f t="shared" si="60"/>
        <v>300574173.81675005</v>
      </c>
      <c r="O49" s="175">
        <f t="shared" si="5"/>
        <v>23837828.249892369</v>
      </c>
      <c r="P49" s="176">
        <v>0</v>
      </c>
      <c r="Q49" s="178">
        <f t="shared" si="61"/>
        <v>120642000</v>
      </c>
      <c r="R49" s="178">
        <f t="shared" si="6"/>
        <v>0</v>
      </c>
      <c r="S49" s="176">
        <v>-0.19929498347229443</v>
      </c>
      <c r="T49" s="178">
        <v>0</v>
      </c>
      <c r="U49" s="178">
        <f t="shared" si="7"/>
        <v>0</v>
      </c>
      <c r="V49" s="176">
        <v>-8.1880977812212707E-2</v>
      </c>
      <c r="W49" s="178">
        <v>0</v>
      </c>
      <c r="X49" s="179">
        <f t="shared" si="8"/>
        <v>0</v>
      </c>
      <c r="Y49" s="174">
        <v>-0.10196045985121689</v>
      </c>
      <c r="Z49" s="175">
        <f t="shared" si="62"/>
        <v>9617628.500097597</v>
      </c>
      <c r="AA49" s="177">
        <f t="shared" si="9"/>
        <v>-980617.82454812038</v>
      </c>
      <c r="AB49" s="174">
        <v>0</v>
      </c>
      <c r="AC49" s="175">
        <v>0</v>
      </c>
      <c r="AD49" s="177">
        <f t="shared" si="10"/>
        <v>0</v>
      </c>
      <c r="AE49" s="174">
        <v>0.13544195057938468</v>
      </c>
      <c r="AF49" s="175">
        <v>0</v>
      </c>
      <c r="AG49" s="175">
        <f t="shared" si="11"/>
        <v>0</v>
      </c>
      <c r="AH49" s="176">
        <v>-2.3789891117673996E-2</v>
      </c>
      <c r="AI49" s="178">
        <f t="shared" si="63"/>
        <v>89719470.846847191</v>
      </c>
      <c r="AJ49" s="179">
        <f t="shared" si="12"/>
        <v>-2134416.4425818212</v>
      </c>
      <c r="AK49" s="174">
        <v>-4.8643113811418587E-2</v>
      </c>
      <c r="AL49" s="175">
        <v>0</v>
      </c>
      <c r="AM49" s="177">
        <f t="shared" si="13"/>
        <v>0</v>
      </c>
      <c r="AN49" s="203">
        <v>-7.7641982166523169E-2</v>
      </c>
      <c r="AO49" s="177">
        <f t="shared" si="64"/>
        <v>252340392.09788969</v>
      </c>
      <c r="AP49" s="177">
        <f t="shared" si="14"/>
        <v>-19592208.223157816</v>
      </c>
      <c r="AQ49" s="174">
        <v>2.6878504009589018E-2</v>
      </c>
      <c r="AR49" s="175">
        <f t="shared" si="65"/>
        <v>2648195204.7035351</v>
      </c>
      <c r="AS49" s="177">
        <f t="shared" si="15"/>
        <v>71179525.427798375</v>
      </c>
      <c r="AT49" s="174">
        <v>-3.1676905849997113E-2</v>
      </c>
      <c r="AU49" s="175">
        <f t="shared" si="66"/>
        <v>41570327.2019151</v>
      </c>
      <c r="AV49" s="177">
        <f t="shared" si="16"/>
        <v>-1316819.3409286386</v>
      </c>
      <c r="AW49" s="174">
        <v>2.2252244277367418E-2</v>
      </c>
      <c r="AX49" s="175">
        <f t="shared" si="67"/>
        <v>304428180.96650153</v>
      </c>
      <c r="AY49" s="177">
        <f t="shared" si="17"/>
        <v>6774210.2477812069</v>
      </c>
      <c r="AZ49" s="174">
        <v>1.2265743999997162E-2</v>
      </c>
      <c r="BA49" s="175">
        <f t="shared" si="68"/>
        <v>164758389.02665931</v>
      </c>
      <c r="BB49" s="177">
        <f t="shared" si="18"/>
        <v>2020884.2216529448</v>
      </c>
      <c r="BC49" s="174">
        <v>0.1152277031032406</v>
      </c>
      <c r="BD49" s="175">
        <v>0</v>
      </c>
      <c r="BE49" s="177">
        <f t="shared" si="19"/>
        <v>0</v>
      </c>
      <c r="BF49" s="174">
        <v>0.14477060223180249</v>
      </c>
      <c r="BG49" s="175">
        <f t="shared" si="69"/>
        <v>18108409.446534913</v>
      </c>
      <c r="BH49" s="177">
        <f t="shared" si="20"/>
        <v>2621565.3410349204</v>
      </c>
      <c r="BI49" s="174">
        <v>7.6105510858891473E-2</v>
      </c>
      <c r="BJ49" s="175">
        <f t="shared" si="70"/>
        <v>35401056.269797415</v>
      </c>
      <c r="BK49" s="177">
        <f t="shared" si="21"/>
        <v>2694215.472357295</v>
      </c>
      <c r="BL49" s="174">
        <v>-1.0024384064078842E-2</v>
      </c>
      <c r="BM49" s="175">
        <v>0</v>
      </c>
      <c r="BN49" s="177">
        <f t="shared" si="22"/>
        <v>0</v>
      </c>
      <c r="BO49" s="174">
        <v>-0.15016550983774019</v>
      </c>
      <c r="BP49" s="175">
        <v>0</v>
      </c>
      <c r="BQ49" s="177">
        <f t="shared" si="23"/>
        <v>0</v>
      </c>
      <c r="BR49" s="174">
        <v>2.0119829329756381E-2</v>
      </c>
      <c r="BS49" s="175">
        <f t="shared" si="71"/>
        <v>79980622.258895546</v>
      </c>
      <c r="BT49" s="177">
        <f t="shared" si="24"/>
        <v>1609196.4695366926</v>
      </c>
      <c r="BU49" s="174">
        <v>-0.13609780850125738</v>
      </c>
      <c r="BV49" s="175">
        <v>0</v>
      </c>
      <c r="BW49" s="177">
        <f t="shared" si="25"/>
        <v>0</v>
      </c>
      <c r="BX49" s="174">
        <v>0.13624325806267371</v>
      </c>
      <c r="BY49" s="175">
        <v>0</v>
      </c>
      <c r="BZ49" s="177">
        <f t="shared" si="26"/>
        <v>0</v>
      </c>
      <c r="CA49" s="174">
        <v>0</v>
      </c>
      <c r="CB49" s="175">
        <v>0</v>
      </c>
      <c r="CC49" s="177">
        <f t="shared" si="27"/>
        <v>0</v>
      </c>
      <c r="CD49" s="174">
        <v>0.13340831817503915</v>
      </c>
      <c r="CE49" s="175">
        <v>0</v>
      </c>
      <c r="CF49" s="177">
        <f t="shared" si="28"/>
        <v>0</v>
      </c>
      <c r="CG49" s="174">
        <v>3.324074773944713E-2</v>
      </c>
      <c r="CH49" s="175">
        <v>0</v>
      </c>
      <c r="CI49" s="177">
        <f t="shared" si="29"/>
        <v>0</v>
      </c>
      <c r="CJ49" s="174">
        <v>-5.1267222027548021E-2</v>
      </c>
      <c r="CK49" s="179">
        <v>0</v>
      </c>
      <c r="CL49" s="179">
        <f t="shared" si="30"/>
        <v>0</v>
      </c>
      <c r="CN49" s="180">
        <f t="shared" si="56"/>
        <v>-38985583469.976868</v>
      </c>
      <c r="CP49" s="180">
        <f t="shared" si="57"/>
        <v>817022086322.02795</v>
      </c>
      <c r="CR49" s="182">
        <f t="shared" si="31"/>
        <v>-4.771668247730914E-2</v>
      </c>
      <c r="CS49" s="183">
        <v>-4.7378265600857103E-2</v>
      </c>
      <c r="CT49" s="184">
        <f t="shared" si="32"/>
        <v>3.3841687645203705E-4</v>
      </c>
    </row>
    <row r="50" spans="1:98" s="170" customFormat="1" ht="15.75">
      <c r="A50" s="187">
        <v>39417</v>
      </c>
      <c r="B50" s="189">
        <v>782448015238.20447</v>
      </c>
      <c r="C50" s="189">
        <v>-7032586367.7503929</v>
      </c>
      <c r="D50" s="190">
        <v>9.4995079106809738E-2</v>
      </c>
      <c r="E50" s="202">
        <v>0</v>
      </c>
      <c r="F50" s="191">
        <f t="shared" si="2"/>
        <v>0</v>
      </c>
      <c r="G50" s="192">
        <v>0.26187855197648219</v>
      </c>
      <c r="H50" s="191">
        <f t="shared" si="58"/>
        <v>138747648.18399072</v>
      </c>
      <c r="I50" s="191">
        <f t="shared" si="3"/>
        <v>36335033.196565874</v>
      </c>
      <c r="J50" s="192">
        <v>-1.8479506990386169E-2</v>
      </c>
      <c r="K50" s="191">
        <f t="shared" si="59"/>
        <v>120715519.2351671</v>
      </c>
      <c r="L50" s="193">
        <f t="shared" si="4"/>
        <v>-2230763.2815543665</v>
      </c>
      <c r="M50" s="190">
        <v>0.13791443106522044</v>
      </c>
      <c r="N50" s="191">
        <f t="shared" si="60"/>
        <v>324412002.0666424</v>
      </c>
      <c r="O50" s="191">
        <f t="shared" si="5"/>
        <v>44741096.695750102</v>
      </c>
      <c r="P50" s="192">
        <v>0</v>
      </c>
      <c r="Q50" s="194">
        <f t="shared" si="61"/>
        <v>120642000</v>
      </c>
      <c r="R50" s="194">
        <f t="shared" si="6"/>
        <v>0</v>
      </c>
      <c r="S50" s="192">
        <v>0.12104723929980303</v>
      </c>
      <c r="T50" s="194">
        <v>0</v>
      </c>
      <c r="U50" s="194">
        <f t="shared" si="7"/>
        <v>0</v>
      </c>
      <c r="V50" s="192">
        <v>0.11488415687897117</v>
      </c>
      <c r="W50" s="194">
        <v>0</v>
      </c>
      <c r="X50" s="195">
        <f t="shared" si="8"/>
        <v>0</v>
      </c>
      <c r="Y50" s="190">
        <v>-4.4881980650711374E-3</v>
      </c>
      <c r="Z50" s="191">
        <f t="shared" si="62"/>
        <v>8637010.6755494755</v>
      </c>
      <c r="AA50" s="193">
        <f t="shared" si="9"/>
        <v>-38764.614601999914</v>
      </c>
      <c r="AB50" s="190">
        <v>0</v>
      </c>
      <c r="AC50" s="191">
        <v>0</v>
      </c>
      <c r="AD50" s="193">
        <f t="shared" si="10"/>
        <v>0</v>
      </c>
      <c r="AE50" s="190">
        <v>6.2803103159402726E-2</v>
      </c>
      <c r="AF50" s="191">
        <v>0</v>
      </c>
      <c r="AG50" s="191">
        <f t="shared" si="11"/>
        <v>0</v>
      </c>
      <c r="AH50" s="192">
        <v>0.20162621313095386</v>
      </c>
      <c r="AI50" s="194">
        <f t="shared" si="63"/>
        <v>87585054.404265359</v>
      </c>
      <c r="AJ50" s="195">
        <f t="shared" si="12"/>
        <v>17659442.846400596</v>
      </c>
      <c r="AK50" s="190">
        <v>0.27319743808806357</v>
      </c>
      <c r="AL50" s="191">
        <v>0</v>
      </c>
      <c r="AM50" s="193">
        <f t="shared" si="13"/>
        <v>0</v>
      </c>
      <c r="AN50" s="204">
        <v>9.8833456606461367E-2</v>
      </c>
      <c r="AO50" s="193">
        <f t="shared" si="64"/>
        <v>232748183.87473187</v>
      </c>
      <c r="AP50" s="193">
        <f t="shared" si="14"/>
        <v>23003307.531216003</v>
      </c>
      <c r="AQ50" s="190">
        <v>-3.7591057735068614E-3</v>
      </c>
      <c r="AR50" s="191">
        <f>AR49*(1+AQ49)</f>
        <v>2719374730.1313334</v>
      </c>
      <c r="AS50" s="193">
        <f t="shared" si="15"/>
        <v>-10222417.248365358</v>
      </c>
      <c r="AT50" s="190">
        <v>7.6227601816561436E-2</v>
      </c>
      <c r="AU50" s="191">
        <f t="shared" si="66"/>
        <v>40253507.860986456</v>
      </c>
      <c r="AV50" s="193">
        <f t="shared" si="16"/>
        <v>3068428.3689471013</v>
      </c>
      <c r="AW50" s="190">
        <v>2.5926787119659452E-2</v>
      </c>
      <c r="AX50" s="191">
        <f t="shared" si="67"/>
        <v>311202391.21428275</v>
      </c>
      <c r="AY50" s="193">
        <f t="shared" si="17"/>
        <v>8068478.1481416877</v>
      </c>
      <c r="AZ50" s="190">
        <v>2.3405418586395495E-2</v>
      </c>
      <c r="BA50" s="191">
        <f t="shared" si="68"/>
        <v>166779273.24831226</v>
      </c>
      <c r="BB50" s="193">
        <f t="shared" si="18"/>
        <v>3903538.7019115807</v>
      </c>
      <c r="BC50" s="190">
        <v>-3.4691168259174739E-2</v>
      </c>
      <c r="BD50" s="191">
        <v>0</v>
      </c>
      <c r="BE50" s="193">
        <f t="shared" si="19"/>
        <v>0</v>
      </c>
      <c r="BF50" s="190">
        <v>-7.1718664509469163E-2</v>
      </c>
      <c r="BG50" s="191">
        <f t="shared" si="69"/>
        <v>20729974.787569832</v>
      </c>
      <c r="BH50" s="193">
        <f t="shared" si="20"/>
        <v>-1486726.107079475</v>
      </c>
      <c r="BI50" s="190">
        <v>-2.9950184888778316E-2</v>
      </c>
      <c r="BJ50" s="191">
        <f t="shared" si="70"/>
        <v>38095271.74215471</v>
      </c>
      <c r="BK50" s="193">
        <f t="shared" si="21"/>
        <v>-1140960.4320657856</v>
      </c>
      <c r="BL50" s="190">
        <v>0.13725321907748181</v>
      </c>
      <c r="BM50" s="191">
        <v>0</v>
      </c>
      <c r="BN50" s="193">
        <f t="shared" si="22"/>
        <v>0</v>
      </c>
      <c r="BO50" s="190">
        <v>-5.6973998946899015E-2</v>
      </c>
      <c r="BP50" s="191">
        <v>0</v>
      </c>
      <c r="BQ50" s="193">
        <f t="shared" si="23"/>
        <v>0</v>
      </c>
      <c r="BR50" s="190">
        <v>-1.0096286454771225E-3</v>
      </c>
      <c r="BS50" s="191">
        <f t="shared" si="71"/>
        <v>81589818.728432238</v>
      </c>
      <c r="BT50" s="193">
        <f t="shared" si="24"/>
        <v>-82375.418167511001</v>
      </c>
      <c r="BU50" s="190">
        <v>-2.6903646651380765E-2</v>
      </c>
      <c r="BV50" s="191">
        <v>0</v>
      </c>
      <c r="BW50" s="193">
        <f t="shared" si="25"/>
        <v>0</v>
      </c>
      <c r="BX50" s="190">
        <v>0.24262329805767641</v>
      </c>
      <c r="BY50" s="191">
        <v>0</v>
      </c>
      <c r="BZ50" s="193">
        <f t="shared" si="26"/>
        <v>0</v>
      </c>
      <c r="CA50" s="190">
        <v>0</v>
      </c>
      <c r="CB50" s="191">
        <v>0</v>
      </c>
      <c r="CC50" s="193">
        <f t="shared" si="27"/>
        <v>0</v>
      </c>
      <c r="CD50" s="190">
        <v>0.12721736083325705</v>
      </c>
      <c r="CE50" s="191">
        <v>0</v>
      </c>
      <c r="CF50" s="193">
        <f t="shared" si="28"/>
        <v>0</v>
      </c>
      <c r="CG50" s="190">
        <v>0.1670987179363988</v>
      </c>
      <c r="CH50" s="191">
        <v>0</v>
      </c>
      <c r="CI50" s="193">
        <f t="shared" si="29"/>
        <v>0</v>
      </c>
      <c r="CJ50" s="190">
        <v>0.12189959999707219</v>
      </c>
      <c r="CK50" s="195">
        <v>0</v>
      </c>
      <c r="CL50" s="195">
        <f t="shared" si="30"/>
        <v>0</v>
      </c>
      <c r="CM50" s="196"/>
      <c r="CN50" s="197">
        <f t="shared" si="56"/>
        <v>-7154163686.1374912</v>
      </c>
      <c r="CP50" s="197">
        <f t="shared" si="57"/>
        <v>778036502852.05115</v>
      </c>
      <c r="CR50" s="198">
        <f t="shared" si="31"/>
        <v>-9.1951517183479804E-3</v>
      </c>
      <c r="CS50" s="199">
        <v>-8.9879279272111496E-3</v>
      </c>
      <c r="CT50" s="184">
        <f t="shared" si="32"/>
        <v>2.0722379113683083E-4</v>
      </c>
    </row>
    <row r="51" spans="1:98" ht="15.75">
      <c r="A51" s="171">
        <v>39448</v>
      </c>
      <c r="B51" s="173">
        <v>957900000000</v>
      </c>
      <c r="C51" s="173">
        <v>-89607850727.125931</v>
      </c>
      <c r="D51" s="174">
        <v>-0.17108195153204309</v>
      </c>
      <c r="E51" s="201">
        <v>0</v>
      </c>
      <c r="F51" s="175">
        <f t="shared" si="2"/>
        <v>0</v>
      </c>
      <c r="G51" s="176">
        <v>-0.15758924218942125</v>
      </c>
      <c r="H51" s="175">
        <f>'[2]SPU investering'!F3</f>
        <v>448524000</v>
      </c>
      <c r="I51" s="175">
        <f t="shared" si="3"/>
        <v>-70682557.263767973</v>
      </c>
      <c r="J51" s="176">
        <v>-8.4158297431166665E-2</v>
      </c>
      <c r="K51" s="175">
        <f>'[2]SPU investering'!F4</f>
        <v>365379000</v>
      </c>
      <c r="L51" s="177">
        <f t="shared" si="4"/>
        <v>-30749674.557102244</v>
      </c>
      <c r="M51" s="174">
        <v>-0.22587882343664067</v>
      </c>
      <c r="N51" s="175">
        <f>'[2]SPU investering'!F5</f>
        <v>694115000</v>
      </c>
      <c r="O51" s="175">
        <f t="shared" si="5"/>
        <v>-156785879.52972385</v>
      </c>
      <c r="P51" s="176">
        <v>0</v>
      </c>
      <c r="Q51" s="178">
        <f>'[2]SPU investering'!F6</f>
        <v>59662000</v>
      </c>
      <c r="R51" s="178">
        <f t="shared" si="6"/>
        <v>0</v>
      </c>
      <c r="S51" s="176">
        <v>-6.761095039702017E-2</v>
      </c>
      <c r="T51" s="178">
        <f>'[2]SPU investering'!F7</f>
        <v>-10335000</v>
      </c>
      <c r="U51" s="178">
        <f>S51*(-T51)</f>
        <v>-698759.17235320341</v>
      </c>
      <c r="V51" s="176">
        <v>-0.17704550390691232</v>
      </c>
      <c r="W51" s="178">
        <f>'[2]SPU investering'!F8</f>
        <v>0</v>
      </c>
      <c r="X51" s="179">
        <f t="shared" si="8"/>
        <v>0</v>
      </c>
      <c r="Y51" s="174">
        <v>-0.13693681009620168</v>
      </c>
      <c r="Z51" s="175">
        <f>'[2]SPU investering'!F9</f>
        <v>15528000</v>
      </c>
      <c r="AA51" s="177">
        <f t="shared" si="9"/>
        <v>-2126354.7871738197</v>
      </c>
      <c r="AB51" s="174">
        <v>0</v>
      </c>
      <c r="AC51" s="175">
        <v>0</v>
      </c>
      <c r="AD51" s="177">
        <f t="shared" si="10"/>
        <v>0</v>
      </c>
      <c r="AE51" s="174">
        <v>2.8647154952660337E-2</v>
      </c>
      <c r="AF51" s="175">
        <v>0</v>
      </c>
      <c r="AG51" s="175">
        <f t="shared" si="11"/>
        <v>0</v>
      </c>
      <c r="AH51" s="176">
        <v>-0.19365940083631339</v>
      </c>
      <c r="AI51" s="178">
        <f>'[2]SPU investering'!F12</f>
        <v>310370000</v>
      </c>
      <c r="AJ51" s="179">
        <f t="shared" si="12"/>
        <v>-60106068.237566583</v>
      </c>
      <c r="AK51" s="174">
        <v>-0.2505187219334738</v>
      </c>
      <c r="AL51" s="177">
        <f>'[2]SPU investering'!F13</f>
        <v>6580000</v>
      </c>
      <c r="AM51" s="177">
        <f t="shared" si="13"/>
        <v>-1648413.1903222576</v>
      </c>
      <c r="AN51" s="203">
        <v>0.15405949400049854</v>
      </c>
      <c r="AO51" s="177">
        <f>'[2]SPU investering'!F14</f>
        <v>-6204000</v>
      </c>
      <c r="AP51" s="177">
        <f>AN51*(-AO51)</f>
        <v>955785.10077909287</v>
      </c>
      <c r="AQ51" s="174">
        <v>-0.18448817018746708</v>
      </c>
      <c r="AR51" s="175">
        <f>'[2]SPU investering'!F15</f>
        <v>3178874000</v>
      </c>
      <c r="AS51" s="177">
        <f t="shared" si="15"/>
        <v>-586464647.51651418</v>
      </c>
      <c r="AT51" s="174">
        <v>0.10343604077724941</v>
      </c>
      <c r="AU51" s="175">
        <f>'[2]SPU investering'!F16</f>
        <v>284474000</v>
      </c>
      <c r="AV51" s="177">
        <f t="shared" si="16"/>
        <v>29424864.264067248</v>
      </c>
      <c r="AW51" s="174">
        <v>-0.13743164980993672</v>
      </c>
      <c r="AX51" s="175">
        <f>'[2]SPU investering'!F17</f>
        <v>67515000</v>
      </c>
      <c r="AY51" s="177">
        <f t="shared" si="17"/>
        <v>-9278697.8369178772</v>
      </c>
      <c r="AZ51" s="174">
        <v>-7.1246068481330083E-2</v>
      </c>
      <c r="BA51" s="175">
        <f>'[2]SPU investering'!F18</f>
        <v>134681000</v>
      </c>
      <c r="BB51" s="177">
        <f t="shared" si="18"/>
        <v>-9595491.7491340172</v>
      </c>
      <c r="BC51" s="174">
        <v>-0.20078463393549897</v>
      </c>
      <c r="BD51" s="175">
        <v>0</v>
      </c>
      <c r="BE51" s="177">
        <f t="shared" si="19"/>
        <v>0</v>
      </c>
      <c r="BF51" s="174">
        <v>1.9193034524727245E-2</v>
      </c>
      <c r="BG51" s="175">
        <f>'[2]SPU investering'!F20</f>
        <v>56491000</v>
      </c>
      <c r="BH51" s="177">
        <f t="shared" si="20"/>
        <v>1084233.7133363669</v>
      </c>
      <c r="BI51" s="174">
        <v>-3.3146713753495059E-2</v>
      </c>
      <c r="BJ51" s="175">
        <f>'[2]SPU investering'!F21</f>
        <v>0</v>
      </c>
      <c r="BK51" s="177">
        <f t="shared" si="21"/>
        <v>0</v>
      </c>
      <c r="BL51" s="174">
        <v>2.3682414622459916E-3</v>
      </c>
      <c r="BM51" s="175">
        <v>0</v>
      </c>
      <c r="BN51" s="177">
        <f t="shared" si="22"/>
        <v>0</v>
      </c>
      <c r="BO51" s="174">
        <v>8.8230562112507724E-2</v>
      </c>
      <c r="BP51" s="175">
        <v>0</v>
      </c>
      <c r="BQ51" s="177">
        <f t="shared" si="23"/>
        <v>0</v>
      </c>
      <c r="BR51" s="174">
        <v>-8.9800546647279947E-2</v>
      </c>
      <c r="BS51" s="175">
        <f>'[2]SPU investering'!F24</f>
        <v>70551000</v>
      </c>
      <c r="BT51" s="177">
        <f t="shared" si="24"/>
        <v>-6335518.3665122474</v>
      </c>
      <c r="BU51" s="174">
        <v>-0.2902455191259794</v>
      </c>
      <c r="BV51" s="175">
        <v>0</v>
      </c>
      <c r="BW51" s="177">
        <f t="shared" si="25"/>
        <v>0</v>
      </c>
      <c r="BX51" s="174">
        <v>-0.12567608004760253</v>
      </c>
      <c r="BY51" s="175">
        <v>0</v>
      </c>
      <c r="BZ51" s="177">
        <f t="shared" si="26"/>
        <v>0</v>
      </c>
      <c r="CA51" s="174">
        <v>0</v>
      </c>
      <c r="CB51" s="175">
        <v>0</v>
      </c>
      <c r="CC51" s="177">
        <f t="shared" si="27"/>
        <v>0</v>
      </c>
      <c r="CD51" s="174">
        <v>-1.6254114533528121E-2</v>
      </c>
      <c r="CE51" s="175">
        <v>0</v>
      </c>
      <c r="CF51" s="177">
        <f t="shared" si="28"/>
        <v>0</v>
      </c>
      <c r="CG51" s="174">
        <v>-0.15001785928348682</v>
      </c>
      <c r="CH51" s="175">
        <v>0</v>
      </c>
      <c r="CI51" s="177">
        <f t="shared" si="29"/>
        <v>0</v>
      </c>
      <c r="CJ51" s="174">
        <v>-4.3897975342547461E-2</v>
      </c>
      <c r="CK51" s="179">
        <v>0</v>
      </c>
      <c r="CL51" s="179">
        <f t="shared" si="30"/>
        <v>0</v>
      </c>
      <c r="CN51" s="180">
        <f t="shared" si="56"/>
        <v>-88704843547.997055</v>
      </c>
      <c r="CP51" s="180">
        <f t="shared" si="57"/>
        <v>952223795000</v>
      </c>
      <c r="CR51" s="182">
        <f t="shared" si="31"/>
        <v>-9.315545779655407E-2</v>
      </c>
      <c r="CS51" s="183">
        <v>-9.35461433626954E-2</v>
      </c>
      <c r="CT51" s="184">
        <f t="shared" si="32"/>
        <v>-3.9068556614132999E-4</v>
      </c>
    </row>
    <row r="52" spans="1:98" ht="15.75">
      <c r="A52" s="171">
        <v>39479</v>
      </c>
      <c r="B52" s="173">
        <v>868292149272.87402</v>
      </c>
      <c r="C52" s="173">
        <v>-6143234967.7318306</v>
      </c>
      <c r="D52" s="174">
        <v>-4.7399565458742651E-3</v>
      </c>
      <c r="E52" s="201">
        <v>0</v>
      </c>
      <c r="F52" s="175">
        <f t="shared" si="2"/>
        <v>0</v>
      </c>
      <c r="G52" s="176">
        <v>0.2272920665540146</v>
      </c>
      <c r="H52" s="175">
        <f>H51*(1+G51)</f>
        <v>377841442.73623198</v>
      </c>
      <c r="I52" s="175">
        <f t="shared" si="3"/>
        <v>85880362.349268541</v>
      </c>
      <c r="J52" s="176">
        <v>-2.3714954439657137E-2</v>
      </c>
      <c r="K52" s="175">
        <f>K51*(1+J51)</f>
        <v>334629325.44289774</v>
      </c>
      <c r="L52" s="177">
        <f t="shared" si="4"/>
        <v>-7935719.2070515202</v>
      </c>
      <c r="M52" s="174">
        <v>0.19074346707148118</v>
      </c>
      <c r="N52" s="175">
        <f>N51*(1+M51)</f>
        <v>537329120.47027612</v>
      </c>
      <c r="O52" s="175">
        <f t="shared" si="5"/>
        <v>102492019.39697006</v>
      </c>
      <c r="P52" s="176">
        <v>0</v>
      </c>
      <c r="Q52" s="178">
        <f>Q51*(1+P51)</f>
        <v>59662000</v>
      </c>
      <c r="R52" s="178">
        <f t="shared" si="6"/>
        <v>0</v>
      </c>
      <c r="S52" s="176">
        <v>2.7655728617174923E-2</v>
      </c>
      <c r="T52" s="178">
        <f>(T51)*(1-S51)</f>
        <v>-11033759.172353202</v>
      </c>
      <c r="U52" s="178">
        <f t="shared" ref="U52:U62" si="72">S52*(-T52)</f>
        <v>305146.64929786476</v>
      </c>
      <c r="V52" s="176">
        <v>0.39141742229144222</v>
      </c>
      <c r="W52" s="178">
        <v>0</v>
      </c>
      <c r="X52" s="179">
        <f t="shared" si="8"/>
        <v>0</v>
      </c>
      <c r="Y52" s="174">
        <v>8.2412180563491186E-2</v>
      </c>
      <c r="Z52" s="175">
        <f>Z51*(1+Y51)</f>
        <v>13401645.212826181</v>
      </c>
      <c r="AA52" s="177">
        <f t="shared" si="9"/>
        <v>1104458.8051272784</v>
      </c>
      <c r="AB52" s="174">
        <v>0</v>
      </c>
      <c r="AC52" s="175">
        <v>0</v>
      </c>
      <c r="AD52" s="177">
        <f t="shared" si="10"/>
        <v>0</v>
      </c>
      <c r="AE52" s="174">
        <v>-0.31526525696102048</v>
      </c>
      <c r="AF52" s="175">
        <v>0</v>
      </c>
      <c r="AG52" s="175">
        <f t="shared" si="11"/>
        <v>0</v>
      </c>
      <c r="AH52" s="176">
        <v>0.39633134936304593</v>
      </c>
      <c r="AI52" s="178">
        <f>AI51*(1+AH51)</f>
        <v>250263931.76243341</v>
      </c>
      <c r="AJ52" s="179">
        <f t="shared" si="12"/>
        <v>99187441.772306487</v>
      </c>
      <c r="AK52" s="174">
        <v>0.46085206410053847</v>
      </c>
      <c r="AL52" s="177">
        <f>AL51*(1+AK51)</f>
        <v>4931586.8096777424</v>
      </c>
      <c r="AM52" s="177">
        <f t="shared" si="13"/>
        <v>2272731.9605309768</v>
      </c>
      <c r="AN52" s="203">
        <v>-0.14593813997631896</v>
      </c>
      <c r="AO52" s="177">
        <f>AO51*(1-AN51)</f>
        <v>-5248214.8992209071</v>
      </c>
      <c r="AP52" s="177">
        <f t="shared" ref="AP52:AP62" si="73">AN52*(-AO52)</f>
        <v>-765914.72058830352</v>
      </c>
      <c r="AQ52" s="174">
        <v>5.2838243453307607E-2</v>
      </c>
      <c r="AR52" s="175">
        <f>AR51*(1+AQ51)</f>
        <v>2592409352.4834857</v>
      </c>
      <c r="AS52" s="177">
        <f t="shared" si="15"/>
        <v>136978356.49715394</v>
      </c>
      <c r="AT52" s="174">
        <v>1.3832919014606898E-3</v>
      </c>
      <c r="AU52" s="175">
        <f>AU51*(1+AT51)</f>
        <v>313898864.26406723</v>
      </c>
      <c r="AV52" s="177">
        <f t="shared" si="16"/>
        <v>434213.75681419251</v>
      </c>
      <c r="AW52" s="174">
        <v>-8.1786599988649886E-2</v>
      </c>
      <c r="AX52" s="175">
        <f>AX51*(1+AW51)</f>
        <v>58236302.163082123</v>
      </c>
      <c r="AY52" s="177">
        <f t="shared" si="17"/>
        <v>-4762949.1498301439</v>
      </c>
      <c r="AZ52" s="174">
        <v>-3.6401189902096072E-2</v>
      </c>
      <c r="BA52" s="175">
        <f>BA51*(1+AZ51)</f>
        <v>125085508.25086598</v>
      </c>
      <c r="BB52" s="177">
        <f t="shared" si="18"/>
        <v>-4553261.3398399772</v>
      </c>
      <c r="BC52" s="174">
        <v>0.10130663048743029</v>
      </c>
      <c r="BD52" s="175">
        <v>0</v>
      </c>
      <c r="BE52" s="177">
        <f t="shared" si="19"/>
        <v>0</v>
      </c>
      <c r="BF52" s="174">
        <v>1.435749539574485E-2</v>
      </c>
      <c r="BG52" s="175">
        <f>BG51*(1+BF51)</f>
        <v>57575233.713336371</v>
      </c>
      <c r="BH52" s="177">
        <f t="shared" si="20"/>
        <v>826636.15294816054</v>
      </c>
      <c r="BI52" s="174">
        <v>-0.11386399783023075</v>
      </c>
      <c r="BJ52" s="175">
        <f>BJ51*(1+BI51)</f>
        <v>0</v>
      </c>
      <c r="BK52" s="177">
        <f t="shared" si="21"/>
        <v>0</v>
      </c>
      <c r="BL52" s="174">
        <v>2.6900454554042739E-2</v>
      </c>
      <c r="BM52" s="175">
        <v>0</v>
      </c>
      <c r="BN52" s="177">
        <f t="shared" si="22"/>
        <v>0</v>
      </c>
      <c r="BO52" s="174">
        <v>-0.14266408516062509</v>
      </c>
      <c r="BP52" s="175">
        <v>0</v>
      </c>
      <c r="BQ52" s="177">
        <f t="shared" si="23"/>
        <v>0</v>
      </c>
      <c r="BR52" s="174">
        <v>0.14590268211641561</v>
      </c>
      <c r="BS52" s="175">
        <f>BS51*(1+BR51)</f>
        <v>64215481.633487746</v>
      </c>
      <c r="BT52" s="177">
        <f t="shared" si="24"/>
        <v>9369211.003723288</v>
      </c>
      <c r="BU52" s="174">
        <v>0.27174048277414092</v>
      </c>
      <c r="BV52" s="175">
        <v>0</v>
      </c>
      <c r="BW52" s="177">
        <f t="shared" si="25"/>
        <v>0</v>
      </c>
      <c r="BX52" s="174">
        <v>0.31095506976174941</v>
      </c>
      <c r="BY52" s="175">
        <v>0</v>
      </c>
      <c r="BZ52" s="177">
        <f t="shared" si="26"/>
        <v>0</v>
      </c>
      <c r="CA52" s="174">
        <v>0</v>
      </c>
      <c r="CB52" s="175">
        <v>0</v>
      </c>
      <c r="CC52" s="177">
        <f t="shared" si="27"/>
        <v>0</v>
      </c>
      <c r="CD52" s="174">
        <v>0.32031108019070781</v>
      </c>
      <c r="CE52" s="175">
        <v>0</v>
      </c>
      <c r="CF52" s="177">
        <f t="shared" si="28"/>
        <v>0</v>
      </c>
      <c r="CG52" s="174">
        <v>0.27708912406841646</v>
      </c>
      <c r="CH52" s="175">
        <v>0</v>
      </c>
      <c r="CI52" s="177">
        <f t="shared" si="29"/>
        <v>0</v>
      </c>
      <c r="CJ52" s="174">
        <v>0.17466212299462366</v>
      </c>
      <c r="CK52" s="179">
        <v>0</v>
      </c>
      <c r="CL52" s="179">
        <f t="shared" si="30"/>
        <v>0</v>
      </c>
      <c r="CN52" s="180">
        <f t="shared" si="56"/>
        <v>-6564067701.6586618</v>
      </c>
      <c r="CP52" s="180">
        <f t="shared" si="57"/>
        <v>863518951452.00281</v>
      </c>
      <c r="CR52" s="182">
        <f t="shared" si="31"/>
        <v>-7.6015328796446386E-3</v>
      </c>
      <c r="CS52" s="183">
        <v>-7.0750783280446603E-3</v>
      </c>
      <c r="CT52" s="184">
        <f t="shared" si="32"/>
        <v>5.2645455159997835E-4</v>
      </c>
    </row>
    <row r="53" spans="1:98" ht="15.75">
      <c r="A53" s="171">
        <v>39508</v>
      </c>
      <c r="B53" s="173">
        <v>862148914305.14221</v>
      </c>
      <c r="C53" s="173">
        <v>-25573254985.674496</v>
      </c>
      <c r="D53" s="174">
        <v>-0.27134501478647488</v>
      </c>
      <c r="E53" s="201">
        <v>0</v>
      </c>
      <c r="F53" s="175">
        <f t="shared" si="2"/>
        <v>0</v>
      </c>
      <c r="G53" s="176">
        <v>-0.17463116511821253</v>
      </c>
      <c r="H53" s="175">
        <f t="shared" ref="H53:H62" si="74">H52*(1+G52)</f>
        <v>463721805.08550048</v>
      </c>
      <c r="I53" s="175">
        <f t="shared" si="3"/>
        <v>-80980279.112801597</v>
      </c>
      <c r="J53" s="176">
        <v>-0.12539004452036603</v>
      </c>
      <c r="K53" s="175">
        <f t="shared" ref="K53:K62" si="75">K52*(1+J52)</f>
        <v>326693606.23584622</v>
      </c>
      <c r="L53" s="177">
        <f t="shared" si="4"/>
        <v>-40964125.830431685</v>
      </c>
      <c r="M53" s="174">
        <v>-0.20490617221426138</v>
      </c>
      <c r="N53" s="175">
        <f t="shared" ref="N53:N62" si="76">N52*(1+M52)</f>
        <v>639821139.86724615</v>
      </c>
      <c r="O53" s="175">
        <f t="shared" si="5"/>
        <v>-131103300.67196296</v>
      </c>
      <c r="P53" s="176">
        <v>-3.6811194376576976E-2</v>
      </c>
      <c r="Q53" s="178">
        <f t="shared" ref="Q53:Q62" si="77">Q52*(1+P52)</f>
        <v>59662000</v>
      </c>
      <c r="R53" s="178">
        <f t="shared" si="6"/>
        <v>-2196229.4788953355</v>
      </c>
      <c r="S53" s="176">
        <v>3.3233505914281765E-2</v>
      </c>
      <c r="T53" s="178">
        <f>(T52)*(1-S52)</f>
        <v>-10728612.523055337</v>
      </c>
      <c r="U53" s="178">
        <f t="shared" si="72"/>
        <v>356549.40773699695</v>
      </c>
      <c r="V53" s="176">
        <v>-0.315578446113781</v>
      </c>
      <c r="W53" s="178">
        <v>0</v>
      </c>
      <c r="X53" s="179">
        <f t="shared" si="8"/>
        <v>0</v>
      </c>
      <c r="Y53" s="174">
        <v>0.12037593734426054</v>
      </c>
      <c r="Z53" s="175">
        <f t="shared" ref="Z53:Z62" si="78">Z52*(1+Y52)</f>
        <v>14506104.017953459</v>
      </c>
      <c r="AA53" s="177">
        <f t="shared" si="9"/>
        <v>1746185.8683744916</v>
      </c>
      <c r="AB53" s="174">
        <v>0</v>
      </c>
      <c r="AC53" s="175">
        <v>0</v>
      </c>
      <c r="AD53" s="177">
        <f t="shared" si="10"/>
        <v>0</v>
      </c>
      <c r="AE53" s="174">
        <v>-0.27994175312073483</v>
      </c>
      <c r="AF53" s="175">
        <v>0</v>
      </c>
      <c r="AG53" s="175">
        <f t="shared" si="11"/>
        <v>0</v>
      </c>
      <c r="AH53" s="176">
        <v>-0.27605112672925314</v>
      </c>
      <c r="AI53" s="178">
        <f t="shared" ref="AI53:AI62" si="79">AI52*(1+AH52)</f>
        <v>349451373.53473991</v>
      </c>
      <c r="AJ53" s="179">
        <f t="shared" si="12"/>
        <v>-96466445.401350066</v>
      </c>
      <c r="AK53" s="174">
        <v>-0.10800540058641377</v>
      </c>
      <c r="AL53" s="177">
        <f t="shared" ref="AL53:AL62" si="80">AL52*(1+AK52)</f>
        <v>7204318.7702087192</v>
      </c>
      <c r="AM53" s="177">
        <f t="shared" si="13"/>
        <v>-778105.33472861245</v>
      </c>
      <c r="AN53" s="203">
        <v>-0.16381069803810158</v>
      </c>
      <c r="AO53" s="177">
        <f t="shared" ref="AO53:AO62" si="81">AO52*(1-AN52)</f>
        <v>-6014129.6198092103</v>
      </c>
      <c r="AP53" s="177">
        <f t="shared" si="73"/>
        <v>-985178.77111256926</v>
      </c>
      <c r="AQ53" s="174">
        <v>-1.429934318727211E-2</v>
      </c>
      <c r="AR53" s="175">
        <f t="shared" ref="AR53:AR62" si="82">AR52*(1+AQ52)</f>
        <v>2729387708.9806399</v>
      </c>
      <c r="AS53" s="177">
        <f t="shared" si="15"/>
        <v>-39028451.541836545</v>
      </c>
      <c r="AT53" s="174">
        <v>4.8638607746119208E-2</v>
      </c>
      <c r="AU53" s="175">
        <f t="shared" ref="AU53:AU62" si="83">AU52*(1+AT52)</f>
        <v>314333078.02088141</v>
      </c>
      <c r="AV53" s="177">
        <f t="shared" si="16"/>
        <v>15288723.283487936</v>
      </c>
      <c r="AW53" s="174">
        <v>1.3009770447913231E-2</v>
      </c>
      <c r="AX53" s="175">
        <f t="shared" ref="AX53:AX62" si="84">AX52*(1+AW52)</f>
        <v>53473353.013251975</v>
      </c>
      <c r="AY53" s="177">
        <f t="shared" si="17"/>
        <v>695676.04778263753</v>
      </c>
      <c r="AZ53" s="174">
        <v>-3.5367405531797243E-2</v>
      </c>
      <c r="BA53" s="175">
        <f t="shared" ref="BA53:BA62" si="85">BA52*(1+AZ52)</f>
        <v>120532246.911026</v>
      </c>
      <c r="BB53" s="177">
        <f t="shared" si="18"/>
        <v>-4262912.8561609723</v>
      </c>
      <c r="BC53" s="174">
        <v>-8.5867317856554853E-2</v>
      </c>
      <c r="BD53" s="175">
        <v>0</v>
      </c>
      <c r="BE53" s="177">
        <f t="shared" si="19"/>
        <v>0</v>
      </c>
      <c r="BF53" s="174">
        <v>6.2355616144104856E-2</v>
      </c>
      <c r="BG53" s="175">
        <f t="shared" ref="BG53:BG62" si="86">BG52*(1+BF52)</f>
        <v>58401869.866284527</v>
      </c>
      <c r="BH53" s="177">
        <f t="shared" si="20"/>
        <v>3641684.5794800022</v>
      </c>
      <c r="BI53" s="174">
        <v>-3.9100149028815083E-2</v>
      </c>
      <c r="BJ53" s="175">
        <f t="shared" ref="BJ53:BJ62" si="87">BJ52*(1+BI52)</f>
        <v>0</v>
      </c>
      <c r="BK53" s="177">
        <f t="shared" si="21"/>
        <v>0</v>
      </c>
      <c r="BL53" s="174">
        <v>0.10159697898287187</v>
      </c>
      <c r="BM53" s="175">
        <v>0</v>
      </c>
      <c r="BN53" s="177">
        <f t="shared" si="22"/>
        <v>0</v>
      </c>
      <c r="BO53" s="174">
        <v>-0.33151825119681433</v>
      </c>
      <c r="BP53" s="175">
        <v>0</v>
      </c>
      <c r="BQ53" s="177">
        <f t="shared" si="23"/>
        <v>0</v>
      </c>
      <c r="BR53" s="174">
        <v>-0.15031228187720372</v>
      </c>
      <c r="BS53" s="175">
        <f t="shared" ref="BS53:BS62" si="88">BS52*(1+BR52)</f>
        <v>73584692.637211025</v>
      </c>
      <c r="BT53" s="177">
        <f t="shared" si="24"/>
        <v>-11060683.06153186</v>
      </c>
      <c r="BU53" s="174">
        <v>-0.14385848821639621</v>
      </c>
      <c r="BV53" s="175">
        <v>0</v>
      </c>
      <c r="BW53" s="177">
        <f t="shared" si="25"/>
        <v>0</v>
      </c>
      <c r="BX53" s="174">
        <v>-8.6770028486036682E-2</v>
      </c>
      <c r="BY53" s="175">
        <v>0</v>
      </c>
      <c r="BZ53" s="177">
        <f t="shared" si="26"/>
        <v>0</v>
      </c>
      <c r="CA53" s="174">
        <v>0</v>
      </c>
      <c r="CB53" s="175">
        <v>0</v>
      </c>
      <c r="CC53" s="177">
        <f t="shared" si="27"/>
        <v>0</v>
      </c>
      <c r="CD53" s="174">
        <v>5.4510089290767949E-2</v>
      </c>
      <c r="CE53" s="175">
        <v>0</v>
      </c>
      <c r="CF53" s="177">
        <f t="shared" si="28"/>
        <v>0</v>
      </c>
      <c r="CG53" s="174">
        <v>3.0174721928515464E-2</v>
      </c>
      <c r="CH53" s="175">
        <v>0</v>
      </c>
      <c r="CI53" s="177">
        <f t="shared" si="29"/>
        <v>0</v>
      </c>
      <c r="CJ53" s="174">
        <v>-0.23313300397882836</v>
      </c>
      <c r="CK53" s="179">
        <v>0</v>
      </c>
      <c r="CL53" s="179">
        <f t="shared" si="30"/>
        <v>0</v>
      </c>
      <c r="CN53" s="180">
        <f t="shared" si="56"/>
        <v>-25187158092.800545</v>
      </c>
      <c r="CP53" s="180">
        <f t="shared" si="57"/>
        <v>856954883750.34424</v>
      </c>
      <c r="CR53" s="182">
        <f t="shared" si="31"/>
        <v>-2.9391463390199074E-2</v>
      </c>
      <c r="CS53" s="183">
        <v>-2.96622248910277E-2</v>
      </c>
      <c r="CT53" s="184">
        <f t="shared" si="32"/>
        <v>-2.7076150082862641E-4</v>
      </c>
    </row>
    <row r="54" spans="1:98" ht="15.75">
      <c r="A54" s="171">
        <v>39539</v>
      </c>
      <c r="B54" s="173">
        <v>836575659319.46777</v>
      </c>
      <c r="C54" s="173">
        <v>53370000961.553802</v>
      </c>
      <c r="D54" s="174">
        <v>0.12173414339482166</v>
      </c>
      <c r="E54" s="201">
        <v>0</v>
      </c>
      <c r="F54" s="175">
        <f t="shared" si="2"/>
        <v>0</v>
      </c>
      <c r="G54" s="176">
        <v>0.24190269311012225</v>
      </c>
      <c r="H54" s="175">
        <f t="shared" si="74"/>
        <v>382741525.97269887</v>
      </c>
      <c r="I54" s="175">
        <f t="shared" si="3"/>
        <v>92586205.897873655</v>
      </c>
      <c r="J54" s="176">
        <v>-6.8805056651739152E-2</v>
      </c>
      <c r="K54" s="175">
        <f t="shared" si="75"/>
        <v>285729480.40541452</v>
      </c>
      <c r="L54" s="177">
        <f t="shared" si="4"/>
        <v>-19659633.086366538</v>
      </c>
      <c r="M54" s="174">
        <v>0.32694739500719061</v>
      </c>
      <c r="N54" s="175">
        <f t="shared" si="76"/>
        <v>508717839.19528323</v>
      </c>
      <c r="O54" s="175">
        <f t="shared" si="5"/>
        <v>166323972.31858474</v>
      </c>
      <c r="P54" s="176">
        <v>-8.1464587659366441E-2</v>
      </c>
      <c r="Q54" s="178">
        <f t="shared" si="77"/>
        <v>57465770.521104664</v>
      </c>
      <c r="R54" s="178">
        <f t="shared" si="6"/>
        <v>-4681425.3000295665</v>
      </c>
      <c r="S54" s="176">
        <v>-0.12456642008212565</v>
      </c>
      <c r="T54" s="178">
        <f>(T53)*(1-S53)</f>
        <v>-10372063.115318341</v>
      </c>
      <c r="U54" s="178">
        <f t="shared" si="72"/>
        <v>-1292010.7711410653</v>
      </c>
      <c r="V54" s="176">
        <v>0.1209444402099714</v>
      </c>
      <c r="W54" s="178">
        <v>0</v>
      </c>
      <c r="X54" s="179">
        <f t="shared" si="8"/>
        <v>0</v>
      </c>
      <c r="Y54" s="174">
        <v>0.18148753268247056</v>
      </c>
      <c r="Z54" s="175">
        <f t="shared" si="78"/>
        <v>16252289.88632795</v>
      </c>
      <c r="AA54" s="177">
        <f t="shared" si="9"/>
        <v>2949587.9919099296</v>
      </c>
      <c r="AB54" s="174">
        <v>0</v>
      </c>
      <c r="AC54" s="175">
        <v>0</v>
      </c>
      <c r="AD54" s="177">
        <f t="shared" si="10"/>
        <v>0</v>
      </c>
      <c r="AE54" s="174">
        <v>0.40182456090756763</v>
      </c>
      <c r="AF54" s="175">
        <v>0</v>
      </c>
      <c r="AG54" s="175">
        <f t="shared" si="11"/>
        <v>0</v>
      </c>
      <c r="AH54" s="176">
        <v>0.36239317530445209</v>
      </c>
      <c r="AI54" s="178">
        <f t="shared" si="79"/>
        <v>252984928.13338986</v>
      </c>
      <c r="AJ54" s="179">
        <f t="shared" si="12"/>
        <v>91680011.410427764</v>
      </c>
      <c r="AK54" s="174">
        <v>0.30416775758403247</v>
      </c>
      <c r="AL54" s="177">
        <f t="shared" si="80"/>
        <v>6426213.4354801066</v>
      </c>
      <c r="AM54" s="177">
        <f t="shared" si="13"/>
        <v>1954646.9304263655</v>
      </c>
      <c r="AN54" s="203">
        <v>-7.2615177686860558E-2</v>
      </c>
      <c r="AO54" s="177">
        <f t="shared" si="81"/>
        <v>-6999308.390921779</v>
      </c>
      <c r="AP54" s="177">
        <f t="shared" si="73"/>
        <v>-508256.02249191905</v>
      </c>
      <c r="AQ54" s="174">
        <v>5.0329479057095776E-2</v>
      </c>
      <c r="AR54" s="175">
        <f t="shared" si="82"/>
        <v>2690359257.4388032</v>
      </c>
      <c r="AS54" s="177">
        <f t="shared" si="15"/>
        <v>135404379.90333</v>
      </c>
      <c r="AT54" s="174">
        <v>-1.41426794225845E-3</v>
      </c>
      <c r="AU54" s="175">
        <f t="shared" si="83"/>
        <v>329621801.30436933</v>
      </c>
      <c r="AV54" s="177">
        <f t="shared" si="16"/>
        <v>-466173.54665425408</v>
      </c>
      <c r="AW54" s="174">
        <v>4.6657378175211345E-2</v>
      </c>
      <c r="AX54" s="175">
        <f t="shared" si="84"/>
        <v>54169029.061034612</v>
      </c>
      <c r="AY54" s="177">
        <f t="shared" si="17"/>
        <v>2527384.8742847056</v>
      </c>
      <c r="AZ54" s="174">
        <v>9.0331462713197808E-2</v>
      </c>
      <c r="BA54" s="175">
        <f t="shared" si="85"/>
        <v>116269334.05486502</v>
      </c>
      <c r="BB54" s="177">
        <f t="shared" si="18"/>
        <v>10502779.01386538</v>
      </c>
      <c r="BC54" s="174">
        <v>-0.12539324713430741</v>
      </c>
      <c r="BD54" s="175">
        <v>0</v>
      </c>
      <c r="BE54" s="177">
        <f t="shared" si="19"/>
        <v>0</v>
      </c>
      <c r="BF54" s="174">
        <v>2.7731038402646176E-2</v>
      </c>
      <c r="BG54" s="175">
        <f t="shared" si="86"/>
        <v>62043554.445764527</v>
      </c>
      <c r="BH54" s="177">
        <f t="shared" si="20"/>
        <v>1720532.190972165</v>
      </c>
      <c r="BI54" s="174">
        <v>3.0374887118507079E-2</v>
      </c>
      <c r="BJ54" s="175">
        <f t="shared" si="87"/>
        <v>0</v>
      </c>
      <c r="BK54" s="177">
        <f t="shared" si="21"/>
        <v>0</v>
      </c>
      <c r="BL54" s="174">
        <v>-4.0630583735653668E-2</v>
      </c>
      <c r="BM54" s="175">
        <v>0</v>
      </c>
      <c r="BN54" s="177">
        <f t="shared" si="22"/>
        <v>0</v>
      </c>
      <c r="BO54" s="174">
        <v>0.39558103083056007</v>
      </c>
      <c r="BP54" s="175">
        <v>0</v>
      </c>
      <c r="BQ54" s="177">
        <f t="shared" si="23"/>
        <v>0</v>
      </c>
      <c r="BR54" s="174">
        <v>0.11919022250002013</v>
      </c>
      <c r="BS54" s="175">
        <f t="shared" si="88"/>
        <v>62524009.575679168</v>
      </c>
      <c r="BT54" s="177">
        <f t="shared" si="24"/>
        <v>7452250.6129185893</v>
      </c>
      <c r="BU54" s="174">
        <v>3.7224914393501271E-3</v>
      </c>
      <c r="BV54" s="175">
        <v>0</v>
      </c>
      <c r="BW54" s="177">
        <f t="shared" si="25"/>
        <v>0</v>
      </c>
      <c r="BX54" s="174">
        <v>0.27713461570064246</v>
      </c>
      <c r="BY54" s="175">
        <v>0</v>
      </c>
      <c r="BZ54" s="177">
        <f t="shared" si="26"/>
        <v>0</v>
      </c>
      <c r="CA54" s="174">
        <v>0</v>
      </c>
      <c r="CB54" s="175">
        <v>0</v>
      </c>
      <c r="CC54" s="177">
        <f t="shared" si="27"/>
        <v>0</v>
      </c>
      <c r="CD54" s="174">
        <v>0.25894579123432915</v>
      </c>
      <c r="CE54" s="175">
        <v>0</v>
      </c>
      <c r="CF54" s="177">
        <f t="shared" si="28"/>
        <v>0</v>
      </c>
      <c r="CG54" s="174">
        <v>0.37368510414049105</v>
      </c>
      <c r="CH54" s="175">
        <v>0</v>
      </c>
      <c r="CI54" s="177">
        <f t="shared" si="29"/>
        <v>0</v>
      </c>
      <c r="CJ54" s="174">
        <v>0.54415664670570452</v>
      </c>
      <c r="CK54" s="179">
        <v>0</v>
      </c>
      <c r="CL54" s="179">
        <f t="shared" si="30"/>
        <v>0</v>
      </c>
      <c r="CN54" s="180">
        <f t="shared" si="56"/>
        <v>52883506709.135887</v>
      </c>
      <c r="CP54" s="180">
        <f t="shared" si="57"/>
        <v>831767725657.54382</v>
      </c>
      <c r="CR54" s="182">
        <f t="shared" si="31"/>
        <v>6.3579657009809415E-2</v>
      </c>
      <c r="CS54" s="183">
        <v>6.3795785075756201E-2</v>
      </c>
      <c r="CT54" s="184">
        <f t="shared" si="32"/>
        <v>2.1612806594678569E-4</v>
      </c>
    </row>
    <row r="55" spans="1:98" ht="15.75">
      <c r="A55" s="171">
        <v>39569</v>
      </c>
      <c r="B55" s="173">
        <v>889945660281.02161</v>
      </c>
      <c r="C55" s="173">
        <v>15918438207.312313</v>
      </c>
      <c r="D55" s="174">
        <v>7.6120970667165763E-2</v>
      </c>
      <c r="E55" s="201">
        <v>0</v>
      </c>
      <c r="F55" s="175">
        <f t="shared" si="2"/>
        <v>0</v>
      </c>
      <c r="G55" s="176">
        <v>0.16048168204149083</v>
      </c>
      <c r="H55" s="175">
        <f t="shared" si="74"/>
        <v>475327731.87057251</v>
      </c>
      <c r="I55" s="175">
        <f t="shared" si="3"/>
        <v>76281393.931556225</v>
      </c>
      <c r="J55" s="176">
        <v>0.15799606050293175</v>
      </c>
      <c r="K55" s="175">
        <f t="shared" si="75"/>
        <v>266069847.31904796</v>
      </c>
      <c r="L55" s="177">
        <f t="shared" si="4"/>
        <v>42037987.695026115</v>
      </c>
      <c r="M55" s="174">
        <v>0.10749128864844928</v>
      </c>
      <c r="N55" s="175">
        <f t="shared" si="76"/>
        <v>675041811.51386797</v>
      </c>
      <c r="O55" s="175">
        <f t="shared" si="5"/>
        <v>72561114.211209282</v>
      </c>
      <c r="P55" s="176">
        <v>0.14672134349562227</v>
      </c>
      <c r="Q55" s="178">
        <f t="shared" si="77"/>
        <v>52784345.221075095</v>
      </c>
      <c r="R55" s="178">
        <f t="shared" si="6"/>
        <v>7744590.0463728672</v>
      </c>
      <c r="S55" s="176">
        <v>0.36058478356083085</v>
      </c>
      <c r="T55" s="178">
        <f t="shared" ref="T55:T62" si="89">(T54)*(1-S54)</f>
        <v>-11664073.886459406</v>
      </c>
      <c r="U55" s="178">
        <f t="shared" si="72"/>
        <v>4205887.5577865038</v>
      </c>
      <c r="V55" s="176">
        <v>0.25858074086114918</v>
      </c>
      <c r="W55" s="178">
        <v>0</v>
      </c>
      <c r="X55" s="179">
        <f t="shared" si="8"/>
        <v>0</v>
      </c>
      <c r="Y55" s="174">
        <v>0.1107703044575658</v>
      </c>
      <c r="Z55" s="175">
        <f t="shared" si="78"/>
        <v>19201877.878237881</v>
      </c>
      <c r="AA55" s="177">
        <f t="shared" si="9"/>
        <v>2126997.8587294077</v>
      </c>
      <c r="AB55" s="174">
        <v>0</v>
      </c>
      <c r="AC55" s="175">
        <v>0</v>
      </c>
      <c r="AD55" s="177">
        <f t="shared" si="10"/>
        <v>0</v>
      </c>
      <c r="AE55" s="174">
        <v>3.8885072312475032E-2</v>
      </c>
      <c r="AF55" s="175">
        <v>0</v>
      </c>
      <c r="AG55" s="175">
        <f t="shared" si="11"/>
        <v>0</v>
      </c>
      <c r="AH55" s="176">
        <v>7.8344363457950539E-2</v>
      </c>
      <c r="AI55" s="178">
        <f t="shared" si="79"/>
        <v>344664939.54381764</v>
      </c>
      <c r="AJ55" s="179">
        <f t="shared" si="12"/>
        <v>27002555.294833399</v>
      </c>
      <c r="AK55" s="174">
        <v>0.36723194400397935</v>
      </c>
      <c r="AL55" s="177">
        <f t="shared" si="80"/>
        <v>8380860.3659064723</v>
      </c>
      <c r="AM55" s="177">
        <f t="shared" si="13"/>
        <v>3077719.6445977357</v>
      </c>
      <c r="AN55" s="203">
        <v>4.1387743267263993E-2</v>
      </c>
      <c r="AO55" s="177">
        <f t="shared" si="81"/>
        <v>-7507564.4134136988</v>
      </c>
      <c r="AP55" s="177">
        <f t="shared" si="73"/>
        <v>310721.14850481355</v>
      </c>
      <c r="AQ55" s="174">
        <v>5.4347234213919994E-2</v>
      </c>
      <c r="AR55" s="175">
        <f t="shared" si="82"/>
        <v>2825763637.3421335</v>
      </c>
      <c r="AS55" s="177">
        <f t="shared" si="15"/>
        <v>153572438.2318114</v>
      </c>
      <c r="AT55" s="174">
        <v>-1.7155918142050496E-2</v>
      </c>
      <c r="AU55" s="175">
        <f t="shared" si="83"/>
        <v>329155627.75771511</v>
      </c>
      <c r="AV55" s="177">
        <f t="shared" si="16"/>
        <v>-5646967.0058066044</v>
      </c>
      <c r="AW55" s="174">
        <v>-1.6140399250060805E-2</v>
      </c>
      <c r="AX55" s="175">
        <f t="shared" si="84"/>
        <v>56696413.935319319</v>
      </c>
      <c r="AY55" s="177">
        <f t="shared" si="17"/>
        <v>-915102.75696276489</v>
      </c>
      <c r="AZ55" s="174">
        <v>-4.9655493939826434E-2</v>
      </c>
      <c r="BA55" s="175">
        <f t="shared" si="85"/>
        <v>126772113.06873041</v>
      </c>
      <c r="BB55" s="177">
        <f t="shared" si="18"/>
        <v>-6294931.8922233349</v>
      </c>
      <c r="BC55" s="174">
        <v>-6.233433274901027E-2</v>
      </c>
      <c r="BD55" s="175">
        <v>0</v>
      </c>
      <c r="BE55" s="177">
        <f t="shared" si="19"/>
        <v>0</v>
      </c>
      <c r="BF55" s="174">
        <v>1.6417799493933974E-2</v>
      </c>
      <c r="BG55" s="175">
        <f t="shared" si="86"/>
        <v>63764086.636736691</v>
      </c>
      <c r="BH55" s="177">
        <f t="shared" si="20"/>
        <v>1046865.9893157777</v>
      </c>
      <c r="BI55" s="174">
        <v>-0.166714234943863</v>
      </c>
      <c r="BJ55" s="175">
        <f t="shared" si="87"/>
        <v>0</v>
      </c>
      <c r="BK55" s="177">
        <f t="shared" si="21"/>
        <v>0</v>
      </c>
      <c r="BL55" s="174">
        <v>-4.1519421795381303E-2</v>
      </c>
      <c r="BM55" s="175">
        <v>0</v>
      </c>
      <c r="BN55" s="177">
        <f t="shared" si="22"/>
        <v>0</v>
      </c>
      <c r="BO55" s="174">
        <v>0.10545131962556535</v>
      </c>
      <c r="BP55" s="175">
        <v>0</v>
      </c>
      <c r="BQ55" s="177">
        <f t="shared" si="23"/>
        <v>0</v>
      </c>
      <c r="BR55" s="174">
        <v>7.1273828527989649E-2</v>
      </c>
      <c r="BS55" s="175">
        <f t="shared" si="88"/>
        <v>69976260.188597754</v>
      </c>
      <c r="BT55" s="177">
        <f t="shared" si="24"/>
        <v>4987475.9697121046</v>
      </c>
      <c r="BU55" s="174">
        <v>-6.028714501476181E-2</v>
      </c>
      <c r="BV55" s="175">
        <v>0</v>
      </c>
      <c r="BW55" s="177">
        <f t="shared" si="25"/>
        <v>0</v>
      </c>
      <c r="BX55" s="174">
        <v>6.894581885857784E-2</v>
      </c>
      <c r="BY55" s="175">
        <v>0</v>
      </c>
      <c r="BZ55" s="177">
        <f t="shared" si="26"/>
        <v>0</v>
      </c>
      <c r="CA55" s="174">
        <v>0</v>
      </c>
      <c r="CB55" s="175">
        <v>0</v>
      </c>
      <c r="CC55" s="177">
        <f t="shared" si="27"/>
        <v>0</v>
      </c>
      <c r="CD55" s="174">
        <v>0.23699059465161562</v>
      </c>
      <c r="CE55" s="175">
        <v>0</v>
      </c>
      <c r="CF55" s="177">
        <f t="shared" si="28"/>
        <v>0</v>
      </c>
      <c r="CG55" s="174">
        <v>0.32080674525250363</v>
      </c>
      <c r="CH55" s="175">
        <v>0</v>
      </c>
      <c r="CI55" s="177">
        <f t="shared" si="29"/>
        <v>0</v>
      </c>
      <c r="CJ55" s="174">
        <v>5.1589133025400857E-2</v>
      </c>
      <c r="CK55" s="179">
        <v>0</v>
      </c>
      <c r="CL55" s="179">
        <f t="shared" si="30"/>
        <v>0</v>
      </c>
      <c r="CN55" s="180">
        <f t="shared" si="56"/>
        <v>15536339461.387848</v>
      </c>
      <c r="CP55" s="180">
        <f t="shared" si="57"/>
        <v>884651232366.67957</v>
      </c>
      <c r="CR55" s="182">
        <f t="shared" si="31"/>
        <v>1.7562106842742953E-2</v>
      </c>
      <c r="CS55" s="183">
        <v>1.78869777310737E-2</v>
      </c>
      <c r="CT55" s="184">
        <f t="shared" si="32"/>
        <v>3.2487088833074718E-4</v>
      </c>
    </row>
    <row r="56" spans="1:98" ht="15.75">
      <c r="A56" s="171">
        <v>39600</v>
      </c>
      <c r="B56" s="173">
        <v>905864098488.33398</v>
      </c>
      <c r="C56" s="173">
        <v>-82681461720.706741</v>
      </c>
      <c r="D56" s="174">
        <v>-0.24723212972225977</v>
      </c>
      <c r="E56" s="201">
        <v>0</v>
      </c>
      <c r="F56" s="175">
        <f t="shared" si="2"/>
        <v>0</v>
      </c>
      <c r="G56" s="176">
        <v>0.16718549542611227</v>
      </c>
      <c r="H56" s="175">
        <f t="shared" si="74"/>
        <v>551609125.80212867</v>
      </c>
      <c r="I56" s="175">
        <f t="shared" si="3"/>
        <v>92221044.978793576</v>
      </c>
      <c r="J56" s="176">
        <v>-0.31727126852545684</v>
      </c>
      <c r="K56" s="175">
        <f t="shared" si="75"/>
        <v>308107835.01407409</v>
      </c>
      <c r="L56" s="177">
        <f t="shared" si="4"/>
        <v>-97753763.657547459</v>
      </c>
      <c r="M56" s="174">
        <v>0.14662512803843461</v>
      </c>
      <c r="N56" s="175">
        <f t="shared" si="76"/>
        <v>747602925.72507727</v>
      </c>
      <c r="O56" s="175">
        <f t="shared" si="5"/>
        <v>109617374.70634778</v>
      </c>
      <c r="P56" s="176">
        <v>-0.27668386871305861</v>
      </c>
      <c r="Q56" s="178">
        <f t="shared" si="77"/>
        <v>60528935.267447963</v>
      </c>
      <c r="R56" s="178">
        <f t="shared" si="6"/>
        <v>-16747379.978879796</v>
      </c>
      <c r="S56" s="176">
        <v>-0.28683212763677068</v>
      </c>
      <c r="T56" s="178">
        <f t="shared" si="89"/>
        <v>-7458186.3286729017</v>
      </c>
      <c r="U56" s="178">
        <f t="shared" si="72"/>
        <v>-2139247.452964724</v>
      </c>
      <c r="V56" s="176">
        <v>0.24878902205512274</v>
      </c>
      <c r="W56" s="178">
        <v>0</v>
      </c>
      <c r="X56" s="179">
        <f t="shared" si="8"/>
        <v>0</v>
      </c>
      <c r="Y56" s="174">
        <v>-9.0764844279400583E-2</v>
      </c>
      <c r="Z56" s="175">
        <f t="shared" si="78"/>
        <v>21328875.736967288</v>
      </c>
      <c r="AA56" s="177">
        <f t="shared" si="9"/>
        <v>-1935912.0849205214</v>
      </c>
      <c r="AB56" s="174">
        <v>0</v>
      </c>
      <c r="AC56" s="175">
        <v>0</v>
      </c>
      <c r="AD56" s="177">
        <f t="shared" si="10"/>
        <v>0</v>
      </c>
      <c r="AE56" s="174">
        <v>-0.16799790301567102</v>
      </c>
      <c r="AF56" s="175">
        <v>0</v>
      </c>
      <c r="AG56" s="175">
        <f t="shared" si="11"/>
        <v>0</v>
      </c>
      <c r="AH56" s="176">
        <v>0.17160062327785661</v>
      </c>
      <c r="AI56" s="178">
        <f t="shared" si="79"/>
        <v>371667494.83865106</v>
      </c>
      <c r="AJ56" s="179">
        <f t="shared" si="12"/>
        <v>63778373.766432077</v>
      </c>
      <c r="AK56" s="174">
        <v>0.27091091976729864</v>
      </c>
      <c r="AL56" s="177">
        <f t="shared" si="80"/>
        <v>11458580.010504207</v>
      </c>
      <c r="AM56" s="177">
        <f t="shared" si="13"/>
        <v>3104254.449872877</v>
      </c>
      <c r="AN56" s="203">
        <v>-0.22796337115553736</v>
      </c>
      <c r="AO56" s="177">
        <f t="shared" si="81"/>
        <v>-7196843.2649088847</v>
      </c>
      <c r="AP56" s="177">
        <f t="shared" si="73"/>
        <v>-1640616.6523466534</v>
      </c>
      <c r="AQ56" s="174">
        <v>-1.1308860329230763E-2</v>
      </c>
      <c r="AR56" s="175">
        <f t="shared" si="82"/>
        <v>2979336075.573945</v>
      </c>
      <c r="AS56" s="177">
        <f t="shared" si="15"/>
        <v>-33692895.552504256</v>
      </c>
      <c r="AT56" s="174">
        <v>8.1955739006450645E-2</v>
      </c>
      <c r="AU56" s="175">
        <f t="shared" si="83"/>
        <v>323508660.75190848</v>
      </c>
      <c r="AV56" s="177">
        <f t="shared" si="16"/>
        <v>26513391.366909795</v>
      </c>
      <c r="AW56" s="174">
        <v>-2.8804836305705656E-2</v>
      </c>
      <c r="AX56" s="175">
        <f t="shared" si="84"/>
        <v>55781311.178356551</v>
      </c>
      <c r="AY56" s="177">
        <f t="shared" si="17"/>
        <v>-1606771.5374101894</v>
      </c>
      <c r="AZ56" s="174">
        <v>-1.8200315701362074E-2</v>
      </c>
      <c r="BA56" s="175">
        <f t="shared" si="85"/>
        <v>120477181.17650709</v>
      </c>
      <c r="BB56" s="177">
        <f t="shared" si="18"/>
        <v>-2192722.7322226251</v>
      </c>
      <c r="BC56" s="174">
        <v>-0.15164830447919658</v>
      </c>
      <c r="BD56" s="175">
        <v>0</v>
      </c>
      <c r="BE56" s="177">
        <f t="shared" si="19"/>
        <v>0</v>
      </c>
      <c r="BF56" s="174">
        <v>-6.9396841183929789E-2</v>
      </c>
      <c r="BG56" s="175">
        <f t="shared" si="86"/>
        <v>64810952.626052476</v>
      </c>
      <c r="BH56" s="177">
        <f t="shared" si="20"/>
        <v>-4497675.3863693606</v>
      </c>
      <c r="BI56" s="174">
        <v>-9.2815534542275799E-2</v>
      </c>
      <c r="BJ56" s="175">
        <f t="shared" si="87"/>
        <v>0</v>
      </c>
      <c r="BK56" s="177">
        <f t="shared" si="21"/>
        <v>0</v>
      </c>
      <c r="BL56" s="174">
        <v>4.6975157523894744E-2</v>
      </c>
      <c r="BM56" s="175">
        <v>0</v>
      </c>
      <c r="BN56" s="177">
        <f t="shared" si="22"/>
        <v>0</v>
      </c>
      <c r="BO56" s="174">
        <v>1.4279362364258759E-3</v>
      </c>
      <c r="BP56" s="175">
        <v>0</v>
      </c>
      <c r="BQ56" s="177">
        <f t="shared" si="23"/>
        <v>0</v>
      </c>
      <c r="BR56" s="174">
        <v>1.8335113119092587E-2</v>
      </c>
      <c r="BS56" s="175">
        <f t="shared" si="88"/>
        <v>74963736.158309862</v>
      </c>
      <c r="BT56" s="177">
        <f t="shared" si="24"/>
        <v>1374468.5822924224</v>
      </c>
      <c r="BU56" s="174">
        <v>9.9016149678934975E-2</v>
      </c>
      <c r="BV56" s="175">
        <v>0</v>
      </c>
      <c r="BW56" s="177">
        <f t="shared" si="25"/>
        <v>0</v>
      </c>
      <c r="BX56" s="174">
        <v>-1.5414327533147778E-2</v>
      </c>
      <c r="BY56" s="175">
        <v>0</v>
      </c>
      <c r="BZ56" s="177">
        <f t="shared" si="26"/>
        <v>0</v>
      </c>
      <c r="CA56" s="174">
        <v>0</v>
      </c>
      <c r="CB56" s="175">
        <v>0</v>
      </c>
      <c r="CC56" s="177">
        <f t="shared" si="27"/>
        <v>0</v>
      </c>
      <c r="CD56" s="174">
        <v>0.16370075587716529</v>
      </c>
      <c r="CE56" s="175">
        <v>0</v>
      </c>
      <c r="CF56" s="177">
        <f t="shared" si="28"/>
        <v>0</v>
      </c>
      <c r="CG56" s="174">
        <v>0.14311496961522047</v>
      </c>
      <c r="CH56" s="175">
        <v>0</v>
      </c>
      <c r="CI56" s="177">
        <f t="shared" si="29"/>
        <v>0</v>
      </c>
      <c r="CJ56" s="174">
        <v>-9.3946400320362708E-2</v>
      </c>
      <c r="CK56" s="179">
        <v>0</v>
      </c>
      <c r="CL56" s="179">
        <f t="shared" si="30"/>
        <v>0</v>
      </c>
      <c r="CN56" s="180">
        <f t="shared" si="56"/>
        <v>-82815863643.522232</v>
      </c>
      <c r="CP56" s="180">
        <f t="shared" si="57"/>
        <v>900187571828.0675</v>
      </c>
      <c r="CR56" s="182">
        <f t="shared" si="31"/>
        <v>-9.1998452583990739E-2</v>
      </c>
      <c r="CS56" s="183">
        <v>-9.1273582713656404E-2</v>
      </c>
      <c r="CT56" s="184">
        <f t="shared" si="32"/>
        <v>7.2486987033433536E-4</v>
      </c>
    </row>
    <row r="57" spans="1:98" ht="15.75">
      <c r="A57" s="171">
        <v>39630</v>
      </c>
      <c r="B57" s="173">
        <v>823182636767.62732</v>
      </c>
      <c r="C57" s="173">
        <v>-17151749527.160854</v>
      </c>
      <c r="D57" s="174">
        <v>7.0059049813803675E-2</v>
      </c>
      <c r="E57" s="201">
        <v>0</v>
      </c>
      <c r="F57" s="175">
        <f t="shared" si="2"/>
        <v>0</v>
      </c>
      <c r="G57" s="176">
        <v>-0.36805174323998857</v>
      </c>
      <c r="H57" s="175">
        <f t="shared" si="74"/>
        <v>643830170.78092229</v>
      </c>
      <c r="I57" s="175">
        <f t="shared" si="3"/>
        <v>-236962816.70641801</v>
      </c>
      <c r="J57" s="176">
        <v>-0.12305565317659015</v>
      </c>
      <c r="K57" s="175">
        <f t="shared" si="75"/>
        <v>210354071.35652664</v>
      </c>
      <c r="L57" s="177">
        <f t="shared" si="4"/>
        <v>-25885257.649132438</v>
      </c>
      <c r="M57" s="174">
        <v>-0.30417016808441777</v>
      </c>
      <c r="N57" s="175">
        <f t="shared" si="76"/>
        <v>857220300.43142498</v>
      </c>
      <c r="O57" s="175">
        <f t="shared" si="5"/>
        <v>-260740842.86760163</v>
      </c>
      <c r="P57" s="176">
        <v>-0.1221169294914576</v>
      </c>
      <c r="Q57" s="178">
        <f t="shared" si="77"/>
        <v>43781555.288568169</v>
      </c>
      <c r="R57" s="178">
        <f t="shared" si="6"/>
        <v>-5346469.1002004314</v>
      </c>
      <c r="S57" s="176">
        <v>2.5579771348677068E-2</v>
      </c>
      <c r="T57" s="178">
        <f t="shared" si="89"/>
        <v>-9597433.7816376258</v>
      </c>
      <c r="U57" s="178">
        <f t="shared" si="72"/>
        <v>245500.16166835953</v>
      </c>
      <c r="V57" s="176">
        <v>-0.24486705252315219</v>
      </c>
      <c r="W57" s="178">
        <v>0</v>
      </c>
      <c r="X57" s="179">
        <f t="shared" si="8"/>
        <v>0</v>
      </c>
      <c r="Y57" s="174">
        <v>-0.17909845305264693</v>
      </c>
      <c r="Z57" s="175">
        <f t="shared" si="78"/>
        <v>19392963.652046766</v>
      </c>
      <c r="AA57" s="177">
        <f t="shared" si="9"/>
        <v>-3473249.7901877863</v>
      </c>
      <c r="AB57" s="174">
        <v>0</v>
      </c>
      <c r="AC57" s="175">
        <v>0</v>
      </c>
      <c r="AD57" s="177">
        <f t="shared" si="10"/>
        <v>0</v>
      </c>
      <c r="AE57" s="174">
        <v>-9.0311088779036056E-2</v>
      </c>
      <c r="AF57" s="175">
        <v>0</v>
      </c>
      <c r="AG57" s="175">
        <f t="shared" si="11"/>
        <v>0</v>
      </c>
      <c r="AH57" s="176">
        <v>-0.37775872898857976</v>
      </c>
      <c r="AI57" s="178">
        <f t="shared" si="79"/>
        <v>435445868.60508317</v>
      </c>
      <c r="AJ57" s="179">
        <f t="shared" si="12"/>
        <v>-164493477.86758432</v>
      </c>
      <c r="AK57" s="174">
        <v>-0.11188840728163263</v>
      </c>
      <c r="AL57" s="177">
        <f t="shared" si="80"/>
        <v>14562834.460377082</v>
      </c>
      <c r="AM57" s="177">
        <f t="shared" si="13"/>
        <v>-1629412.3532776658</v>
      </c>
      <c r="AN57" s="203">
        <v>-6.8971821240631795E-2</v>
      </c>
      <c r="AO57" s="177">
        <f t="shared" si="81"/>
        <v>-8837459.9172555376</v>
      </c>
      <c r="AP57" s="177">
        <f t="shared" si="73"/>
        <v>-609535.70563419757</v>
      </c>
      <c r="AQ57" s="174">
        <v>-3.5440032854212836E-2</v>
      </c>
      <c r="AR57" s="175">
        <f t="shared" si="82"/>
        <v>2945643180.021441</v>
      </c>
      <c r="AS57" s="177">
        <f t="shared" si="15"/>
        <v>-104393691.07674785</v>
      </c>
      <c r="AT57" s="174">
        <v>-4.2170311261150298E-2</v>
      </c>
      <c r="AU57" s="175">
        <f t="shared" si="83"/>
        <v>350022052.11881828</v>
      </c>
      <c r="AV57" s="177">
        <f t="shared" si="16"/>
        <v>-14760538.88611714</v>
      </c>
      <c r="AW57" s="174">
        <v>-6.1131566342144991E-2</v>
      </c>
      <c r="AX57" s="175">
        <f t="shared" si="84"/>
        <v>54174539.640946366</v>
      </c>
      <c r="AY57" s="177">
        <f t="shared" si="17"/>
        <v>-3311774.4641156765</v>
      </c>
      <c r="AZ57" s="174">
        <v>-3.8694269374772695E-2</v>
      </c>
      <c r="BA57" s="175">
        <f t="shared" si="85"/>
        <v>118284458.44428447</v>
      </c>
      <c r="BB57" s="177">
        <f t="shared" si="18"/>
        <v>-4576930.6978922505</v>
      </c>
      <c r="BC57" s="174">
        <v>-0.14943025688931671</v>
      </c>
      <c r="BD57" s="175">
        <v>0</v>
      </c>
      <c r="BE57" s="177">
        <f t="shared" si="19"/>
        <v>0</v>
      </c>
      <c r="BF57" s="174">
        <v>2.7393870471478676E-2</v>
      </c>
      <c r="BG57" s="175">
        <f t="shared" si="86"/>
        <v>60313277.239683121</v>
      </c>
      <c r="BH57" s="177">
        <f t="shared" si="20"/>
        <v>1652214.1044142623</v>
      </c>
      <c r="BI57" s="174">
        <v>0.18191962339288556</v>
      </c>
      <c r="BJ57" s="175">
        <f t="shared" si="87"/>
        <v>0</v>
      </c>
      <c r="BK57" s="177">
        <f t="shared" si="21"/>
        <v>0</v>
      </c>
      <c r="BL57" s="174">
        <v>-3.6632587057397484E-2</v>
      </c>
      <c r="BM57" s="175">
        <v>0</v>
      </c>
      <c r="BN57" s="177">
        <f t="shared" si="22"/>
        <v>0</v>
      </c>
      <c r="BO57" s="174">
        <v>0.15456479733315706</v>
      </c>
      <c r="BP57" s="175">
        <v>0</v>
      </c>
      <c r="BQ57" s="177">
        <f t="shared" si="23"/>
        <v>0</v>
      </c>
      <c r="BR57" s="174">
        <v>1.192180614113327E-2</v>
      </c>
      <c r="BS57" s="175">
        <f t="shared" si="88"/>
        <v>76338204.740602285</v>
      </c>
      <c r="BT57" s="177">
        <f t="shared" si="24"/>
        <v>910089.27807960124</v>
      </c>
      <c r="BU57" s="174">
        <v>7.0114905869868155E-2</v>
      </c>
      <c r="BV57" s="175">
        <v>0</v>
      </c>
      <c r="BW57" s="177">
        <f t="shared" si="25"/>
        <v>0</v>
      </c>
      <c r="BX57" s="174">
        <v>-8.6220208543530782E-2</v>
      </c>
      <c r="BY57" s="175">
        <v>0</v>
      </c>
      <c r="BZ57" s="177">
        <f t="shared" si="26"/>
        <v>0</v>
      </c>
      <c r="CA57" s="174">
        <v>0</v>
      </c>
      <c r="CB57" s="175">
        <v>0</v>
      </c>
      <c r="CC57" s="177">
        <f t="shared" si="27"/>
        <v>0</v>
      </c>
      <c r="CD57" s="174">
        <v>-0.25726561103438156</v>
      </c>
      <c r="CE57" s="175">
        <v>0</v>
      </c>
      <c r="CF57" s="177">
        <f t="shared" si="28"/>
        <v>0</v>
      </c>
      <c r="CG57" s="174">
        <v>-0.39549977161315086</v>
      </c>
      <c r="CH57" s="175">
        <v>0</v>
      </c>
      <c r="CI57" s="177">
        <f t="shared" si="29"/>
        <v>0</v>
      </c>
      <c r="CJ57" s="174">
        <v>1.3345646191875329E-2</v>
      </c>
      <c r="CK57" s="179">
        <v>0</v>
      </c>
      <c r="CL57" s="179">
        <f t="shared" si="30"/>
        <v>0</v>
      </c>
      <c r="CN57" s="180">
        <f t="shared" si="56"/>
        <v>-16328373333.540108</v>
      </c>
      <c r="CP57" s="180">
        <f t="shared" si="57"/>
        <v>817371708184.54541</v>
      </c>
      <c r="CR57" s="182">
        <f t="shared" si="31"/>
        <v>-1.9976680340217382E-2</v>
      </c>
      <c r="CS57" s="183">
        <v>-2.0835898087586301E-2</v>
      </c>
      <c r="CT57" s="184">
        <f t="shared" si="32"/>
        <v>-8.5921774736891915E-4</v>
      </c>
    </row>
    <row r="58" spans="1:98" ht="15.75">
      <c r="A58" s="171">
        <v>39661</v>
      </c>
      <c r="B58" s="173">
        <v>806030887240.46643</v>
      </c>
      <c r="C58" s="173">
        <v>10001465905.17824</v>
      </c>
      <c r="D58" s="174">
        <v>-0.37906372792473009</v>
      </c>
      <c r="E58" s="201">
        <v>0</v>
      </c>
      <c r="F58" s="175">
        <f t="shared" si="2"/>
        <v>0</v>
      </c>
      <c r="G58" s="176">
        <v>-0.11953998779359833</v>
      </c>
      <c r="H58" s="175">
        <f t="shared" si="74"/>
        <v>406867354.07450432</v>
      </c>
      <c r="I58" s="175">
        <f t="shared" si="3"/>
        <v>-48636918.539679892</v>
      </c>
      <c r="J58" s="176">
        <v>-0.17307771885169723</v>
      </c>
      <c r="K58" s="175">
        <f t="shared" si="75"/>
        <v>184468813.70739421</v>
      </c>
      <c r="L58" s="177">
        <f t="shared" si="4"/>
        <v>-31927441.475754488</v>
      </c>
      <c r="M58" s="174">
        <v>3.2123857145931724E-2</v>
      </c>
      <c r="N58" s="175">
        <f t="shared" si="76"/>
        <v>596479457.56382334</v>
      </c>
      <c r="O58" s="175">
        <f t="shared" si="5"/>
        <v>19161220.885263104</v>
      </c>
      <c r="P58" s="176">
        <v>-0.26703940664570058</v>
      </c>
      <c r="Q58" s="178">
        <f t="shared" si="77"/>
        <v>38435086.188367739</v>
      </c>
      <c r="R58" s="178">
        <f t="shared" si="6"/>
        <v>-10263682.610118084</v>
      </c>
      <c r="S58" s="176">
        <v>-0.27513509056687258</v>
      </c>
      <c r="T58" s="178">
        <f t="shared" si="89"/>
        <v>-9351933.6199692655</v>
      </c>
      <c r="U58" s="178">
        <f t="shared" si="72"/>
        <v>-2573045.1035056245</v>
      </c>
      <c r="V58" s="176">
        <v>-0.1577999481864516</v>
      </c>
      <c r="W58" s="178">
        <v>0</v>
      </c>
      <c r="X58" s="179">
        <f t="shared" si="8"/>
        <v>0</v>
      </c>
      <c r="Y58" s="174">
        <v>-0.10488603720068836</v>
      </c>
      <c r="Z58" s="175">
        <f t="shared" si="78"/>
        <v>15919713.861858981</v>
      </c>
      <c r="AA58" s="177">
        <f t="shared" si="9"/>
        <v>-1669755.7003392552</v>
      </c>
      <c r="AB58" s="174">
        <v>0</v>
      </c>
      <c r="AC58" s="175">
        <v>0</v>
      </c>
      <c r="AD58" s="177">
        <f t="shared" si="10"/>
        <v>0</v>
      </c>
      <c r="AE58" s="174">
        <v>-5.1625297216705897E-2</v>
      </c>
      <c r="AF58" s="175">
        <v>0</v>
      </c>
      <c r="AG58" s="175">
        <f t="shared" si="11"/>
        <v>0</v>
      </c>
      <c r="AH58" s="176">
        <v>8.4385682562655898E-2</v>
      </c>
      <c r="AI58" s="178">
        <f t="shared" si="79"/>
        <v>270952390.73749882</v>
      </c>
      <c r="AJ58" s="179">
        <f t="shared" si="12"/>
        <v>22864502.43436728</v>
      </c>
      <c r="AK58" s="174">
        <v>0.13859586135004204</v>
      </c>
      <c r="AL58" s="177">
        <f t="shared" si="80"/>
        <v>12933422.107099416</v>
      </c>
      <c r="AM58" s="177">
        <f t="shared" si="13"/>
        <v>1792518.7771371191</v>
      </c>
      <c r="AN58" s="203">
        <v>-0.29394607837128084</v>
      </c>
      <c r="AO58" s="177">
        <f t="shared" si="81"/>
        <v>-9446995.6228897348</v>
      </c>
      <c r="AP58" s="177">
        <f t="shared" si="73"/>
        <v>-2776907.3157390929</v>
      </c>
      <c r="AQ58" s="174">
        <v>-9.6991267696134462E-2</v>
      </c>
      <c r="AR58" s="175">
        <f t="shared" si="82"/>
        <v>2841249488.9446931</v>
      </c>
      <c r="AS58" s="177">
        <f t="shared" si="15"/>
        <v>-275576389.77373993</v>
      </c>
      <c r="AT58" s="174">
        <v>3.8436607465838372E-2</v>
      </c>
      <c r="AU58" s="175">
        <f t="shared" si="83"/>
        <v>335261513.23270112</v>
      </c>
      <c r="AV58" s="177">
        <f t="shared" si="16"/>
        <v>12886315.18252831</v>
      </c>
      <c r="AW58" s="174">
        <v>4.9444256355439781E-2</v>
      </c>
      <c r="AX58" s="175">
        <f t="shared" si="84"/>
        <v>50862765.176830687</v>
      </c>
      <c r="AY58" s="177">
        <f t="shared" si="17"/>
        <v>2514871.6003497518</v>
      </c>
      <c r="AZ58" s="174">
        <v>-1.0839369888158845E-2</v>
      </c>
      <c r="BA58" s="175">
        <f t="shared" si="85"/>
        <v>113707527.74639222</v>
      </c>
      <c r="BB58" s="177">
        <f t="shared" si="18"/>
        <v>-1232517.9523112301</v>
      </c>
      <c r="BC58" s="174">
        <v>-5.5808077091089626E-2</v>
      </c>
      <c r="BD58" s="175">
        <v>0</v>
      </c>
      <c r="BE58" s="177">
        <f t="shared" si="19"/>
        <v>0</v>
      </c>
      <c r="BF58" s="174">
        <v>2.1761483220601834E-2</v>
      </c>
      <c r="BG58" s="175">
        <f t="shared" si="86"/>
        <v>61965491.344097383</v>
      </c>
      <c r="BH58" s="177">
        <f t="shared" si="20"/>
        <v>1348461.0001409233</v>
      </c>
      <c r="BI58" s="174">
        <v>-0.14183143682948215</v>
      </c>
      <c r="BJ58" s="175">
        <f t="shared" si="87"/>
        <v>0</v>
      </c>
      <c r="BK58" s="177">
        <f t="shared" si="21"/>
        <v>0</v>
      </c>
      <c r="BL58" s="174">
        <v>7.8007250308631371E-2</v>
      </c>
      <c r="BM58" s="175">
        <v>0</v>
      </c>
      <c r="BN58" s="177">
        <f t="shared" si="22"/>
        <v>0</v>
      </c>
      <c r="BO58" s="174">
        <v>-0.36246860985031876</v>
      </c>
      <c r="BP58" s="175">
        <v>0</v>
      </c>
      <c r="BQ58" s="177">
        <f t="shared" si="23"/>
        <v>0</v>
      </c>
      <c r="BR58" s="174">
        <v>-2.392233852030853E-2</v>
      </c>
      <c r="BS58" s="175">
        <f t="shared" si="88"/>
        <v>77248294.018681884</v>
      </c>
      <c r="BT58" s="177">
        <f t="shared" si="24"/>
        <v>-1847959.8396312327</v>
      </c>
      <c r="BU58" s="174">
        <v>-1.0079734128176012E-3</v>
      </c>
      <c r="BV58" s="175">
        <v>0</v>
      </c>
      <c r="BW58" s="177">
        <f t="shared" si="25"/>
        <v>0</v>
      </c>
      <c r="BX58" s="174">
        <v>-0.39921258644803537</v>
      </c>
      <c r="BY58" s="175">
        <v>0</v>
      </c>
      <c r="BZ58" s="177">
        <f t="shared" si="26"/>
        <v>0</v>
      </c>
      <c r="CA58" s="174">
        <v>0</v>
      </c>
      <c r="CB58" s="175">
        <v>0</v>
      </c>
      <c r="CC58" s="177">
        <f t="shared" si="27"/>
        <v>0</v>
      </c>
      <c r="CD58" s="174">
        <v>0.15060998500374934</v>
      </c>
      <c r="CE58" s="175">
        <v>0</v>
      </c>
      <c r="CF58" s="177">
        <f t="shared" si="28"/>
        <v>0</v>
      </c>
      <c r="CG58" s="174">
        <v>-8.8593418001317037E-2</v>
      </c>
      <c r="CH58" s="175">
        <v>0</v>
      </c>
      <c r="CI58" s="177">
        <f t="shared" si="29"/>
        <v>0</v>
      </c>
      <c r="CJ58" s="174">
        <v>-0.26876702286022347</v>
      </c>
      <c r="CK58" s="179">
        <v>0</v>
      </c>
      <c r="CL58" s="179">
        <f t="shared" si="30"/>
        <v>0</v>
      </c>
      <c r="CN58" s="180">
        <f t="shared" si="56"/>
        <v>10317402633.609272</v>
      </c>
      <c r="CP58" s="180">
        <f t="shared" si="57"/>
        <v>801043334851.00549</v>
      </c>
      <c r="CR58" s="182">
        <f t="shared" si="31"/>
        <v>1.287995565873888E-2</v>
      </c>
      <c r="CS58" s="183">
        <v>1.2408291125690401E-2</v>
      </c>
      <c r="CT58" s="184">
        <f t="shared" si="32"/>
        <v>-4.7166453304847873E-4</v>
      </c>
    </row>
    <row r="59" spans="1:98" ht="15.75">
      <c r="A59" s="171">
        <v>39692</v>
      </c>
      <c r="B59" s="173">
        <v>816032353145.64465</v>
      </c>
      <c r="C59" s="173">
        <v>-100911034731.90379</v>
      </c>
      <c r="D59" s="174">
        <v>-0.34625890787685948</v>
      </c>
      <c r="E59" s="201">
        <v>0</v>
      </c>
      <c r="F59" s="175">
        <f t="shared" si="2"/>
        <v>0</v>
      </c>
      <c r="G59" s="176">
        <v>-0.21672684206444534</v>
      </c>
      <c r="H59" s="175">
        <f t="shared" si="74"/>
        <v>358230435.53482443</v>
      </c>
      <c r="I59" s="175">
        <f t="shared" si="3"/>
        <v>-77638151.024833366</v>
      </c>
      <c r="J59" s="176">
        <v>-4.9741796300792909E-2</v>
      </c>
      <c r="K59" s="175">
        <f t="shared" si="75"/>
        <v>152541372.23163974</v>
      </c>
      <c r="L59" s="177">
        <f t="shared" si="4"/>
        <v>-7587681.8649896523</v>
      </c>
      <c r="M59" s="174">
        <v>-0.19785113875517635</v>
      </c>
      <c r="N59" s="175">
        <f t="shared" si="76"/>
        <v>615640678.44908643</v>
      </c>
      <c r="O59" s="175">
        <f t="shared" si="5"/>
        <v>-121805209.2951611</v>
      </c>
      <c r="P59" s="176">
        <v>4.6583810297949335E-2</v>
      </c>
      <c r="Q59" s="178">
        <f t="shared" si="77"/>
        <v>28171403.578249656</v>
      </c>
      <c r="R59" s="178">
        <f t="shared" si="6"/>
        <v>1312331.320116153</v>
      </c>
      <c r="S59" s="176">
        <v>-0.15190969150606667</v>
      </c>
      <c r="T59" s="178">
        <f t="shared" si="89"/>
        <v>-11924978.72347489</v>
      </c>
      <c r="U59" s="178">
        <f t="shared" si="72"/>
        <v>-1811519.8390994794</v>
      </c>
      <c r="V59" s="176">
        <v>-0.1188245615780246</v>
      </c>
      <c r="W59" s="178">
        <v>0</v>
      </c>
      <c r="X59" s="179">
        <f t="shared" si="8"/>
        <v>0</v>
      </c>
      <c r="Y59" s="174">
        <v>-0.14920540916760663</v>
      </c>
      <c r="Z59" s="175">
        <f t="shared" si="78"/>
        <v>14249958.161519725</v>
      </c>
      <c r="AA59" s="177">
        <f t="shared" si="9"/>
        <v>-2126170.838110826</v>
      </c>
      <c r="AB59" s="174">
        <v>0</v>
      </c>
      <c r="AC59" s="175">
        <v>0</v>
      </c>
      <c r="AD59" s="177">
        <f t="shared" si="10"/>
        <v>0</v>
      </c>
      <c r="AE59" s="174">
        <v>-0.18696567061509847</v>
      </c>
      <c r="AF59" s="175">
        <v>0</v>
      </c>
      <c r="AG59" s="175">
        <f t="shared" si="11"/>
        <v>0</v>
      </c>
      <c r="AH59" s="176">
        <v>-0.31840430599449832</v>
      </c>
      <c r="AI59" s="178">
        <f t="shared" si="79"/>
        <v>293816893.17186612</v>
      </c>
      <c r="AJ59" s="179">
        <f t="shared" si="12"/>
        <v>-93552563.959847689</v>
      </c>
      <c r="AK59" s="174">
        <v>-0.45104134625860404</v>
      </c>
      <c r="AL59" s="177">
        <f t="shared" si="80"/>
        <v>14725940.884236535</v>
      </c>
      <c r="AM59" s="177">
        <f t="shared" si="13"/>
        <v>-6642008.2013506647</v>
      </c>
      <c r="AN59" s="203">
        <v>2.0028424135169771E-2</v>
      </c>
      <c r="AO59" s="177">
        <f t="shared" si="81"/>
        <v>-12223902.938628828</v>
      </c>
      <c r="AP59" s="177">
        <f t="shared" si="73"/>
        <v>244825.5126420063</v>
      </c>
      <c r="AQ59" s="174">
        <v>-9.9057801017128203E-2</v>
      </c>
      <c r="AR59" s="175">
        <f t="shared" si="82"/>
        <v>2565673099.1709533</v>
      </c>
      <c r="AS59" s="177">
        <f t="shared" si="15"/>
        <v>-254149935.33267492</v>
      </c>
      <c r="AT59" s="174">
        <v>-6.2426637560671919E-2</v>
      </c>
      <c r="AU59" s="175">
        <f t="shared" si="83"/>
        <v>348147828.41522944</v>
      </c>
      <c r="AV59" s="177">
        <f t="shared" si="16"/>
        <v>-21733698.302012525</v>
      </c>
      <c r="AW59" s="174">
        <v>-6.1624258140033056E-2</v>
      </c>
      <c r="AX59" s="175">
        <f t="shared" si="84"/>
        <v>53377636.777180441</v>
      </c>
      <c r="AY59" s="177">
        <f t="shared" si="17"/>
        <v>-3289357.2676618895</v>
      </c>
      <c r="AZ59" s="174">
        <v>-6.1666406077941875E-2</v>
      </c>
      <c r="BA59" s="175">
        <f t="shared" si="85"/>
        <v>112475009.79408099</v>
      </c>
      <c r="BB59" s="177">
        <f t="shared" si="18"/>
        <v>-6935929.6275822874</v>
      </c>
      <c r="BC59" s="174">
        <v>-0.1940800288871819</v>
      </c>
      <c r="BD59" s="175">
        <v>0</v>
      </c>
      <c r="BE59" s="177">
        <f t="shared" si="19"/>
        <v>0</v>
      </c>
      <c r="BF59" s="174">
        <v>5.0504951880648991E-2</v>
      </c>
      <c r="BG59" s="175">
        <f t="shared" si="86"/>
        <v>63313952.344238311</v>
      </c>
      <c r="BH59" s="177">
        <f t="shared" si="20"/>
        <v>3197668.1165194591</v>
      </c>
      <c r="BI59" s="174">
        <v>4.5039969179982188E-3</v>
      </c>
      <c r="BJ59" s="175">
        <f t="shared" si="87"/>
        <v>0</v>
      </c>
      <c r="BK59" s="177">
        <f t="shared" si="21"/>
        <v>0</v>
      </c>
      <c r="BL59" s="174">
        <v>-4.6109572015878807E-2</v>
      </c>
      <c r="BM59" s="175">
        <v>0</v>
      </c>
      <c r="BN59" s="177">
        <f t="shared" si="22"/>
        <v>0</v>
      </c>
      <c r="BO59" s="174">
        <v>-0.36067251344750811</v>
      </c>
      <c r="BP59" s="175">
        <v>0</v>
      </c>
      <c r="BQ59" s="177">
        <f t="shared" si="23"/>
        <v>0</v>
      </c>
      <c r="BR59" s="174">
        <v>-0.21081355560575674</v>
      </c>
      <c r="BS59" s="175">
        <f t="shared" si="88"/>
        <v>75400334.179050654</v>
      </c>
      <c r="BT59" s="177">
        <f t="shared" si="24"/>
        <v>-15895412.542147934</v>
      </c>
      <c r="BU59" s="174">
        <v>-0.31803927290360262</v>
      </c>
      <c r="BV59" s="175">
        <v>0</v>
      </c>
      <c r="BW59" s="177">
        <f t="shared" si="25"/>
        <v>0</v>
      </c>
      <c r="BX59" s="174">
        <v>-1.9838939028007048E-2</v>
      </c>
      <c r="BY59" s="175">
        <v>0</v>
      </c>
      <c r="BZ59" s="177">
        <f t="shared" si="26"/>
        <v>0</v>
      </c>
      <c r="CA59" s="174">
        <v>0</v>
      </c>
      <c r="CB59" s="175">
        <v>0</v>
      </c>
      <c r="CC59" s="177">
        <f t="shared" si="27"/>
        <v>0</v>
      </c>
      <c r="CD59" s="174">
        <v>-0.47721122464804983</v>
      </c>
      <c r="CE59" s="175">
        <v>0</v>
      </c>
      <c r="CF59" s="177">
        <f t="shared" si="28"/>
        <v>0</v>
      </c>
      <c r="CG59" s="174">
        <v>-0.32738954114558083</v>
      </c>
      <c r="CH59" s="175">
        <v>0</v>
      </c>
      <c r="CI59" s="177">
        <f t="shared" si="29"/>
        <v>0</v>
      </c>
      <c r="CJ59" s="174">
        <v>-0.20969203307808795</v>
      </c>
      <c r="CK59" s="179">
        <v>0</v>
      </c>
      <c r="CL59" s="179">
        <f t="shared" si="30"/>
        <v>0</v>
      </c>
      <c r="CN59" s="180">
        <f t="shared" si="56"/>
        <v>-100302621918.75761</v>
      </c>
      <c r="CP59" s="180">
        <f t="shared" si="57"/>
        <v>811360737484.6145</v>
      </c>
      <c r="CR59" s="182">
        <f t="shared" si="31"/>
        <v>-0.12362272080075801</v>
      </c>
      <c r="CS59" s="183">
        <v>-0.123660580788141</v>
      </c>
      <c r="CT59" s="184">
        <f t="shared" si="32"/>
        <v>-3.7859987382996008E-5</v>
      </c>
    </row>
    <row r="60" spans="1:98" ht="15.75">
      <c r="A60" s="185">
        <v>39722</v>
      </c>
      <c r="B60" s="173">
        <v>715121318413.74084</v>
      </c>
      <c r="C60" s="173">
        <v>-119969081854.41789</v>
      </c>
      <c r="D60" s="174">
        <v>-0.30984076583075504</v>
      </c>
      <c r="E60" s="201">
        <v>0</v>
      </c>
      <c r="F60" s="175">
        <f t="shared" si="2"/>
        <v>0</v>
      </c>
      <c r="G60" s="176">
        <v>-0.75451119307046188</v>
      </c>
      <c r="H60" s="175">
        <f t="shared" si="74"/>
        <v>280592284.50999105</v>
      </c>
      <c r="I60" s="175">
        <f t="shared" si="3"/>
        <v>-211710019.35199982</v>
      </c>
      <c r="J60" s="176">
        <v>-0.27023428075882627</v>
      </c>
      <c r="K60" s="175">
        <f t="shared" si="75"/>
        <v>144953690.3666501</v>
      </c>
      <c r="L60" s="177">
        <f t="shared" si="4"/>
        <v>-39171456.259569295</v>
      </c>
      <c r="M60" s="174">
        <v>-0.54992933044617331</v>
      </c>
      <c r="N60" s="175">
        <f t="shared" si="76"/>
        <v>493835469.1539253</v>
      </c>
      <c r="O60" s="175">
        <f t="shared" si="5"/>
        <v>-271574608.90239</v>
      </c>
      <c r="P60" s="176">
        <v>-0.42485005916461033</v>
      </c>
      <c r="Q60" s="178">
        <f t="shared" si="77"/>
        <v>29483734.898365807</v>
      </c>
      <c r="R60" s="178">
        <f t="shared" si="6"/>
        <v>-12526166.5159644</v>
      </c>
      <c r="S60" s="176">
        <v>-0.3371148957941334</v>
      </c>
      <c r="T60" s="178">
        <f t="shared" si="89"/>
        <v>-13736498.56257437</v>
      </c>
      <c r="U60" s="178">
        <f t="shared" si="72"/>
        <v>-4630778.2814985216</v>
      </c>
      <c r="V60" s="176">
        <v>-1.1814269370364996</v>
      </c>
      <c r="W60" s="178">
        <v>0</v>
      </c>
      <c r="X60" s="179">
        <f t="shared" si="8"/>
        <v>0</v>
      </c>
      <c r="Y60" s="174">
        <v>-0.82358383433530258</v>
      </c>
      <c r="Z60" s="175">
        <f t="shared" si="78"/>
        <v>12123787.3234089</v>
      </c>
      <c r="AA60" s="177">
        <f t="shared" si="9"/>
        <v>-9984955.2504788376</v>
      </c>
      <c r="AB60" s="174">
        <v>0</v>
      </c>
      <c r="AC60" s="175">
        <v>0</v>
      </c>
      <c r="AD60" s="177">
        <f t="shared" si="10"/>
        <v>0</v>
      </c>
      <c r="AE60" s="174">
        <v>-0.62717781172929676</v>
      </c>
      <c r="AF60" s="175">
        <v>0</v>
      </c>
      <c r="AG60" s="175">
        <f t="shared" si="11"/>
        <v>0</v>
      </c>
      <c r="AH60" s="176">
        <v>-0.73152991667758216</v>
      </c>
      <c r="AI60" s="178">
        <f t="shared" si="79"/>
        <v>200264329.21201843</v>
      </c>
      <c r="AJ60" s="179">
        <f t="shared" si="12"/>
        <v>-146499348.06195971</v>
      </c>
      <c r="AK60" s="174">
        <v>-0.67097670654908703</v>
      </c>
      <c r="AL60" s="177">
        <f t="shared" si="80"/>
        <v>8083932.6828858703</v>
      </c>
      <c r="AM60" s="177">
        <f t="shared" si="13"/>
        <v>-5424130.5275272867</v>
      </c>
      <c r="AN60" s="203">
        <v>-0.14586401953102859</v>
      </c>
      <c r="AO60" s="177">
        <f t="shared" si="81"/>
        <v>-11979077.425986821</v>
      </c>
      <c r="AP60" s="177">
        <f t="shared" si="73"/>
        <v>-1747316.3836278454</v>
      </c>
      <c r="AQ60" s="174">
        <v>-0.21933467748539012</v>
      </c>
      <c r="AR60" s="175">
        <f t="shared" si="82"/>
        <v>2311523163.8382783</v>
      </c>
      <c r="AS60" s="177">
        <f t="shared" si="15"/>
        <v>-506997187.64047736</v>
      </c>
      <c r="AT60" s="174">
        <v>-0.13693156108001067</v>
      </c>
      <c r="AU60" s="175">
        <f t="shared" si="83"/>
        <v>326414130.11321694</v>
      </c>
      <c r="AV60" s="177">
        <f t="shared" si="16"/>
        <v>-44696396.394976519</v>
      </c>
      <c r="AW60" s="174">
        <v>-0.24985098646672613</v>
      </c>
      <c r="AX60" s="175">
        <f t="shared" si="84"/>
        <v>50088279.509518556</v>
      </c>
      <c r="AY60" s="177">
        <f t="shared" si="17"/>
        <v>-12514606.045874316</v>
      </c>
      <c r="AZ60" s="174">
        <v>-0.12859025127409501</v>
      </c>
      <c r="BA60" s="175">
        <f t="shared" si="85"/>
        <v>105539080.16649871</v>
      </c>
      <c r="BB60" s="177">
        <f t="shared" si="18"/>
        <v>-13571296.837846925</v>
      </c>
      <c r="BC60" s="174">
        <v>-0.77833270159081269</v>
      </c>
      <c r="BD60" s="175">
        <v>0</v>
      </c>
      <c r="BE60" s="177">
        <f t="shared" si="19"/>
        <v>0</v>
      </c>
      <c r="BF60" s="174">
        <v>9.5753302368252233E-2</v>
      </c>
      <c r="BG60" s="175">
        <f t="shared" si="86"/>
        <v>66511620.460757777</v>
      </c>
      <c r="BH60" s="177">
        <f t="shared" si="20"/>
        <v>6368707.3049813714</v>
      </c>
      <c r="BI60" s="174">
        <v>-0.31182999441055026</v>
      </c>
      <c r="BJ60" s="175">
        <f t="shared" si="87"/>
        <v>0</v>
      </c>
      <c r="BK60" s="177">
        <f t="shared" si="21"/>
        <v>0</v>
      </c>
      <c r="BL60" s="174">
        <v>-8.6612597076215922E-2</v>
      </c>
      <c r="BM60" s="175">
        <v>0</v>
      </c>
      <c r="BN60" s="177">
        <f t="shared" si="22"/>
        <v>0</v>
      </c>
      <c r="BO60" s="174">
        <v>-0.88054814717221985</v>
      </c>
      <c r="BP60" s="175">
        <v>0</v>
      </c>
      <c r="BQ60" s="177">
        <f t="shared" si="23"/>
        <v>0</v>
      </c>
      <c r="BR60" s="174">
        <v>-0.36155181892338273</v>
      </c>
      <c r="BS60" s="175">
        <f t="shared" si="88"/>
        <v>59504921.63690272</v>
      </c>
      <c r="BT60" s="177">
        <f t="shared" si="24"/>
        <v>-21514112.65271553</v>
      </c>
      <c r="BU60" s="174">
        <v>-1.4148811000497707</v>
      </c>
      <c r="BV60" s="175">
        <v>0</v>
      </c>
      <c r="BW60" s="177">
        <f t="shared" si="25"/>
        <v>0</v>
      </c>
      <c r="BX60" s="174">
        <v>-1.2405055540121592</v>
      </c>
      <c r="BY60" s="175">
        <v>0</v>
      </c>
      <c r="BZ60" s="177">
        <f t="shared" si="26"/>
        <v>0</v>
      </c>
      <c r="CA60" s="174">
        <v>0</v>
      </c>
      <c r="CB60" s="175">
        <v>0</v>
      </c>
      <c r="CC60" s="177">
        <f t="shared" si="27"/>
        <v>0</v>
      </c>
      <c r="CD60" s="174">
        <v>-0.56086196850775127</v>
      </c>
      <c r="CE60" s="175">
        <v>0</v>
      </c>
      <c r="CF60" s="177">
        <f t="shared" si="28"/>
        <v>0</v>
      </c>
      <c r="CG60" s="174">
        <v>-1.0522670718580089</v>
      </c>
      <c r="CH60" s="175">
        <v>0</v>
      </c>
      <c r="CI60" s="177">
        <f t="shared" si="29"/>
        <v>0</v>
      </c>
      <c r="CJ60" s="174">
        <v>-0.84212349813065046</v>
      </c>
      <c r="CK60" s="179">
        <v>0</v>
      </c>
      <c r="CL60" s="179">
        <f t="shared" si="30"/>
        <v>0</v>
      </c>
      <c r="CN60" s="180">
        <f t="shared" si="56"/>
        <v>-118672888182.616</v>
      </c>
      <c r="CP60" s="180">
        <f t="shared" si="57"/>
        <v>711058115565.85706</v>
      </c>
      <c r="CR60" s="182">
        <f t="shared" si="31"/>
        <v>-0.16689618694271791</v>
      </c>
      <c r="CS60" s="183">
        <v>-0.16776046072927803</v>
      </c>
      <c r="CT60" s="184">
        <f t="shared" si="32"/>
        <v>-8.6427378656012133E-4</v>
      </c>
    </row>
    <row r="61" spans="1:98" ht="15.75">
      <c r="A61" s="171">
        <v>39753</v>
      </c>
      <c r="B61" s="173">
        <v>595152236559.323</v>
      </c>
      <c r="C61" s="173">
        <v>-34201235583.810745</v>
      </c>
      <c r="D61" s="174">
        <v>8.8746929108697008E-3</v>
      </c>
      <c r="E61" s="201">
        <v>0</v>
      </c>
      <c r="F61" s="175">
        <f t="shared" si="2"/>
        <v>0</v>
      </c>
      <c r="G61" s="176">
        <v>-0.23194622194126133</v>
      </c>
      <c r="H61" s="175">
        <f t="shared" si="74"/>
        <v>68882265.157991216</v>
      </c>
      <c r="I61" s="175">
        <f t="shared" si="3"/>
        <v>-15976981.162152242</v>
      </c>
      <c r="J61" s="176">
        <v>-0.10838452335590018</v>
      </c>
      <c r="K61" s="175">
        <f t="shared" si="75"/>
        <v>105782234.1070808</v>
      </c>
      <c r="L61" s="177">
        <f t="shared" si="4"/>
        <v>-11465157.0232182</v>
      </c>
      <c r="M61" s="174">
        <v>-0.48615376829371054</v>
      </c>
      <c r="N61" s="175">
        <f t="shared" si="76"/>
        <v>222260860.2515353</v>
      </c>
      <c r="O61" s="175">
        <f t="shared" si="5"/>
        <v>-108052954.75548567</v>
      </c>
      <c r="P61" s="176">
        <v>-3.5319045105329502E-2</v>
      </c>
      <c r="Q61" s="178">
        <f t="shared" si="77"/>
        <v>16957568.38240141</v>
      </c>
      <c r="R61" s="178">
        <f t="shared" si="6"/>
        <v>-598925.12257474486</v>
      </c>
      <c r="S61" s="176">
        <v>2.2972261150797046E-2</v>
      </c>
      <c r="T61" s="178">
        <f t="shared" si="89"/>
        <v>-18367276.844072893</v>
      </c>
      <c r="U61" s="178">
        <f t="shared" si="72"/>
        <v>421937.88029102987</v>
      </c>
      <c r="V61" s="176">
        <v>-0.22952136737697579</v>
      </c>
      <c r="W61" s="178">
        <v>0</v>
      </c>
      <c r="X61" s="179">
        <f t="shared" si="8"/>
        <v>0</v>
      </c>
      <c r="Y61" s="174">
        <v>7.3397000448257643E-2</v>
      </c>
      <c r="Z61" s="175">
        <f t="shared" si="78"/>
        <v>2138832.0729300631</v>
      </c>
      <c r="AA61" s="177">
        <f t="shared" si="9"/>
        <v>156983.85861559567</v>
      </c>
      <c r="AB61" s="174">
        <v>0</v>
      </c>
      <c r="AC61" s="175">
        <v>0</v>
      </c>
      <c r="AD61" s="177">
        <f t="shared" si="10"/>
        <v>0</v>
      </c>
      <c r="AE61" s="174">
        <v>-2.6133462738939819E-2</v>
      </c>
      <c r="AF61" s="175">
        <v>0</v>
      </c>
      <c r="AG61" s="175">
        <f t="shared" si="11"/>
        <v>0</v>
      </c>
      <c r="AH61" s="176">
        <v>-0.45720115746484236</v>
      </c>
      <c r="AI61" s="178">
        <f t="shared" si="79"/>
        <v>53764981.150058702</v>
      </c>
      <c r="AJ61" s="179">
        <f t="shared" si="12"/>
        <v>-24581411.612882268</v>
      </c>
      <c r="AK61" s="174">
        <v>-0.60582944191059673</v>
      </c>
      <c r="AL61" s="177">
        <f t="shared" si="80"/>
        <v>2659802.1553585837</v>
      </c>
      <c r="AM61" s="177">
        <f t="shared" si="13"/>
        <v>-1611386.455373493</v>
      </c>
      <c r="AN61" s="203">
        <v>0.11747736616814496</v>
      </c>
      <c r="AO61" s="177">
        <f t="shared" si="81"/>
        <v>-13726393.809614666</v>
      </c>
      <c r="AP61" s="177">
        <f t="shared" si="73"/>
        <v>1612540.5917402604</v>
      </c>
      <c r="AQ61" s="174">
        <v>-8.2823554432980451E-2</v>
      </c>
      <c r="AR61" s="175">
        <f t="shared" si="82"/>
        <v>1804525976.1978009</v>
      </c>
      <c r="AS61" s="177">
        <f t="shared" si="15"/>
        <v>-149457255.41534576</v>
      </c>
      <c r="AT61" s="174">
        <v>-2.1377621996537994E-2</v>
      </c>
      <c r="AU61" s="175">
        <f t="shared" si="83"/>
        <v>281717733.71824044</v>
      </c>
      <c r="AV61" s="177">
        <f t="shared" si="16"/>
        <v>-6022455.2211498898</v>
      </c>
      <c r="AW61" s="174">
        <v>6.3490646164680031E-2</v>
      </c>
      <c r="AX61" s="175">
        <f t="shared" si="84"/>
        <v>37573673.463644244</v>
      </c>
      <c r="AY61" s="177">
        <f t="shared" si="17"/>
        <v>2385576.8069874644</v>
      </c>
      <c r="AZ61" s="174">
        <v>-9.0710380509187255E-2</v>
      </c>
      <c r="BA61" s="175">
        <f t="shared" si="85"/>
        <v>91967783.328651771</v>
      </c>
      <c r="BB61" s="177">
        <f t="shared" si="18"/>
        <v>-8342432.6203284906</v>
      </c>
      <c r="BC61" s="174">
        <v>-1.8667390509564594E-3</v>
      </c>
      <c r="BD61" s="175">
        <v>0</v>
      </c>
      <c r="BE61" s="177">
        <f t="shared" si="19"/>
        <v>0</v>
      </c>
      <c r="BF61" s="174">
        <v>-2.3236370918629276E-2</v>
      </c>
      <c r="BG61" s="175">
        <f t="shared" si="86"/>
        <v>72880327.765739143</v>
      </c>
      <c r="BH61" s="177">
        <f t="shared" si="20"/>
        <v>-1693474.3286359909</v>
      </c>
      <c r="BI61" s="174">
        <v>4.5646803984277014E-2</v>
      </c>
      <c r="BJ61" s="175">
        <f t="shared" si="87"/>
        <v>0</v>
      </c>
      <c r="BK61" s="177">
        <f t="shared" si="21"/>
        <v>0</v>
      </c>
      <c r="BL61" s="174">
        <v>1.6051535844346493E-3</v>
      </c>
      <c r="BM61" s="175">
        <v>0</v>
      </c>
      <c r="BN61" s="177">
        <f t="shared" si="22"/>
        <v>0</v>
      </c>
      <c r="BO61" s="174">
        <v>0.34777450351383149</v>
      </c>
      <c r="BP61" s="175">
        <v>0</v>
      </c>
      <c r="BQ61" s="177">
        <f t="shared" si="23"/>
        <v>0</v>
      </c>
      <c r="BR61" s="174">
        <v>-0.12518600701638377</v>
      </c>
      <c r="BS61" s="175">
        <f t="shared" si="88"/>
        <v>37990808.984187186</v>
      </c>
      <c r="BT61" s="177">
        <f t="shared" si="24"/>
        <v>-4755917.6800525524</v>
      </c>
      <c r="BU61" s="174">
        <v>-0.10918016251261126</v>
      </c>
      <c r="BV61" s="175">
        <v>0</v>
      </c>
      <c r="BW61" s="177">
        <f t="shared" si="25"/>
        <v>0</v>
      </c>
      <c r="BX61" s="174">
        <v>-0.49298404266041362</v>
      </c>
      <c r="BY61" s="175">
        <v>0</v>
      </c>
      <c r="BZ61" s="177">
        <f t="shared" si="26"/>
        <v>0</v>
      </c>
      <c r="CA61" s="174">
        <v>0</v>
      </c>
      <c r="CB61" s="175">
        <v>0</v>
      </c>
      <c r="CC61" s="177">
        <f t="shared" si="27"/>
        <v>0</v>
      </c>
      <c r="CD61" s="174">
        <v>-0.7810556377726704</v>
      </c>
      <c r="CE61" s="175">
        <v>0</v>
      </c>
      <c r="CF61" s="177">
        <f t="shared" si="28"/>
        <v>0</v>
      </c>
      <c r="CG61" s="174">
        <v>-0.19328258717240565</v>
      </c>
      <c r="CH61" s="175">
        <v>0</v>
      </c>
      <c r="CI61" s="177">
        <f t="shared" si="29"/>
        <v>0</v>
      </c>
      <c r="CJ61" s="174">
        <v>-0.16515900195642499</v>
      </c>
      <c r="CK61" s="179">
        <v>0</v>
      </c>
      <c r="CL61" s="179">
        <f t="shared" si="30"/>
        <v>0</v>
      </c>
      <c r="CN61" s="180">
        <f t="shared" si="56"/>
        <v>-33873254271.551186</v>
      </c>
      <c r="CP61" s="180">
        <f t="shared" si="57"/>
        <v>592385227383.24121</v>
      </c>
      <c r="CR61" s="182">
        <f t="shared" si="31"/>
        <v>-5.7181125905486199E-2</v>
      </c>
      <c r="CS61" s="183">
        <v>-5.7466364877554597E-2</v>
      </c>
      <c r="CT61" s="184">
        <f t="shared" si="32"/>
        <v>-2.8523897206839816E-4</v>
      </c>
    </row>
    <row r="62" spans="1:98" s="170" customFormat="1" ht="15.75">
      <c r="A62" s="187">
        <v>39783</v>
      </c>
      <c r="B62" s="189">
        <v>560951000975.51221</v>
      </c>
      <c r="C62" s="189">
        <v>7004223652.1327772</v>
      </c>
      <c r="D62" s="190">
        <v>0.14480289416846917</v>
      </c>
      <c r="E62" s="202">
        <v>0</v>
      </c>
      <c r="F62" s="191">
        <f t="shared" si="2"/>
        <v>0</v>
      </c>
      <c r="G62" s="192">
        <v>0.23763709179188489</v>
      </c>
      <c r="H62" s="191">
        <f t="shared" si="74"/>
        <v>52905283.99583897</v>
      </c>
      <c r="I62" s="191">
        <f t="shared" si="3"/>
        <v>12572257.829194924</v>
      </c>
      <c r="J62" s="192">
        <v>4.1748165756139592E-2</v>
      </c>
      <c r="K62" s="191">
        <f t="shared" si="75"/>
        <v>94317077.083862603</v>
      </c>
      <c r="L62" s="193">
        <f t="shared" si="4"/>
        <v>3937564.967731691</v>
      </c>
      <c r="M62" s="190">
        <v>0.12566129877487475</v>
      </c>
      <c r="N62" s="191">
        <f t="shared" si="76"/>
        <v>114207905.49604964</v>
      </c>
      <c r="O62" s="191">
        <f t="shared" si="5"/>
        <v>14351513.734991755</v>
      </c>
      <c r="P62" s="192">
        <v>-2.5420862940362141E-2</v>
      </c>
      <c r="Q62" s="194">
        <f t="shared" si="77"/>
        <v>16358643.259826666</v>
      </c>
      <c r="R62" s="194">
        <f t="shared" si="6"/>
        <v>-415850.82819833263</v>
      </c>
      <c r="S62" s="192">
        <v>7.5033771627281892E-2</v>
      </c>
      <c r="T62" s="194">
        <f t="shared" si="89"/>
        <v>-17945338.963781863</v>
      </c>
      <c r="U62" s="194">
        <f t="shared" si="72"/>
        <v>1346506.4655825719</v>
      </c>
      <c r="V62" s="192">
        <v>0.10171554912790172</v>
      </c>
      <c r="W62" s="194">
        <v>0</v>
      </c>
      <c r="X62" s="195">
        <f t="shared" si="8"/>
        <v>0</v>
      </c>
      <c r="Y62" s="190">
        <v>0.27441464557952683</v>
      </c>
      <c r="Z62" s="191">
        <f t="shared" si="78"/>
        <v>2295815.9315456585</v>
      </c>
      <c r="AA62" s="193">
        <f t="shared" si="9"/>
        <v>630005.5151709331</v>
      </c>
      <c r="AB62" s="190">
        <v>0</v>
      </c>
      <c r="AC62" s="191">
        <v>0</v>
      </c>
      <c r="AD62" s="193">
        <f t="shared" si="10"/>
        <v>0</v>
      </c>
      <c r="AE62" s="190">
        <v>-2.1531262727943375E-2</v>
      </c>
      <c r="AF62" s="191">
        <v>0</v>
      </c>
      <c r="AG62" s="191">
        <f t="shared" si="11"/>
        <v>0</v>
      </c>
      <c r="AH62" s="192">
        <v>0.21805062308426618</v>
      </c>
      <c r="AI62" s="194">
        <f t="shared" si="79"/>
        <v>29183569.537176434</v>
      </c>
      <c r="AJ62" s="195">
        <f t="shared" si="12"/>
        <v>6363495.5214043306</v>
      </c>
      <c r="AK62" s="190">
        <v>-6.9121739947600999E-2</v>
      </c>
      <c r="AL62" s="193">
        <f t="shared" si="80"/>
        <v>1048415.6999850906</v>
      </c>
      <c r="AM62" s="193">
        <f t="shared" si="13"/>
        <v>-72468.317371351499</v>
      </c>
      <c r="AN62" s="204">
        <v>-8.3729271493004995E-3</v>
      </c>
      <c r="AO62" s="193">
        <f t="shared" si="81"/>
        <v>-12113853.217874406</v>
      </c>
      <c r="AP62" s="193">
        <f t="shared" si="73"/>
        <v>-101428.41049058184</v>
      </c>
      <c r="AQ62" s="190">
        <v>0.16344248123016855</v>
      </c>
      <c r="AR62" s="191">
        <f t="shared" si="82"/>
        <v>1655068720.782455</v>
      </c>
      <c r="AS62" s="193">
        <f t="shared" si="15"/>
        <v>270508538.3311255</v>
      </c>
      <c r="AT62" s="190">
        <v>5.0232150239742585E-3</v>
      </c>
      <c r="AU62" s="191">
        <f t="shared" si="83"/>
        <v>275695278.49709052</v>
      </c>
      <c r="AV62" s="193">
        <f t="shared" si="16"/>
        <v>1384876.6649853524</v>
      </c>
      <c r="AW62" s="190">
        <v>-1.1502787540998351E-2</v>
      </c>
      <c r="AX62" s="191">
        <f t="shared" si="84"/>
        <v>39959250.270631708</v>
      </c>
      <c r="AY62" s="193">
        <f t="shared" si="17"/>
        <v>-459642.7661606574</v>
      </c>
      <c r="AZ62" s="190">
        <v>8.5202765657281007E-2</v>
      </c>
      <c r="BA62" s="191">
        <f t="shared" si="85"/>
        <v>83625350.708323285</v>
      </c>
      <c r="BB62" s="193">
        <f t="shared" si="18"/>
        <v>7125111.1594092073</v>
      </c>
      <c r="BC62" s="190">
        <v>0.28253924259576529</v>
      </c>
      <c r="BD62" s="191">
        <v>0</v>
      </c>
      <c r="BE62" s="193">
        <f t="shared" si="19"/>
        <v>0</v>
      </c>
      <c r="BF62" s="190">
        <v>5.7046330439687813E-2</v>
      </c>
      <c r="BG62" s="191">
        <f t="shared" si="86"/>
        <v>71186853.437103152</v>
      </c>
      <c r="BH62" s="193">
        <f t="shared" si="20"/>
        <v>4060948.7641346124</v>
      </c>
      <c r="BI62" s="190">
        <v>0.20216396588953758</v>
      </c>
      <c r="BJ62" s="191">
        <f t="shared" si="87"/>
        <v>0</v>
      </c>
      <c r="BK62" s="193">
        <f t="shared" si="21"/>
        <v>0</v>
      </c>
      <c r="BL62" s="190">
        <v>-3.4589863860538431E-2</v>
      </c>
      <c r="BM62" s="191">
        <v>0</v>
      </c>
      <c r="BN62" s="193">
        <f t="shared" si="22"/>
        <v>0</v>
      </c>
      <c r="BO62" s="190">
        <v>9.1606654828314107E-2</v>
      </c>
      <c r="BP62" s="191">
        <v>0</v>
      </c>
      <c r="BQ62" s="193">
        <f t="shared" si="23"/>
        <v>0</v>
      </c>
      <c r="BR62" s="190">
        <v>3.2693006447950694E-2</v>
      </c>
      <c r="BS62" s="191">
        <f t="shared" si="88"/>
        <v>33234891.304134633</v>
      </c>
      <c r="BT62" s="193">
        <f t="shared" si="24"/>
        <v>1086548.5157030141</v>
      </c>
      <c r="BU62" s="190">
        <v>0.3187458956967702</v>
      </c>
      <c r="BV62" s="191">
        <v>0</v>
      </c>
      <c r="BW62" s="193">
        <f t="shared" si="25"/>
        <v>0</v>
      </c>
      <c r="BX62" s="190">
        <v>0.16799216718328019</v>
      </c>
      <c r="BY62" s="191">
        <v>0</v>
      </c>
      <c r="BZ62" s="193">
        <f t="shared" si="26"/>
        <v>0</v>
      </c>
      <c r="CA62" s="190">
        <v>0</v>
      </c>
      <c r="CB62" s="191">
        <v>0</v>
      </c>
      <c r="CC62" s="193">
        <f t="shared" si="27"/>
        <v>0</v>
      </c>
      <c r="CD62" s="190">
        <v>7.0559094170148259E-2</v>
      </c>
      <c r="CE62" s="191">
        <v>0</v>
      </c>
      <c r="CF62" s="193">
        <f t="shared" si="28"/>
        <v>0</v>
      </c>
      <c r="CG62" s="190">
        <v>-4.7835359972899416E-4</v>
      </c>
      <c r="CH62" s="191">
        <v>0</v>
      </c>
      <c r="CI62" s="193">
        <f t="shared" si="29"/>
        <v>0</v>
      </c>
      <c r="CJ62" s="190">
        <v>6.4290107256210996E-2</v>
      </c>
      <c r="CK62" s="195">
        <v>0</v>
      </c>
      <c r="CL62" s="195">
        <f t="shared" si="30"/>
        <v>0</v>
      </c>
      <c r="CM62" s="196"/>
      <c r="CN62" s="197">
        <f t="shared" si="56"/>
        <v>6681905674.9855642</v>
      </c>
      <c r="CP62" s="197">
        <f t="shared" si="57"/>
        <v>558511973111.6897</v>
      </c>
      <c r="CR62" s="198">
        <f t="shared" si="31"/>
        <v>1.1963764425242385E-2</v>
      </c>
      <c r="CS62" s="199">
        <v>1.2486337737079E-2</v>
      </c>
      <c r="CT62" s="184">
        <f t="shared" si="32"/>
        <v>5.2257331183661569E-4</v>
      </c>
    </row>
    <row r="63" spans="1:98" ht="15.75">
      <c r="A63" s="171">
        <v>39814</v>
      </c>
      <c r="B63" s="173">
        <v>1129000000000</v>
      </c>
      <c r="C63" s="173">
        <v>-66319019453.098183</v>
      </c>
      <c r="D63" s="174">
        <v>0.20191414007198127</v>
      </c>
      <c r="E63" s="175">
        <f>'[2]SPU investering'!G2</f>
        <v>25890644</v>
      </c>
      <c r="F63" s="175">
        <f t="shared" si="2"/>
        <v>5227687.1191698015</v>
      </c>
      <c r="G63" s="176">
        <v>-2.1458072699456203E-2</v>
      </c>
      <c r="H63" s="175">
        <f>'[2]SPU investering'!G3</f>
        <v>379808583</v>
      </c>
      <c r="I63" s="175">
        <f t="shared" si="3"/>
        <v>-8149960.1858914457</v>
      </c>
      <c r="J63" s="176">
        <v>5.2607473636984182E-2</v>
      </c>
      <c r="K63" s="175">
        <f>'[2]SPU investering'!G4</f>
        <v>238227159</v>
      </c>
      <c r="L63" s="177">
        <f t="shared" si="4"/>
        <v>12532528.98670614</v>
      </c>
      <c r="M63" s="174">
        <v>0.10736322954252966</v>
      </c>
      <c r="N63" s="175">
        <f>'[2]SPU investering'!G5</f>
        <v>367947594</v>
      </c>
      <c r="O63" s="175">
        <f t="shared" si="5"/>
        <v>39504041.99424351</v>
      </c>
      <c r="P63" s="176">
        <v>0.10295488987767105</v>
      </c>
      <c r="Q63" s="178">
        <f>'[2]SPU investering'!G6</f>
        <v>108188561</v>
      </c>
      <c r="R63" s="178">
        <f t="shared" si="6"/>
        <v>11138541.383778697</v>
      </c>
      <c r="S63" s="176">
        <v>4.4362979515047134E-2</v>
      </c>
      <c r="T63" s="178">
        <f>'[2]SPU investering'!G7</f>
        <v>39707261</v>
      </c>
      <c r="U63" s="178">
        <f t="shared" si="7"/>
        <v>1761532.40634163</v>
      </c>
      <c r="V63" s="176">
        <v>0.37925576291927754</v>
      </c>
      <c r="W63" s="178">
        <f>'[2]SPU investering'!G8</f>
        <v>0</v>
      </c>
      <c r="X63" s="179">
        <f t="shared" si="8"/>
        <v>0</v>
      </c>
      <c r="Y63" s="174">
        <v>-0.16204883697618852</v>
      </c>
      <c r="Z63" s="175">
        <f>'[2]SPU investering'!G9</f>
        <v>16903374</v>
      </c>
      <c r="AA63" s="177">
        <f t="shared" si="9"/>
        <v>-2739172.0976735437</v>
      </c>
      <c r="AB63" s="174">
        <v>0</v>
      </c>
      <c r="AC63" s="175">
        <v>0</v>
      </c>
      <c r="AD63" s="177">
        <f t="shared" si="10"/>
        <v>0</v>
      </c>
      <c r="AE63" s="174">
        <v>-5.7057514738512657E-2</v>
      </c>
      <c r="AF63" s="178">
        <f>'[2]SPU investering'!G11</f>
        <v>15011546</v>
      </c>
      <c r="AG63" s="175">
        <f t="shared" si="11"/>
        <v>-856521.50714286068</v>
      </c>
      <c r="AH63" s="176">
        <v>3.2978382706664172E-2</v>
      </c>
      <c r="AI63" s="178">
        <f>'[2]SPU investering'!G12</f>
        <v>143987928</v>
      </c>
      <c r="AJ63" s="179">
        <f t="shared" si="12"/>
        <v>4748488.9947236059</v>
      </c>
      <c r="AK63" s="174">
        <v>1.1582404909754913E-2</v>
      </c>
      <c r="AL63" s="177">
        <f>'[2]SPU investering'!G13</f>
        <v>31439805</v>
      </c>
      <c r="AM63" s="177">
        <f t="shared" si="13"/>
        <v>364148.55179373705</v>
      </c>
      <c r="AN63" s="203">
        <v>7.3716432475675608E-3</v>
      </c>
      <c r="AO63" s="177">
        <f>'[2]SPU investering'!G14</f>
        <v>67348388</v>
      </c>
      <c r="AP63" s="177">
        <f>AN63*AO63</f>
        <v>496468.28963476012</v>
      </c>
      <c r="AQ63" s="174">
        <v>-0.1066948909534424</v>
      </c>
      <c r="AR63" s="175">
        <f>'[2]SPU investering'!G15</f>
        <v>3504679584</v>
      </c>
      <c r="AS63" s="177">
        <f t="shared" si="15"/>
        <v>-373931406.04163587</v>
      </c>
      <c r="AT63" s="174">
        <v>-1.1523876772172264E-2</v>
      </c>
      <c r="AU63" s="175">
        <f>'[2]SPU investering'!G16</f>
        <v>-94495285</v>
      </c>
      <c r="AV63" s="177">
        <f>AT63*(-AU63)</f>
        <v>-1088952.0198912981</v>
      </c>
      <c r="AW63" s="174">
        <v>4.3532176637539353E-2</v>
      </c>
      <c r="AX63" s="175">
        <f>'[2]SPU investering'!G17</f>
        <v>4208785</v>
      </c>
      <c r="AY63" s="177">
        <f t="shared" si="17"/>
        <v>183217.57204942606</v>
      </c>
      <c r="AZ63" s="174">
        <v>1.1017373141957337E-2</v>
      </c>
      <c r="BA63" s="175">
        <f>'[2]SPU investering'!G18</f>
        <v>1100212166</v>
      </c>
      <c r="BB63" s="177">
        <f t="shared" si="18"/>
        <v>12121447.968143107</v>
      </c>
      <c r="BC63" s="174">
        <v>0</v>
      </c>
      <c r="BD63" s="175">
        <v>0</v>
      </c>
      <c r="BE63" s="177">
        <f t="shared" si="19"/>
        <v>0</v>
      </c>
      <c r="BF63" s="174">
        <v>-4.9602102982353692E-3</v>
      </c>
      <c r="BG63" s="175">
        <f>'[2]SPU investering'!G20</f>
        <v>164238342</v>
      </c>
      <c r="BH63" s="177">
        <f t="shared" si="20"/>
        <v>-814656.71535350254</v>
      </c>
      <c r="BI63" s="174">
        <v>-8.6882324946650144E-3</v>
      </c>
      <c r="BJ63" s="175">
        <f>'[2]SPU investering'!G21</f>
        <v>124958834</v>
      </c>
      <c r="BK63" s="177">
        <f t="shared" si="21"/>
        <v>-1085671.4020542514</v>
      </c>
      <c r="BL63" s="174">
        <v>8.7663258870553679E-2</v>
      </c>
      <c r="BM63" s="175">
        <v>0</v>
      </c>
      <c r="BN63" s="177">
        <f t="shared" si="22"/>
        <v>0</v>
      </c>
      <c r="BO63" s="174">
        <v>-3.4217719711396553E-2</v>
      </c>
      <c r="BP63" s="175">
        <v>0</v>
      </c>
      <c r="BQ63" s="177">
        <f t="shared" si="23"/>
        <v>0</v>
      </c>
      <c r="BR63" s="174">
        <v>-5.994052206849175E-2</v>
      </c>
      <c r="BS63" s="175">
        <f>'[2]SPU investering'!G24</f>
        <v>109378099</v>
      </c>
      <c r="BT63" s="177">
        <f t="shared" si="24"/>
        <v>-6556180.356919175</v>
      </c>
      <c r="BU63" s="174">
        <v>0.15824512659527259</v>
      </c>
      <c r="BV63" s="175">
        <v>0</v>
      </c>
      <c r="BW63" s="177">
        <f t="shared" si="25"/>
        <v>0</v>
      </c>
      <c r="BX63" s="174">
        <v>-0.3493371581410446</v>
      </c>
      <c r="BY63" s="175">
        <v>0</v>
      </c>
      <c r="BZ63" s="177">
        <f t="shared" si="26"/>
        <v>0</v>
      </c>
      <c r="CA63" s="174">
        <v>0</v>
      </c>
      <c r="CB63" s="175">
        <v>0</v>
      </c>
      <c r="CC63" s="177">
        <f t="shared" si="27"/>
        <v>0</v>
      </c>
      <c r="CD63" s="174">
        <v>0.13850646705480049</v>
      </c>
      <c r="CE63" s="175">
        <f>'[2]SPU investering'!G28</f>
        <v>32293152</v>
      </c>
      <c r="CF63" s="177">
        <f t="shared" si="28"/>
        <v>4472810.3935836647</v>
      </c>
      <c r="CG63" s="174">
        <v>-8.6662415820173526E-3</v>
      </c>
      <c r="CH63" s="175">
        <v>0</v>
      </c>
      <c r="CI63" s="177">
        <f t="shared" si="29"/>
        <v>0</v>
      </c>
      <c r="CJ63" s="174">
        <v>3.3752478233856367E-2</v>
      </c>
      <c r="CK63" s="179">
        <v>0</v>
      </c>
      <c r="CL63" s="179">
        <f t="shared" si="30"/>
        <v>0</v>
      </c>
      <c r="CN63" s="180">
        <f t="shared" si="56"/>
        <v>-66016347846.431801</v>
      </c>
      <c r="CP63" s="180">
        <f t="shared" si="57"/>
        <v>1122620065480</v>
      </c>
      <c r="CR63" s="182">
        <f t="shared" si="31"/>
        <v>-5.8805601179242342E-2</v>
      </c>
      <c r="CS63" s="183">
        <v>-5.87413812693518E-2</v>
      </c>
      <c r="CT63" s="184">
        <f t="shared" si="32"/>
        <v>6.4219909890542159E-5</v>
      </c>
    </row>
    <row r="64" spans="1:98" ht="15.75">
      <c r="A64" s="171">
        <v>39845</v>
      </c>
      <c r="B64" s="173">
        <v>1062680980546.9019</v>
      </c>
      <c r="C64" s="173">
        <v>-91117711312.500275</v>
      </c>
      <c r="D64" s="174">
        <v>0.30099311496776354</v>
      </c>
      <c r="E64" s="175">
        <f>E63*(1+D63)</f>
        <v>31118331.119169801</v>
      </c>
      <c r="F64" s="175">
        <f t="shared" si="2"/>
        <v>9366403.4161572102</v>
      </c>
      <c r="G64" s="176">
        <v>-4.7579314384519025E-2</v>
      </c>
      <c r="H64" s="175">
        <f>H63*(1+G63)</f>
        <v>371658622.81410855</v>
      </c>
      <c r="I64" s="175">
        <f t="shared" si="3"/>
        <v>-17683262.458589844</v>
      </c>
      <c r="J64" s="176">
        <v>7.0267352934533941E-2</v>
      </c>
      <c r="K64" s="175">
        <f>K63*(1+J63)</f>
        <v>250759687.98670614</v>
      </c>
      <c r="L64" s="177">
        <f t="shared" si="4"/>
        <v>17620219.497515492</v>
      </c>
      <c r="M64" s="174">
        <v>-7.1104649368958564E-2</v>
      </c>
      <c r="N64" s="175">
        <f>N63*(1+M63)</f>
        <v>407451635.99424356</v>
      </c>
      <c r="O64" s="175">
        <f t="shared" si="5"/>
        <v>-28971705.712179225</v>
      </c>
      <c r="P64" s="176">
        <v>0.11690883295017732</v>
      </c>
      <c r="Q64" s="178">
        <f>Q63*(1+P63)</f>
        <v>119327102.38377871</v>
      </c>
      <c r="R64" s="178">
        <f t="shared" si="6"/>
        <v>13950392.279013891</v>
      </c>
      <c r="S64" s="176">
        <v>0.13321462655686897</v>
      </c>
      <c r="T64" s="178">
        <f>T63*(1+S63)</f>
        <v>41468793.406341627</v>
      </c>
      <c r="U64" s="178">
        <f t="shared" si="7"/>
        <v>5524249.8273897506</v>
      </c>
      <c r="V64" s="176">
        <v>-0.14144517255172734</v>
      </c>
      <c r="W64" s="178">
        <v>0</v>
      </c>
      <c r="X64" s="179">
        <f t="shared" si="8"/>
        <v>0</v>
      </c>
      <c r="Y64" s="174">
        <v>0.11117879864706767</v>
      </c>
      <c r="Z64" s="175">
        <f>Z63*(1+Y63)</f>
        <v>14164201.902326455</v>
      </c>
      <c r="AA64" s="177">
        <f t="shared" si="9"/>
        <v>1574758.9512951658</v>
      </c>
      <c r="AB64" s="174">
        <v>0</v>
      </c>
      <c r="AC64" s="175">
        <v>0</v>
      </c>
      <c r="AD64" s="177">
        <f t="shared" si="10"/>
        <v>0</v>
      </c>
      <c r="AE64" s="174">
        <v>-0.15001520940604607</v>
      </c>
      <c r="AF64" s="175">
        <f>AF63*(1+AE63)</f>
        <v>14155024.49285714</v>
      </c>
      <c r="AG64" s="175">
        <f t="shared" si="11"/>
        <v>-2123468.9634436746</v>
      </c>
      <c r="AH64" s="176">
        <v>-0.23645300160382871</v>
      </c>
      <c r="AI64" s="178">
        <f>AI63*(1+AH63)</f>
        <v>148736416.99472359</v>
      </c>
      <c r="AJ64" s="179">
        <f t="shared" si="12"/>
        <v>-35169172.246201113</v>
      </c>
      <c r="AK64" s="174">
        <v>2.1565164574143536E-2</v>
      </c>
      <c r="AL64" s="177">
        <f>AL63*(1+AK63)</f>
        <v>31803953.551793735</v>
      </c>
      <c r="AM64" s="177">
        <f t="shared" si="13"/>
        <v>685857.4924528487</v>
      </c>
      <c r="AN64" s="203">
        <v>0.11662014341061672</v>
      </c>
      <c r="AO64" s="177">
        <f>AO63*(1+AN63)</f>
        <v>67844856.289634764</v>
      </c>
      <c r="AP64" s="177">
        <f t="shared" ref="AP64:AP127" si="90">AN64*AO64</f>
        <v>7912076.8701698873</v>
      </c>
      <c r="AQ64" s="174">
        <v>-0.1161645982073141</v>
      </c>
      <c r="AR64" s="175">
        <f>AR63*(1+AQ63)</f>
        <v>3130748177.958364</v>
      </c>
      <c r="AS64" s="177">
        <f t="shared" si="15"/>
        <v>-363682104.18081409</v>
      </c>
      <c r="AT64" s="174">
        <v>6.2747738318268687E-2</v>
      </c>
      <c r="AU64" s="175">
        <f>AU63*(1+AT63)</f>
        <v>-93406332.980108708</v>
      </c>
      <c r="AV64" s="177">
        <f t="shared" ref="AV64:AV74" si="91">AT64*(-AU64)</f>
        <v>5861036.1391049316</v>
      </c>
      <c r="AW64" s="174">
        <v>-0.28071271090275435</v>
      </c>
      <c r="AX64" s="175">
        <f>AX63*(1+AW63)</f>
        <v>4392002.5720494259</v>
      </c>
      <c r="AY64" s="177">
        <f t="shared" si="17"/>
        <v>-1232890.948291864</v>
      </c>
      <c r="AZ64" s="174">
        <v>-0.10520529027075165</v>
      </c>
      <c r="BA64" s="175">
        <f>BA63*(1+AZ63)</f>
        <v>1112333613.9681432</v>
      </c>
      <c r="BB64" s="177">
        <f t="shared" si="18"/>
        <v>-117023380.73543271</v>
      </c>
      <c r="BC64" s="174">
        <v>0.11355592957224124</v>
      </c>
      <c r="BD64" s="175">
        <v>0</v>
      </c>
      <c r="BE64" s="177">
        <f t="shared" si="19"/>
        <v>0</v>
      </c>
      <c r="BF64" s="174">
        <v>-3.1163695198214457E-2</v>
      </c>
      <c r="BG64" s="175">
        <f>BG63*(1+BF63)</f>
        <v>163423685.28464651</v>
      </c>
      <c r="BH64" s="177">
        <f t="shared" si="20"/>
        <v>-5092885.9163796492</v>
      </c>
      <c r="BI64" s="174">
        <v>-6.5639432379118231E-3</v>
      </c>
      <c r="BJ64" s="175">
        <f>BJ63*(1+BI63)</f>
        <v>123873162.59794575</v>
      </c>
      <c r="BK64" s="177">
        <f t="shared" si="21"/>
        <v>-813096.40799353772</v>
      </c>
      <c r="BL64" s="174">
        <v>4.7283812312221313E-2</v>
      </c>
      <c r="BM64" s="175">
        <v>0</v>
      </c>
      <c r="BN64" s="177">
        <f t="shared" si="22"/>
        <v>0</v>
      </c>
      <c r="BO64" s="174">
        <v>2.2814424625037976E-2</v>
      </c>
      <c r="BP64" s="175">
        <v>0</v>
      </c>
      <c r="BQ64" s="177">
        <f t="shared" si="23"/>
        <v>0</v>
      </c>
      <c r="BR64" s="174">
        <v>-0.12345447966357205</v>
      </c>
      <c r="BS64" s="175">
        <f>BS63*(1+BR63)</f>
        <v>102821918.64308082</v>
      </c>
      <c r="BT64" s="177">
        <f t="shared" si="24"/>
        <v>-12693826.464091681</v>
      </c>
      <c r="BU64" s="174">
        <v>0.42866396383719302</v>
      </c>
      <c r="BV64" s="175">
        <v>0</v>
      </c>
      <c r="BW64" s="177">
        <f t="shared" si="25"/>
        <v>0</v>
      </c>
      <c r="BX64" s="174">
        <v>0.13708734344415699</v>
      </c>
      <c r="BY64" s="175">
        <v>0</v>
      </c>
      <c r="BZ64" s="177">
        <f t="shared" si="26"/>
        <v>0</v>
      </c>
      <c r="CA64" s="174">
        <v>0</v>
      </c>
      <c r="CB64" s="175">
        <v>0</v>
      </c>
      <c r="CC64" s="177">
        <f t="shared" si="27"/>
        <v>0</v>
      </c>
      <c r="CD64" s="174">
        <v>-0.11105005674366165</v>
      </c>
      <c r="CE64" s="175">
        <f>CE63*(1+CD63)</f>
        <v>36765962.393583663</v>
      </c>
      <c r="CF64" s="177">
        <f t="shared" si="28"/>
        <v>-4082862.2100427961</v>
      </c>
      <c r="CG64" s="174">
        <v>6.0964813967839107E-2</v>
      </c>
      <c r="CH64" s="175">
        <v>0</v>
      </c>
      <c r="CI64" s="177">
        <f t="shared" si="29"/>
        <v>0</v>
      </c>
      <c r="CJ64" s="174">
        <v>-0.19604154805051932</v>
      </c>
      <c r="CK64" s="179">
        <v>0</v>
      </c>
      <c r="CL64" s="179">
        <f t="shared" si="30"/>
        <v>0</v>
      </c>
      <c r="CN64" s="180">
        <f t="shared" si="56"/>
        <v>-90591637650.729904</v>
      </c>
      <c r="CP64" s="180">
        <f t="shared" si="57"/>
        <v>1056601539729.5286</v>
      </c>
      <c r="CR64" s="182">
        <f t="shared" si="31"/>
        <v>-8.5738695472580673E-2</v>
      </c>
      <c r="CS64" s="183">
        <v>-8.574324089775949E-2</v>
      </c>
      <c r="CT64" s="184">
        <f t="shared" si="32"/>
        <v>-4.5454251788173972E-6</v>
      </c>
    </row>
    <row r="65" spans="1:98" ht="15.75">
      <c r="A65" s="171">
        <v>39873</v>
      </c>
      <c r="B65" s="173">
        <v>971563269234.40149</v>
      </c>
      <c r="C65" s="173">
        <v>57651682633.037094</v>
      </c>
      <c r="D65" s="174">
        <v>6.8652775129747851E-2</v>
      </c>
      <c r="E65" s="175">
        <f t="shared" ref="E65:E74" si="92">E64*(1+D64)</f>
        <v>40484734.53532701</v>
      </c>
      <c r="F65" s="175">
        <f t="shared" si="2"/>
        <v>2779389.3762413422</v>
      </c>
      <c r="G65" s="176">
        <v>0.23529984339290363</v>
      </c>
      <c r="H65" s="175">
        <f t="shared" ref="H65:H74" si="93">H64*(1+G64)</f>
        <v>353975360.3555187</v>
      </c>
      <c r="I65" s="175">
        <f t="shared" si="3"/>
        <v>83290346.85660018</v>
      </c>
      <c r="J65" s="176">
        <v>-2.4561162386838318E-3</v>
      </c>
      <c r="K65" s="175">
        <f t="shared" ref="K65:K74" si="94">K64*(1+J64)</f>
        <v>268379907.48422161</v>
      </c>
      <c r="L65" s="177">
        <f t="shared" si="4"/>
        <v>-659172.24890846107</v>
      </c>
      <c r="M65" s="174">
        <v>0.27208538434216639</v>
      </c>
      <c r="N65" s="175">
        <f t="shared" ref="N65:N74" si="95">N64*(1+M64)</f>
        <v>378479930.28206432</v>
      </c>
      <c r="O65" s="175">
        <f t="shared" si="5"/>
        <v>102978857.2965918</v>
      </c>
      <c r="P65" s="176">
        <v>3.2394713961561857E-2</v>
      </c>
      <c r="Q65" s="178">
        <f t="shared" ref="Q65:Q74" si="96">Q64*(1+P64)</f>
        <v>133277494.66279259</v>
      </c>
      <c r="R65" s="178">
        <f t="shared" si="6"/>
        <v>4317486.3171147527</v>
      </c>
      <c r="S65" s="176">
        <v>7.2304075733615733E-2</v>
      </c>
      <c r="T65" s="178">
        <f t="shared" ref="T65:T74" si="97">T64*(1+S64)</f>
        <v>46993043.233731382</v>
      </c>
      <c r="U65" s="178">
        <f t="shared" si="7"/>
        <v>3397788.556924792</v>
      </c>
      <c r="V65" s="176">
        <v>0.20058636329781368</v>
      </c>
      <c r="W65" s="178">
        <v>0</v>
      </c>
      <c r="X65" s="179">
        <f t="shared" si="8"/>
        <v>0</v>
      </c>
      <c r="Y65" s="174">
        <v>9.1527974054479405E-2</v>
      </c>
      <c r="Z65" s="175">
        <f t="shared" ref="Z65:Z74" si="98">Z64*(1+Y64)</f>
        <v>15738960.853621621</v>
      </c>
      <c r="AA65" s="177">
        <f t="shared" si="9"/>
        <v>1440555.2006547467</v>
      </c>
      <c r="AB65" s="174">
        <v>0</v>
      </c>
      <c r="AC65" s="175">
        <v>0</v>
      </c>
      <c r="AD65" s="177">
        <f t="shared" si="10"/>
        <v>0</v>
      </c>
      <c r="AE65" s="174">
        <v>-2.8224956388504398E-2</v>
      </c>
      <c r="AF65" s="175">
        <f t="shared" ref="AF65:AF74" si="99">AF64*(1+AE64)</f>
        <v>12031555.529413465</v>
      </c>
      <c r="AG65" s="175">
        <f t="shared" si="11"/>
        <v>-339590.13010356401</v>
      </c>
      <c r="AH65" s="176">
        <v>0.22686289702767626</v>
      </c>
      <c r="AI65" s="178">
        <f t="shared" ref="AI65:AI74" si="100">AI64*(1+AH64)</f>
        <v>113567244.74852249</v>
      </c>
      <c r="AJ65" s="179">
        <f t="shared" si="12"/>
        <v>25764194.151100963</v>
      </c>
      <c r="AK65" s="174">
        <v>0.20174342530069564</v>
      </c>
      <c r="AL65" s="177">
        <f t="shared" ref="AL65:AL74" si="101">AL64*(1+AK64)</f>
        <v>32489811.044246584</v>
      </c>
      <c r="AM65" s="177">
        <f t="shared" si="13"/>
        <v>6554605.7674386771</v>
      </c>
      <c r="AN65" s="203">
        <v>-7.6056395080668665E-2</v>
      </c>
      <c r="AO65" s="177">
        <f t="shared" ref="AO65:AO74" si="102">AO64*(1+AN64)</f>
        <v>75756933.159804642</v>
      </c>
      <c r="AP65" s="177">
        <f t="shared" si="90"/>
        <v>-5761799.2385019111</v>
      </c>
      <c r="AQ65" s="174">
        <v>5.5171645144485824E-2</v>
      </c>
      <c r="AR65" s="175">
        <f t="shared" ref="AR65:AR74" si="103">AR64*(1+AQ64)</f>
        <v>2767066073.7775502</v>
      </c>
      <c r="AS65" s="177">
        <f t="shared" si="15"/>
        <v>152663587.51380062</v>
      </c>
      <c r="AT65" s="174">
        <v>3.0951640909767453E-3</v>
      </c>
      <c r="AU65" s="175">
        <f t="shared" ref="AU65:AU74" si="104">AU64*(1+AT64)</f>
        <v>-99267369.119213641</v>
      </c>
      <c r="AV65" s="177">
        <f t="shared" si="91"/>
        <v>307248.79630352394</v>
      </c>
      <c r="AW65" s="174">
        <v>-5.7234635879392703E-2</v>
      </c>
      <c r="AX65" s="175">
        <f t="shared" ref="AX65:AX74" si="105">AX64*(1+AW64)</f>
        <v>3159111.6237575621</v>
      </c>
      <c r="AY65" s="177">
        <f t="shared" si="17"/>
        <v>-180810.60348812109</v>
      </c>
      <c r="AZ65" s="174">
        <v>2.460442314811372E-3</v>
      </c>
      <c r="BA65" s="175">
        <f t="shared" ref="BA65:BA74" si="106">BA64*(1+AZ64)</f>
        <v>995310233.23271048</v>
      </c>
      <c r="BB65" s="177">
        <f t="shared" si="18"/>
        <v>2448903.414210537</v>
      </c>
      <c r="BC65" s="174">
        <v>1.4952811162608883E-2</v>
      </c>
      <c r="BD65" s="175">
        <v>0</v>
      </c>
      <c r="BE65" s="177">
        <f t="shared" si="19"/>
        <v>0</v>
      </c>
      <c r="BF65" s="174">
        <v>-0.12426926347385615</v>
      </c>
      <c r="BG65" s="175">
        <f t="shared" ref="BG65:BG74" si="107">BG64*(1+BF64)</f>
        <v>158330799.36826685</v>
      </c>
      <c r="BH65" s="177">
        <f t="shared" si="20"/>
        <v>-19675651.822721411</v>
      </c>
      <c r="BI65" s="174">
        <v>1.8029763281004422E-2</v>
      </c>
      <c r="BJ65" s="175">
        <f t="shared" ref="BJ65:BJ74" si="108">BJ64*(1+BI64)</f>
        <v>123060066.18995221</v>
      </c>
      <c r="BK65" s="177">
        <f t="shared" si="21"/>
        <v>2218743.8627495742</v>
      </c>
      <c r="BL65" s="174">
        <v>2.1410112232940096E-2</v>
      </c>
      <c r="BM65" s="175">
        <v>0</v>
      </c>
      <c r="BN65" s="177">
        <f t="shared" si="22"/>
        <v>0</v>
      </c>
      <c r="BO65" s="174">
        <v>-1.6364583904564991E-2</v>
      </c>
      <c r="BP65" s="175">
        <v>0</v>
      </c>
      <c r="BQ65" s="177">
        <f t="shared" si="23"/>
        <v>0</v>
      </c>
      <c r="BR65" s="174">
        <v>5.8756942000622543E-2</v>
      </c>
      <c r="BS65" s="175">
        <f t="shared" ref="BS65:BS74" si="109">BS64*(1+BR64)</f>
        <v>90128092.178989142</v>
      </c>
      <c r="BT65" s="177">
        <f t="shared" si="24"/>
        <v>5295651.0847876277</v>
      </c>
      <c r="BU65" s="174">
        <v>0.24470795614070823</v>
      </c>
      <c r="BV65" s="175">
        <v>0</v>
      </c>
      <c r="BW65" s="177">
        <f t="shared" si="25"/>
        <v>0</v>
      </c>
      <c r="BX65" s="174">
        <v>5.3967429296663469E-2</v>
      </c>
      <c r="BY65" s="175">
        <v>0</v>
      </c>
      <c r="BZ65" s="177">
        <f t="shared" si="26"/>
        <v>0</v>
      </c>
      <c r="CA65" s="174">
        <v>0</v>
      </c>
      <c r="CB65" s="175">
        <v>0</v>
      </c>
      <c r="CC65" s="177">
        <f t="shared" si="27"/>
        <v>0</v>
      </c>
      <c r="CD65" s="174">
        <v>0.41244970860745123</v>
      </c>
      <c r="CE65" s="175">
        <f t="shared" ref="CE65:CE74" si="110">CE64*(1+CD64)</f>
        <v>32683100.183540866</v>
      </c>
      <c r="CF65" s="177">
        <f t="shared" si="28"/>
        <v>13480135.147089565</v>
      </c>
      <c r="CG65" s="174">
        <v>0.17065320947616441</v>
      </c>
      <c r="CH65" s="175">
        <v>0</v>
      </c>
      <c r="CI65" s="177">
        <f t="shared" si="29"/>
        <v>0</v>
      </c>
      <c r="CJ65" s="174">
        <v>2.536017936077364E-2</v>
      </c>
      <c r="CK65" s="179">
        <v>0</v>
      </c>
      <c r="CL65" s="179">
        <f t="shared" si="30"/>
        <v>0</v>
      </c>
      <c r="CN65" s="180">
        <f t="shared" si="56"/>
        <v>57271362163.73922</v>
      </c>
      <c r="CP65" s="180">
        <f t="shared" si="57"/>
        <v>966021624151.07666</v>
      </c>
      <c r="CR65" s="182">
        <f t="shared" si="31"/>
        <v>5.9285797265737523E-2</v>
      </c>
      <c r="CS65" s="183">
        <v>5.9339092428295499E-2</v>
      </c>
      <c r="CT65" s="184">
        <f t="shared" si="32"/>
        <v>5.3295162557975839E-5</v>
      </c>
    </row>
    <row r="66" spans="1:98" ht="15.75">
      <c r="A66" s="171">
        <v>39904</v>
      </c>
      <c r="B66" s="173">
        <v>1029214951867.4386</v>
      </c>
      <c r="C66" s="173">
        <v>131493012610.38583</v>
      </c>
      <c r="D66" s="174">
        <v>2.4546628706296158E-2</v>
      </c>
      <c r="E66" s="175">
        <f t="shared" si="92"/>
        <v>43264123.911568351</v>
      </c>
      <c r="F66" s="175">
        <f t="shared" si="2"/>
        <v>1061988.3859604576</v>
      </c>
      <c r="G66" s="176">
        <v>-6.2111080066165732E-2</v>
      </c>
      <c r="H66" s="175">
        <f t="shared" si="93"/>
        <v>437265707.21211886</v>
      </c>
      <c r="I66" s="175">
        <f t="shared" si="3"/>
        <v>-27159045.350840498</v>
      </c>
      <c r="J66" s="176">
        <v>9.3700772700059679E-2</v>
      </c>
      <c r="K66" s="175">
        <f t="shared" si="94"/>
        <v>267720735.23531315</v>
      </c>
      <c r="L66" s="177">
        <f t="shared" si="4"/>
        <v>25085639.759376936</v>
      </c>
      <c r="M66" s="174">
        <v>-8.9021620531011203E-2</v>
      </c>
      <c r="N66" s="175">
        <f t="shared" si="95"/>
        <v>481458787.57865614</v>
      </c>
      <c r="O66" s="175">
        <f t="shared" si="5"/>
        <v>-42860241.489147857</v>
      </c>
      <c r="P66" s="176">
        <v>0.11578407846483053</v>
      </c>
      <c r="Q66" s="178">
        <f t="shared" si="96"/>
        <v>137594980.97990736</v>
      </c>
      <c r="R66" s="178">
        <f t="shared" si="6"/>
        <v>15931308.074144458</v>
      </c>
      <c r="S66" s="176">
        <v>0.16904940165124094</v>
      </c>
      <c r="T66" s="178">
        <f t="shared" si="97"/>
        <v>50390831.790656172</v>
      </c>
      <c r="U66" s="178">
        <f t="shared" si="7"/>
        <v>8518539.9629187565</v>
      </c>
      <c r="V66" s="176">
        <v>0.2027328067023815</v>
      </c>
      <c r="W66" s="178">
        <v>0</v>
      </c>
      <c r="X66" s="179">
        <f t="shared" si="8"/>
        <v>0</v>
      </c>
      <c r="Y66" s="174">
        <v>-1.325602683935145E-2</v>
      </c>
      <c r="Z66" s="175">
        <f t="shared" si="98"/>
        <v>17179516.05427637</v>
      </c>
      <c r="AA66" s="177">
        <f t="shared" si="9"/>
        <v>-227732.12590255667</v>
      </c>
      <c r="AB66" s="174">
        <v>0</v>
      </c>
      <c r="AC66" s="175">
        <v>0</v>
      </c>
      <c r="AD66" s="177">
        <f t="shared" si="10"/>
        <v>0</v>
      </c>
      <c r="AE66" s="174">
        <v>0.46011219398045572</v>
      </c>
      <c r="AF66" s="175">
        <f t="shared" si="99"/>
        <v>11691965.399309902</v>
      </c>
      <c r="AG66" s="175">
        <f t="shared" si="11"/>
        <v>5379615.8518200535</v>
      </c>
      <c r="AH66" s="176">
        <v>-3.6863480816901127E-2</v>
      </c>
      <c r="AI66" s="178">
        <f t="shared" si="100"/>
        <v>139331438.89962345</v>
      </c>
      <c r="AJ66" s="179">
        <f t="shared" si="12"/>
        <v>-5136241.8250675006</v>
      </c>
      <c r="AK66" s="174">
        <v>-7.0647272441849943E-2</v>
      </c>
      <c r="AL66" s="177">
        <f t="shared" si="101"/>
        <v>39044416.811685257</v>
      </c>
      <c r="AM66" s="177">
        <f t="shared" si="13"/>
        <v>-2758381.5518282745</v>
      </c>
      <c r="AN66" s="203">
        <v>3.2020666291735139E-2</v>
      </c>
      <c r="AO66" s="177">
        <f t="shared" si="102"/>
        <v>69995133.921302736</v>
      </c>
      <c r="AP66" s="177">
        <f t="shared" si="90"/>
        <v>2241290.8253393453</v>
      </c>
      <c r="AQ66" s="174">
        <v>2.9529715504007844E-2</v>
      </c>
      <c r="AR66" s="175">
        <f t="shared" si="103"/>
        <v>2919729661.2913513</v>
      </c>
      <c r="AS66" s="177">
        <f t="shared" si="15"/>
        <v>86218786.24654679</v>
      </c>
      <c r="AT66" s="174">
        <v>-2.8117567267317164E-2</v>
      </c>
      <c r="AU66" s="175">
        <f t="shared" si="104"/>
        <v>-99574617.915517151</v>
      </c>
      <c r="AV66" s="177">
        <f t="shared" si="91"/>
        <v>-2799796.0173569582</v>
      </c>
      <c r="AW66" s="174">
        <v>-4.778103631318513E-2</v>
      </c>
      <c r="AX66" s="175">
        <f t="shared" si="105"/>
        <v>2978301.020269441</v>
      </c>
      <c r="AY66" s="177">
        <f t="shared" si="17"/>
        <v>-142306.30920109048</v>
      </c>
      <c r="AZ66" s="174">
        <v>-8.5379393934683606E-2</v>
      </c>
      <c r="BA66" s="175">
        <f t="shared" si="106"/>
        <v>997759136.64692104</v>
      </c>
      <c r="BB66" s="177">
        <f t="shared" si="18"/>
        <v>-85188070.379707277</v>
      </c>
      <c r="BC66" s="174">
        <v>0.38273963218669343</v>
      </c>
      <c r="BD66" s="175">
        <v>0</v>
      </c>
      <c r="BE66" s="177">
        <f t="shared" si="19"/>
        <v>0</v>
      </c>
      <c r="BF66" s="174">
        <v>-5.3694684976899713E-2</v>
      </c>
      <c r="BG66" s="175">
        <f t="shared" si="107"/>
        <v>138655147.54554543</v>
      </c>
      <c r="BH66" s="177">
        <f t="shared" si="20"/>
        <v>-7445044.4678836111</v>
      </c>
      <c r="BI66" s="174">
        <v>5.4699847223887148E-2</v>
      </c>
      <c r="BJ66" s="175">
        <f t="shared" si="108"/>
        <v>125278810.05270179</v>
      </c>
      <c r="BK66" s="177">
        <f t="shared" si="21"/>
        <v>6852731.7702731648</v>
      </c>
      <c r="BL66" s="174">
        <v>-4.2508882612479121E-2</v>
      </c>
      <c r="BM66" s="175">
        <v>0</v>
      </c>
      <c r="BN66" s="177">
        <f t="shared" si="22"/>
        <v>0</v>
      </c>
      <c r="BO66" s="174">
        <v>0.2650341301392321</v>
      </c>
      <c r="BP66" s="175">
        <v>0</v>
      </c>
      <c r="BQ66" s="177">
        <f t="shared" si="23"/>
        <v>0</v>
      </c>
      <c r="BR66" s="174">
        <v>6.3145550297593316E-3</v>
      </c>
      <c r="BS66" s="175">
        <f t="shared" si="109"/>
        <v>95423743.263776779</v>
      </c>
      <c r="BT66" s="177">
        <f t="shared" si="24"/>
        <v>602558.47798474482</v>
      </c>
      <c r="BU66" s="174">
        <v>9.3530277145046858E-2</v>
      </c>
      <c r="BV66" s="175">
        <v>0</v>
      </c>
      <c r="BW66" s="177">
        <f t="shared" si="25"/>
        <v>0</v>
      </c>
      <c r="BX66" s="174">
        <v>0.38718198155095568</v>
      </c>
      <c r="BY66" s="175">
        <v>0</v>
      </c>
      <c r="BZ66" s="177">
        <f t="shared" si="26"/>
        <v>0</v>
      </c>
      <c r="CA66" s="174">
        <v>0</v>
      </c>
      <c r="CB66" s="175">
        <v>0</v>
      </c>
      <c r="CC66" s="177">
        <f t="shared" si="27"/>
        <v>0</v>
      </c>
      <c r="CD66" s="174">
        <v>-8.3942711701032423E-3</v>
      </c>
      <c r="CE66" s="175">
        <f t="shared" si="110"/>
        <v>46163235.330630429</v>
      </c>
      <c r="CF66" s="177">
        <f t="shared" si="28"/>
        <v>-387506.71545460244</v>
      </c>
      <c r="CG66" s="174">
        <v>0.22229860009474775</v>
      </c>
      <c r="CH66" s="175">
        <v>0</v>
      </c>
      <c r="CI66" s="177">
        <f t="shared" si="29"/>
        <v>0</v>
      </c>
      <c r="CJ66" s="174">
        <v>0.41724153455559654</v>
      </c>
      <c r="CK66" s="179">
        <v>0</v>
      </c>
      <c r="CL66" s="179">
        <f t="shared" si="30"/>
        <v>0</v>
      </c>
      <c r="CN66" s="180">
        <f t="shared" si="56"/>
        <v>131515224517.26387</v>
      </c>
      <c r="CP66" s="180">
        <f t="shared" si="57"/>
        <v>1023293600812.4083</v>
      </c>
      <c r="CR66" s="182">
        <f t="shared" si="31"/>
        <v>0.12852149609149507</v>
      </c>
      <c r="CS66" s="183">
        <v>0.127760495872899</v>
      </c>
      <c r="CT66" s="184">
        <f t="shared" si="32"/>
        <v>-7.6100021859606959E-4</v>
      </c>
    </row>
    <row r="67" spans="1:98" ht="15.75">
      <c r="A67" s="171">
        <v>39934</v>
      </c>
      <c r="B67" s="173">
        <v>1160707964477.8245</v>
      </c>
      <c r="C67" s="173">
        <v>74351820170.17691</v>
      </c>
      <c r="D67" s="174">
        <v>3.50344315965967E-2</v>
      </c>
      <c r="E67" s="175">
        <f t="shared" si="92"/>
        <v>44326112.297528803</v>
      </c>
      <c r="F67" s="175">
        <f t="shared" si="2"/>
        <v>1552940.1492308367</v>
      </c>
      <c r="G67" s="176">
        <v>0.25595610344443182</v>
      </c>
      <c r="H67" s="175">
        <f t="shared" si="93"/>
        <v>410106661.86127836</v>
      </c>
      <c r="I67" s="175">
        <f t="shared" si="3"/>
        <v>104969303.16661598</v>
      </c>
      <c r="J67" s="176">
        <v>0.12094653667926256</v>
      </c>
      <c r="K67" s="175">
        <f t="shared" si="94"/>
        <v>292806374.99469006</v>
      </c>
      <c r="L67" s="177">
        <f t="shared" si="4"/>
        <v>35413916.973217189</v>
      </c>
      <c r="M67" s="174">
        <v>0.15218265246983137</v>
      </c>
      <c r="N67" s="175">
        <f t="shared" si="95"/>
        <v>438598546.08950824</v>
      </c>
      <c r="O67" s="175">
        <f t="shared" si="5"/>
        <v>66747090.113312945</v>
      </c>
      <c r="P67" s="176">
        <v>0.15626264975110213</v>
      </c>
      <c r="Q67" s="178">
        <f t="shared" si="96"/>
        <v>153526289.05405182</v>
      </c>
      <c r="R67" s="178">
        <f t="shared" si="6"/>
        <v>23990424.734039765</v>
      </c>
      <c r="S67" s="176">
        <v>1.3005532103691915E-2</v>
      </c>
      <c r="T67" s="178">
        <f t="shared" si="97"/>
        <v>58909371.75357493</v>
      </c>
      <c r="U67" s="178">
        <f t="shared" si="7"/>
        <v>766147.72554944037</v>
      </c>
      <c r="V67" s="176">
        <v>0.38299767570329912</v>
      </c>
      <c r="W67" s="178">
        <v>0</v>
      </c>
      <c r="X67" s="179">
        <f t="shared" si="8"/>
        <v>0</v>
      </c>
      <c r="Y67" s="174">
        <v>0.29336282387427071</v>
      </c>
      <c r="Z67" s="175">
        <f t="shared" si="98"/>
        <v>16951783.928373814</v>
      </c>
      <c r="AA67" s="177">
        <f t="shared" si="9"/>
        <v>4973023.2029342195</v>
      </c>
      <c r="AB67" s="174">
        <v>0</v>
      </c>
      <c r="AC67" s="175">
        <v>0</v>
      </c>
      <c r="AD67" s="177">
        <f t="shared" si="10"/>
        <v>0</v>
      </c>
      <c r="AE67" s="174">
        <v>0.53383545951039724</v>
      </c>
      <c r="AF67" s="175">
        <f t="shared" si="99"/>
        <v>17071581.251129955</v>
      </c>
      <c r="AG67" s="175">
        <f t="shared" si="11"/>
        <v>9113415.4217660408</v>
      </c>
      <c r="AH67" s="176">
        <v>0.13176414275108292</v>
      </c>
      <c r="AI67" s="178">
        <f t="shared" si="100"/>
        <v>134195197.07455595</v>
      </c>
      <c r="AJ67" s="179">
        <f t="shared" si="12"/>
        <v>17682115.103841495</v>
      </c>
      <c r="AK67" s="174">
        <v>0.29328590266519899</v>
      </c>
      <c r="AL67" s="177">
        <f t="shared" si="101"/>
        <v>36286035.259856984</v>
      </c>
      <c r="AM67" s="177">
        <f t="shared" si="13"/>
        <v>10642182.605328394</v>
      </c>
      <c r="AN67" s="203">
        <v>3.7190811780950716E-3</v>
      </c>
      <c r="AO67" s="177">
        <f t="shared" si="102"/>
        <v>72236424.746642068</v>
      </c>
      <c r="AP67" s="177">
        <f t="shared" si="90"/>
        <v>268653.12764811754</v>
      </c>
      <c r="AQ67" s="174">
        <v>0.19001303470117248</v>
      </c>
      <c r="AR67" s="175">
        <f t="shared" si="103"/>
        <v>3005948447.5378976</v>
      </c>
      <c r="AS67" s="177">
        <f t="shared" si="15"/>
        <v>571169386.67195404</v>
      </c>
      <c r="AT67" s="174">
        <v>-1.5620753129813716E-2</v>
      </c>
      <c r="AU67" s="175">
        <f t="shared" si="104"/>
        <v>-96774821.898160189</v>
      </c>
      <c r="AV67" s="177">
        <f t="shared" si="91"/>
        <v>-1511695.6020528506</v>
      </c>
      <c r="AW67" s="174">
        <v>3.2129374436519448E-2</v>
      </c>
      <c r="AX67" s="175">
        <f t="shared" si="105"/>
        <v>2835994.7110683508</v>
      </c>
      <c r="AY67" s="177">
        <f t="shared" si="17"/>
        <v>91118.735971903821</v>
      </c>
      <c r="AZ67" s="174">
        <v>-2.3070222374072167E-2</v>
      </c>
      <c r="BA67" s="175">
        <f t="shared" si="106"/>
        <v>912571066.2672137</v>
      </c>
      <c r="BB67" s="177">
        <f t="shared" si="18"/>
        <v>-21053217.430928767</v>
      </c>
      <c r="BC67" s="174">
        <v>0.3814186258726312</v>
      </c>
      <c r="BD67" s="175">
        <v>0</v>
      </c>
      <c r="BE67" s="177">
        <f t="shared" si="19"/>
        <v>0</v>
      </c>
      <c r="BF67" s="174">
        <v>5.892312126474996E-2</v>
      </c>
      <c r="BG67" s="175">
        <f t="shared" si="107"/>
        <v>131210103.07766183</v>
      </c>
      <c r="BH67" s="177">
        <f t="shared" si="20"/>
        <v>7731308.8148054099</v>
      </c>
      <c r="BI67" s="174">
        <v>0.17898420544999252</v>
      </c>
      <c r="BJ67" s="175">
        <f t="shared" si="108"/>
        <v>132131541.82297495</v>
      </c>
      <c r="BK67" s="177">
        <f t="shared" si="21"/>
        <v>23649459.02806763</v>
      </c>
      <c r="BL67" s="174">
        <v>-5.5134652702511312E-2</v>
      </c>
      <c r="BM67" s="175">
        <v>0</v>
      </c>
      <c r="BN67" s="177">
        <f t="shared" si="22"/>
        <v>0</v>
      </c>
      <c r="BO67" s="174">
        <v>0.27988369961394671</v>
      </c>
      <c r="BP67" s="175">
        <v>0</v>
      </c>
      <c r="BQ67" s="177">
        <f t="shared" si="23"/>
        <v>0</v>
      </c>
      <c r="BR67" s="174">
        <v>0.12604173878943381</v>
      </c>
      <c r="BS67" s="175">
        <f t="shared" si="109"/>
        <v>96026301.741761535</v>
      </c>
      <c r="BT67" s="177">
        <f t="shared" si="24"/>
        <v>12103322.04105046</v>
      </c>
      <c r="BU67" s="174">
        <v>-4.2024554174189509E-2</v>
      </c>
      <c r="BV67" s="175">
        <v>0</v>
      </c>
      <c r="BW67" s="177">
        <f t="shared" si="25"/>
        <v>0</v>
      </c>
      <c r="BX67" s="174">
        <v>0.29929975307963169</v>
      </c>
      <c r="BY67" s="175">
        <v>0</v>
      </c>
      <c r="BZ67" s="177">
        <f t="shared" si="26"/>
        <v>0</v>
      </c>
      <c r="CA67" s="174">
        <v>0</v>
      </c>
      <c r="CB67" s="175">
        <v>0</v>
      </c>
      <c r="CC67" s="177">
        <f t="shared" si="27"/>
        <v>0</v>
      </c>
      <c r="CD67" s="174">
        <v>0.18796708038421558</v>
      </c>
      <c r="CE67" s="175">
        <f t="shared" si="110"/>
        <v>45775728.615175828</v>
      </c>
      <c r="CF67" s="177">
        <f t="shared" si="28"/>
        <v>8604330.0602547918</v>
      </c>
      <c r="CG67" s="174">
        <v>0.42009964450396003</v>
      </c>
      <c r="CH67" s="175">
        <v>0</v>
      </c>
      <c r="CI67" s="177">
        <f t="shared" si="29"/>
        <v>0</v>
      </c>
      <c r="CJ67" s="174">
        <v>0.28764499646838421</v>
      </c>
      <c r="CK67" s="179">
        <v>0</v>
      </c>
      <c r="CL67" s="179">
        <f t="shared" si="30"/>
        <v>0</v>
      </c>
      <c r="CN67" s="180">
        <f t="shared" ref="CN67:CN98" si="111">C67-F67-I67-L67-O67-R67-U67-X67-AA67-AD67-AG67-AJ67-AM67-AP67-AS67-AV67-AY67-BB67-BE67-BH67-BK67-BN67-BQ67-BT67-BW67-BZ67-CC67-CF67-CI67-CL67</f>
        <v>73474916945.534302</v>
      </c>
      <c r="CP67" s="180">
        <f t="shared" ref="CP67:CP98" si="112">B67-E67-H67-K67-N67-Q67-T67-W67-Z67-AC67-AF67-AI67-AL67-AO67-AR67-AU67-AX67-BA67-BD67-BG67-BJ67-BM67-BP67-BS67-BV67-BY67-CB67-CE67-CH67-CK67</f>
        <v>1154803225737.6375</v>
      </c>
      <c r="CR67" s="182">
        <f t="shared" si="31"/>
        <v>6.3625486410121307E-2</v>
      </c>
      <c r="CS67" s="183">
        <v>6.4057301617316001E-2</v>
      </c>
      <c r="CT67" s="184">
        <f t="shared" si="32"/>
        <v>4.3181520719469402E-4</v>
      </c>
    </row>
    <row r="68" spans="1:98" ht="15.75">
      <c r="A68" s="171">
        <v>39965</v>
      </c>
      <c r="B68" s="173">
        <v>1235059784648.0015</v>
      </c>
      <c r="C68" s="173">
        <v>-5208711995.5360994</v>
      </c>
      <c r="D68" s="174">
        <v>-9.7566397316888095E-3</v>
      </c>
      <c r="E68" s="175">
        <f t="shared" si="92"/>
        <v>45879052.446759641</v>
      </c>
      <c r="F68" s="175">
        <f t="shared" ref="F68:F131" si="113">D68*E68</f>
        <v>-447625.38595428981</v>
      </c>
      <c r="G68" s="176">
        <v>-8.4360027762544046E-2</v>
      </c>
      <c r="H68" s="175">
        <f t="shared" si="93"/>
        <v>515075965.02789432</v>
      </c>
      <c r="I68" s="175">
        <f t="shared" ref="I68:I131" si="114">G68*H68</f>
        <v>-43451822.70957233</v>
      </c>
      <c r="J68" s="176">
        <v>3.3202799102620466E-2</v>
      </c>
      <c r="K68" s="175">
        <f t="shared" si="94"/>
        <v>328220291.96790725</v>
      </c>
      <c r="L68" s="177">
        <f t="shared" ref="L68:L131" si="115">J68*K68</f>
        <v>10897832.415613858</v>
      </c>
      <c r="M68" s="174">
        <v>-5.0440116829015988E-2</v>
      </c>
      <c r="N68" s="175">
        <f t="shared" si="95"/>
        <v>505345636.20282114</v>
      </c>
      <c r="O68" s="175">
        <f t="shared" ref="O68:O131" si="116">M68*N68</f>
        <v>-25489692.92910371</v>
      </c>
      <c r="P68" s="176">
        <v>1.806468897583881E-3</v>
      </c>
      <c r="Q68" s="178">
        <f t="shared" si="96"/>
        <v>177516713.78809157</v>
      </c>
      <c r="R68" s="178">
        <f t="shared" ref="R68:R131" si="117">P68*Q68</f>
        <v>320678.4222594871</v>
      </c>
      <c r="S68" s="176">
        <v>-3.6175370910559584E-3</v>
      </c>
      <c r="T68" s="178">
        <f t="shared" si="97"/>
        <v>59675519.479124375</v>
      </c>
      <c r="U68" s="178">
        <f t="shared" ref="U68:U131" si="118">S68*T68</f>
        <v>-215878.40514376477</v>
      </c>
      <c r="V68" s="176">
        <v>0.13711341969260193</v>
      </c>
      <c r="W68" s="178">
        <v>0</v>
      </c>
      <c r="X68" s="179">
        <f t="shared" ref="X68:X131" si="119">V68*W68</f>
        <v>0</v>
      </c>
      <c r="Y68" s="174">
        <v>-1.5169015439345989E-2</v>
      </c>
      <c r="Z68" s="175">
        <f t="shared" si="98"/>
        <v>21924807.131308034</v>
      </c>
      <c r="AA68" s="177">
        <f t="shared" ref="AA68:AA131" si="120">Y68*Z68</f>
        <v>-332577.73787949461</v>
      </c>
      <c r="AB68" s="174">
        <v>0</v>
      </c>
      <c r="AC68" s="175">
        <v>0</v>
      </c>
      <c r="AD68" s="177">
        <f t="shared" ref="AD68:AD131" si="121">AB68*AC68</f>
        <v>0</v>
      </c>
      <c r="AE68" s="174">
        <v>5.7458442656287315E-2</v>
      </c>
      <c r="AF68" s="175">
        <f t="shared" si="99"/>
        <v>26184996.672895994</v>
      </c>
      <c r="AG68" s="175">
        <f t="shared" ref="AG68:AG131" si="122">AE68*AF68</f>
        <v>1504549.1297846686</v>
      </c>
      <c r="AH68" s="176">
        <v>-0.11743495469192652</v>
      </c>
      <c r="AI68" s="178">
        <f t="shared" si="100"/>
        <v>151877312.17839745</v>
      </c>
      <c r="AJ68" s="179">
        <f t="shared" ref="AJ68:AJ131" si="123">AH68*AI68</f>
        <v>-17835705.274401683</v>
      </c>
      <c r="AK68" s="174">
        <v>-4.7544549378515016E-2</v>
      </c>
      <c r="AL68" s="177">
        <f t="shared" si="101"/>
        <v>46928217.86518538</v>
      </c>
      <c r="AM68" s="177">
        <f t="shared" ref="AM68:AM131" si="124">AK68*AL68</f>
        <v>-2231180.9715370168</v>
      </c>
      <c r="AN68" s="203">
        <v>0.12433163945184381</v>
      </c>
      <c r="AO68" s="177">
        <f t="shared" si="102"/>
        <v>72505077.874290198</v>
      </c>
      <c r="AP68" s="177">
        <f t="shared" si="90"/>
        <v>9014675.2006941065</v>
      </c>
      <c r="AQ68" s="174">
        <v>-4.4897464129596318E-2</v>
      </c>
      <c r="AR68" s="175">
        <f t="shared" si="103"/>
        <v>3577117834.2098522</v>
      </c>
      <c r="AS68" s="177">
        <f t="shared" ref="AS68:AS131" si="125">AQ68*AR68</f>
        <v>-160603519.64877611</v>
      </c>
      <c r="AT68" s="174">
        <v>1.6077101121391692E-2</v>
      </c>
      <c r="AU68" s="175">
        <f t="shared" si="104"/>
        <v>-95263126.296107337</v>
      </c>
      <c r="AV68" s="177">
        <f t="shared" si="91"/>
        <v>1531554.9146024256</v>
      </c>
      <c r="AW68" s="174">
        <v>6.4125900175773048E-2</v>
      </c>
      <c r="AX68" s="175">
        <f t="shared" si="105"/>
        <v>2927113.4470402547</v>
      </c>
      <c r="AY68" s="177">
        <f t="shared" ref="AY68:AY131" si="126">AW68*AX68</f>
        <v>187703.78470806632</v>
      </c>
      <c r="AZ68" s="174">
        <v>0.11623114506136448</v>
      </c>
      <c r="BA68" s="175">
        <f t="shared" si="106"/>
        <v>891517848.83628488</v>
      </c>
      <c r="BB68" s="177">
        <f t="shared" ref="BB68:BB131" si="127">AZ68*BA68</f>
        <v>103622140.41288583</v>
      </c>
      <c r="BC68" s="174">
        <v>-5.3538800944729847E-2</v>
      </c>
      <c r="BD68" s="175">
        <v>0</v>
      </c>
      <c r="BE68" s="177">
        <f t="shared" ref="BE68:BE131" si="128">BC68*BD68</f>
        <v>0</v>
      </c>
      <c r="BF68" s="174">
        <v>-2.6784368786640082E-2</v>
      </c>
      <c r="BG68" s="175">
        <f t="shared" si="107"/>
        <v>138941411.89246723</v>
      </c>
      <c r="BH68" s="177">
        <f t="shared" ref="BH68:BH131" si="129">BF68*BG68</f>
        <v>-3721458.0158643024</v>
      </c>
      <c r="BI68" s="174">
        <v>-0.12947888060808671</v>
      </c>
      <c r="BJ68" s="175">
        <f t="shared" si="108"/>
        <v>155781000.8510426</v>
      </c>
      <c r="BK68" s="177">
        <f t="shared" ref="BK68:BK131" si="130">BI68*BJ68</f>
        <v>-20170349.610200398</v>
      </c>
      <c r="BL68" s="174">
        <v>2.7155912060440681E-2</v>
      </c>
      <c r="BM68" s="175">
        <v>0</v>
      </c>
      <c r="BN68" s="177">
        <f t="shared" ref="BN68:BN131" si="131">BL68*BM68</f>
        <v>0</v>
      </c>
      <c r="BO68" s="174">
        <v>0.19760572136892748</v>
      </c>
      <c r="BP68" s="175">
        <v>0</v>
      </c>
      <c r="BQ68" s="177">
        <f t="shared" ref="BQ68:BQ131" si="132">BO68*BP68</f>
        <v>0</v>
      </c>
      <c r="BR68" s="174">
        <v>7.6117305919434705E-2</v>
      </c>
      <c r="BS68" s="175">
        <f t="shared" si="109"/>
        <v>108129623.782812</v>
      </c>
      <c r="BT68" s="177">
        <f t="shared" ref="BT68:BT131" si="133">BR68*BS68</f>
        <v>8230535.6524296831</v>
      </c>
      <c r="BU68" s="174">
        <v>-0.11414940880423277</v>
      </c>
      <c r="BV68" s="175">
        <v>0</v>
      </c>
      <c r="BW68" s="177">
        <f t="shared" ref="BW68:BW131" si="134">BU68*BV68</f>
        <v>0</v>
      </c>
      <c r="BX68" s="174">
        <v>6.7005023449507012E-2</v>
      </c>
      <c r="BY68" s="175">
        <v>0</v>
      </c>
      <c r="BZ68" s="177">
        <f t="shared" ref="BZ68:BZ131" si="135">BX68*BY68</f>
        <v>0</v>
      </c>
      <c r="CA68" s="174">
        <v>0</v>
      </c>
      <c r="CB68" s="175">
        <v>0</v>
      </c>
      <c r="CC68" s="177">
        <f t="shared" ref="CC68:CC131" si="136">CA68*CB68</f>
        <v>0</v>
      </c>
      <c r="CD68" s="174">
        <v>2.6974993513873058E-2</v>
      </c>
      <c r="CE68" s="175">
        <f t="shared" si="110"/>
        <v>54380058.675430618</v>
      </c>
      <c r="CF68" s="177">
        <f t="shared" ref="CF68:CF131" si="137">CE68*CD68</f>
        <v>1466901.7300537773</v>
      </c>
      <c r="CG68" s="174">
        <v>2.2346909476816015E-2</v>
      </c>
      <c r="CH68" s="175">
        <v>0</v>
      </c>
      <c r="CI68" s="177">
        <f t="shared" ref="CI68:CI131" si="138">CG68*CH68</f>
        <v>0</v>
      </c>
      <c r="CJ68" s="174">
        <v>-8.68827210828126E-2</v>
      </c>
      <c r="CK68" s="179">
        <v>0</v>
      </c>
      <c r="CL68" s="179">
        <f t="shared" ref="CL68:CL131" si="139">CJ68*CK68</f>
        <v>0</v>
      </c>
      <c r="CN68" s="180">
        <f t="shared" si="111"/>
        <v>-5070988756.5106983</v>
      </c>
      <c r="CP68" s="180">
        <f t="shared" si="112"/>
        <v>1228275119291.9678</v>
      </c>
      <c r="CR68" s="182">
        <f t="shared" ref="CR68:CR131" si="140">CN68/CP68</f>
        <v>-4.1285447184127941E-3</v>
      </c>
      <c r="CS68" s="183">
        <v>-4.2173764058074398E-3</v>
      </c>
      <c r="CT68" s="184">
        <f t="shared" ref="CT68:CT131" si="141">CS68-CR68</f>
        <v>-8.8831687394645698E-5</v>
      </c>
    </row>
    <row r="69" spans="1:98" ht="15.75">
      <c r="A69" s="171">
        <v>39995</v>
      </c>
      <c r="B69" s="173">
        <v>1229851072652.4653</v>
      </c>
      <c r="C69" s="173">
        <v>103330916724.35338</v>
      </c>
      <c r="D69" s="174">
        <v>0.18447670942923508</v>
      </c>
      <c r="E69" s="175">
        <f t="shared" si="92"/>
        <v>45431427.060805351</v>
      </c>
      <c r="F69" s="175">
        <f t="shared" si="113"/>
        <v>8381040.1688516764</v>
      </c>
      <c r="G69" s="176">
        <v>-1.7813098918220738E-2</v>
      </c>
      <c r="H69" s="175">
        <f t="shared" si="93"/>
        <v>471624142.318322</v>
      </c>
      <c r="I69" s="175">
        <f t="shared" si="114"/>
        <v>-8401087.4993372858</v>
      </c>
      <c r="J69" s="176">
        <v>0.35103612362215514</v>
      </c>
      <c r="K69" s="175">
        <f t="shared" si="94"/>
        <v>339118124.38352114</v>
      </c>
      <c r="L69" s="177">
        <f t="shared" si="115"/>
        <v>119042711.83360711</v>
      </c>
      <c r="M69" s="174">
        <v>0.12394137315175169</v>
      </c>
      <c r="N69" s="175">
        <f t="shared" si="95"/>
        <v>479855943.27371746</v>
      </c>
      <c r="O69" s="175">
        <f t="shared" si="116"/>
        <v>59474004.524373606</v>
      </c>
      <c r="P69" s="176">
        <v>0.28358027770581867</v>
      </c>
      <c r="Q69" s="178">
        <f t="shared" si="96"/>
        <v>177837392.21035105</v>
      </c>
      <c r="R69" s="178">
        <f t="shared" si="117"/>
        <v>50431177.069489948</v>
      </c>
      <c r="S69" s="176">
        <v>0.32681010777838049</v>
      </c>
      <c r="T69" s="178">
        <f t="shared" si="97"/>
        <v>59459641.073980607</v>
      </c>
      <c r="U69" s="178">
        <f t="shared" si="118"/>
        <v>19432011.707851421</v>
      </c>
      <c r="V69" s="176">
        <v>0.13863465568986882</v>
      </c>
      <c r="W69" s="178">
        <v>0</v>
      </c>
      <c r="X69" s="179">
        <f t="shared" si="119"/>
        <v>0</v>
      </c>
      <c r="Y69" s="174">
        <v>0.11366420037026136</v>
      </c>
      <c r="Z69" s="175">
        <f t="shared" si="98"/>
        <v>21592229.393428538</v>
      </c>
      <c r="AA69" s="177">
        <f t="shared" si="120"/>
        <v>2454263.4882153082</v>
      </c>
      <c r="AB69" s="174">
        <v>0</v>
      </c>
      <c r="AC69" s="175">
        <v>0</v>
      </c>
      <c r="AD69" s="177">
        <f t="shared" si="121"/>
        <v>0</v>
      </c>
      <c r="AE69" s="174">
        <v>0.22052630810280471</v>
      </c>
      <c r="AF69" s="175">
        <f t="shared" si="99"/>
        <v>27689545.802680664</v>
      </c>
      <c r="AG69" s="175">
        <f t="shared" si="122"/>
        <v>6106273.3089086795</v>
      </c>
      <c r="AH69" s="176">
        <v>0.11416435314121777</v>
      </c>
      <c r="AI69" s="178">
        <f t="shared" si="100"/>
        <v>134041606.90399575</v>
      </c>
      <c r="AJ69" s="179">
        <f t="shared" si="123"/>
        <v>15302773.346204065</v>
      </c>
      <c r="AK69" s="174">
        <v>0.32099410864046568</v>
      </c>
      <c r="AL69" s="177">
        <f t="shared" si="101"/>
        <v>44697036.893648364</v>
      </c>
      <c r="AM69" s="177">
        <f t="shared" si="124"/>
        <v>14347485.516546665</v>
      </c>
      <c r="AN69" s="203">
        <v>6.9252340499566786E-2</v>
      </c>
      <c r="AO69" s="177">
        <f t="shared" si="102"/>
        <v>81519753.074984312</v>
      </c>
      <c r="AP69" s="177">
        <f t="shared" si="90"/>
        <v>5645433.6973894201</v>
      </c>
      <c r="AQ69" s="174">
        <v>5.677003788229449E-2</v>
      </c>
      <c r="AR69" s="175">
        <f t="shared" si="103"/>
        <v>3416514314.5610762</v>
      </c>
      <c r="AS69" s="177">
        <f t="shared" si="125"/>
        <v>193955647.0630337</v>
      </c>
      <c r="AT69" s="174">
        <v>1.0564160889256843E-2</v>
      </c>
      <c r="AU69" s="175">
        <f t="shared" si="104"/>
        <v>-96794681.210709751</v>
      </c>
      <c r="AV69" s="177">
        <f t="shared" si="91"/>
        <v>1022554.5855342641</v>
      </c>
      <c r="AW69" s="174">
        <v>5.330189526654381E-2</v>
      </c>
      <c r="AX69" s="175">
        <f t="shared" si="105"/>
        <v>3114817.2317483211</v>
      </c>
      <c r="AY69" s="177">
        <f t="shared" si="126"/>
        <v>166025.66186107494</v>
      </c>
      <c r="AZ69" s="174">
        <v>6.7081230489891772E-2</v>
      </c>
      <c r="BA69" s="175">
        <f t="shared" si="106"/>
        <v>995139989.24917066</v>
      </c>
      <c r="BB69" s="177">
        <f t="shared" si="127"/>
        <v>66755214.988532037</v>
      </c>
      <c r="BC69" s="174">
        <v>0.21735331304197397</v>
      </c>
      <c r="BD69" s="175">
        <v>0</v>
      </c>
      <c r="BE69" s="177">
        <f t="shared" si="128"/>
        <v>0</v>
      </c>
      <c r="BF69" s="174">
        <v>2.9315493151791772E-2</v>
      </c>
      <c r="BG69" s="175">
        <f t="shared" si="107"/>
        <v>135219953.87660295</v>
      </c>
      <c r="BH69" s="177">
        <f t="shared" si="129"/>
        <v>3964039.631855153</v>
      </c>
      <c r="BI69" s="174">
        <v>6.0975798350100717E-2</v>
      </c>
      <c r="BJ69" s="175">
        <f t="shared" si="108"/>
        <v>135610651.24084222</v>
      </c>
      <c r="BK69" s="177">
        <f t="shared" si="130"/>
        <v>8268967.7241874309</v>
      </c>
      <c r="BL69" s="174">
        <v>-2.101774892353617E-2</v>
      </c>
      <c r="BM69" s="175">
        <v>0</v>
      </c>
      <c r="BN69" s="177">
        <f t="shared" si="131"/>
        <v>0</v>
      </c>
      <c r="BO69" s="174">
        <v>0.22636885178997132</v>
      </c>
      <c r="BP69" s="175">
        <v>0</v>
      </c>
      <c r="BQ69" s="177">
        <f t="shared" si="132"/>
        <v>0</v>
      </c>
      <c r="BR69" s="174">
        <v>5.9893922372140692E-3</v>
      </c>
      <c r="BS69" s="175">
        <f t="shared" si="109"/>
        <v>116360159.43524168</v>
      </c>
      <c r="BT69" s="177">
        <f t="shared" si="133"/>
        <v>696926.63564242795</v>
      </c>
      <c r="BU69" s="174">
        <v>0.43648415885138714</v>
      </c>
      <c r="BV69" s="175">
        <v>0</v>
      </c>
      <c r="BW69" s="177">
        <f t="shared" si="134"/>
        <v>0</v>
      </c>
      <c r="BX69" s="174">
        <v>0.22847338737080564</v>
      </c>
      <c r="BY69" s="175">
        <v>0</v>
      </c>
      <c r="BZ69" s="177">
        <f t="shared" si="135"/>
        <v>0</v>
      </c>
      <c r="CA69" s="174">
        <v>0</v>
      </c>
      <c r="CB69" s="175">
        <v>0</v>
      </c>
      <c r="CC69" s="177">
        <f t="shared" si="136"/>
        <v>0</v>
      </c>
      <c r="CD69" s="174">
        <v>0.42664504441527729</v>
      </c>
      <c r="CE69" s="175">
        <f t="shared" si="110"/>
        <v>55846960.405484393</v>
      </c>
      <c r="CF69" s="177">
        <f t="shared" si="137"/>
        <v>23826828.902656119</v>
      </c>
      <c r="CG69" s="174">
        <v>1.5273927814186732E-2</v>
      </c>
      <c r="CH69" s="175">
        <v>0</v>
      </c>
      <c r="CI69" s="177">
        <f t="shared" si="138"/>
        <v>0</v>
      </c>
      <c r="CJ69" s="174">
        <v>-0.10048451001752401</v>
      </c>
      <c r="CK69" s="179">
        <v>0</v>
      </c>
      <c r="CL69" s="179">
        <f t="shared" si="139"/>
        <v>0</v>
      </c>
      <c r="CN69" s="180">
        <f t="shared" si="111"/>
        <v>102740044431.998</v>
      </c>
      <c r="CP69" s="180">
        <f t="shared" si="112"/>
        <v>1223207193645.2864</v>
      </c>
      <c r="CR69" s="182">
        <f t="shared" si="140"/>
        <v>8.399234812037186E-2</v>
      </c>
      <c r="CS69" s="183">
        <v>8.4019048340134198E-2</v>
      </c>
      <c r="CT69" s="184">
        <f t="shared" si="141"/>
        <v>2.6700219762337829E-5</v>
      </c>
    </row>
    <row r="70" spans="1:98" ht="15.75">
      <c r="A70" s="171">
        <v>40026</v>
      </c>
      <c r="B70" s="173">
        <v>1333181989376.8186</v>
      </c>
      <c r="C70" s="173">
        <v>59794650832.635521</v>
      </c>
      <c r="D70" s="174">
        <v>4.3154902770663854E-2</v>
      </c>
      <c r="E70" s="175">
        <f t="shared" si="92"/>
        <v>53812467.229657024</v>
      </c>
      <c r="F70" s="175">
        <f t="shared" si="113"/>
        <v>2322271.7911453838</v>
      </c>
      <c r="G70" s="176">
        <v>0.17844517542481952</v>
      </c>
      <c r="H70" s="175">
        <f t="shared" si="93"/>
        <v>463223054.81898475</v>
      </c>
      <c r="I70" s="175">
        <f t="shared" si="114"/>
        <v>82659919.277994528</v>
      </c>
      <c r="J70" s="176">
        <v>-0.12558938089586252</v>
      </c>
      <c r="K70" s="175">
        <f t="shared" si="94"/>
        <v>458160836.21712822</v>
      </c>
      <c r="L70" s="177">
        <f t="shared" si="115"/>
        <v>-57540135.771239802</v>
      </c>
      <c r="M70" s="174">
        <v>8.3340175305367997E-2</v>
      </c>
      <c r="N70" s="175">
        <f t="shared" si="95"/>
        <v>539329947.79809105</v>
      </c>
      <c r="O70" s="175">
        <f t="shared" si="116"/>
        <v>44947852.396927878</v>
      </c>
      <c r="P70" s="176">
        <v>-0.17657024241996988</v>
      </c>
      <c r="Q70" s="178">
        <f t="shared" si="96"/>
        <v>228268569.27984101</v>
      </c>
      <c r="R70" s="178">
        <f t="shared" si="117"/>
        <v>-40305436.614601217</v>
      </c>
      <c r="S70" s="176">
        <v>-0.11178391789381825</v>
      </c>
      <c r="T70" s="178">
        <f t="shared" si="97"/>
        <v>78891652.781832024</v>
      </c>
      <c r="U70" s="178">
        <f t="shared" si="118"/>
        <v>-8818818.0370719302</v>
      </c>
      <c r="V70" s="176">
        <v>3.3480330129079167E-2</v>
      </c>
      <c r="W70" s="178">
        <v>0</v>
      </c>
      <c r="X70" s="179">
        <f t="shared" si="119"/>
        <v>0</v>
      </c>
      <c r="Y70" s="174">
        <v>9.8610485689052813E-2</v>
      </c>
      <c r="Z70" s="175">
        <f t="shared" si="98"/>
        <v>24046492.881643843</v>
      </c>
      <c r="AA70" s="177">
        <f t="shared" si="120"/>
        <v>2371236.3421772504</v>
      </c>
      <c r="AB70" s="174">
        <v>0</v>
      </c>
      <c r="AC70" s="175">
        <v>0</v>
      </c>
      <c r="AD70" s="177">
        <f t="shared" si="121"/>
        <v>0</v>
      </c>
      <c r="AE70" s="174">
        <v>-0.18947768730378428</v>
      </c>
      <c r="AF70" s="175">
        <f t="shared" si="99"/>
        <v>33795819.111589342</v>
      </c>
      <c r="AG70" s="175">
        <f t="shared" si="122"/>
        <v>-6403553.6458009817</v>
      </c>
      <c r="AH70" s="176">
        <v>3.665849178387233E-2</v>
      </c>
      <c r="AI70" s="178">
        <f t="shared" si="100"/>
        <v>149344380.25019982</v>
      </c>
      <c r="AJ70" s="179">
        <f t="shared" si="123"/>
        <v>5474739.7363694552</v>
      </c>
      <c r="AK70" s="174">
        <v>5.9933573275984399E-2</v>
      </c>
      <c r="AL70" s="177">
        <f t="shared" si="101"/>
        <v>59044522.41019503</v>
      </c>
      <c r="AM70" s="177">
        <f t="shared" si="124"/>
        <v>3538749.210416927</v>
      </c>
      <c r="AN70" s="203">
        <v>0.22198483491920692</v>
      </c>
      <c r="AO70" s="177">
        <f t="shared" si="102"/>
        <v>87165186.772373736</v>
      </c>
      <c r="AP70" s="177">
        <f t="shared" si="90"/>
        <v>19349349.596367221</v>
      </c>
      <c r="AQ70" s="174">
        <v>8.9911370492644138E-2</v>
      </c>
      <c r="AR70" s="175">
        <f t="shared" si="103"/>
        <v>3610469961.6241097</v>
      </c>
      <c r="AS70" s="177">
        <f t="shared" si="125"/>
        <v>324622302.37214798</v>
      </c>
      <c r="AT70" s="174">
        <v>1.712064212325853E-3</v>
      </c>
      <c r="AU70" s="175">
        <f t="shared" si="104"/>
        <v>-97817235.79624401</v>
      </c>
      <c r="AV70" s="177">
        <f t="shared" si="91"/>
        <v>167469.38875538873</v>
      </c>
      <c r="AW70" s="174">
        <v>7.0092402908147028E-2</v>
      </c>
      <c r="AX70" s="175">
        <f t="shared" si="105"/>
        <v>3280842.8936093962</v>
      </c>
      <c r="AY70" s="177">
        <f t="shared" si="126"/>
        <v>229962.16197720074</v>
      </c>
      <c r="AZ70" s="174">
        <v>5.4741063876616251E-2</v>
      </c>
      <c r="BA70" s="175">
        <f t="shared" si="106"/>
        <v>1061895204.2377027</v>
      </c>
      <c r="BB70" s="177">
        <f t="shared" si="127"/>
        <v>58129273.205448546</v>
      </c>
      <c r="BC70" s="174">
        <v>0.12033383090510408</v>
      </c>
      <c r="BD70" s="175">
        <v>0</v>
      </c>
      <c r="BE70" s="177">
        <f t="shared" si="128"/>
        <v>0</v>
      </c>
      <c r="BF70" s="174">
        <v>-3.1053851420854234E-2</v>
      </c>
      <c r="BG70" s="175">
        <f t="shared" si="107"/>
        <v>139183993.50845811</v>
      </c>
      <c r="BH70" s="177">
        <f t="shared" si="129"/>
        <v>-4322199.0545727983</v>
      </c>
      <c r="BI70" s="174">
        <v>-1.8719368709038495E-2</v>
      </c>
      <c r="BJ70" s="175">
        <f t="shared" si="108"/>
        <v>143879618.96502966</v>
      </c>
      <c r="BK70" s="177">
        <f t="shared" si="130"/>
        <v>-2693335.6371223577</v>
      </c>
      <c r="BL70" s="174">
        <v>2.1991113896345796E-2</v>
      </c>
      <c r="BM70" s="175">
        <v>0</v>
      </c>
      <c r="BN70" s="177">
        <f t="shared" si="131"/>
        <v>0</v>
      </c>
      <c r="BO70" s="174">
        <v>0.10302290444043913</v>
      </c>
      <c r="BP70" s="175">
        <v>0</v>
      </c>
      <c r="BQ70" s="177">
        <f t="shared" si="132"/>
        <v>0</v>
      </c>
      <c r="BR70" s="174">
        <v>9.3560125918913328E-2</v>
      </c>
      <c r="BS70" s="175">
        <f t="shared" si="109"/>
        <v>117057086.07088411</v>
      </c>
      <c r="BT70" s="177">
        <f t="shared" si="133"/>
        <v>10951875.712492993</v>
      </c>
      <c r="BU70" s="174">
        <v>0.13678759233686832</v>
      </c>
      <c r="BV70" s="175">
        <v>0</v>
      </c>
      <c r="BW70" s="177">
        <f t="shared" si="134"/>
        <v>0</v>
      </c>
      <c r="BX70" s="174">
        <v>0.10103076492619302</v>
      </c>
      <c r="BY70" s="175">
        <v>0</v>
      </c>
      <c r="BZ70" s="177">
        <f t="shared" si="135"/>
        <v>0</v>
      </c>
      <c r="CA70" s="174">
        <v>0</v>
      </c>
      <c r="CB70" s="175">
        <v>0</v>
      </c>
      <c r="CC70" s="177">
        <f t="shared" si="136"/>
        <v>0</v>
      </c>
      <c r="CD70" s="174">
        <v>0.23440546638375681</v>
      </c>
      <c r="CE70" s="175">
        <f t="shared" si="110"/>
        <v>79673789.308140516</v>
      </c>
      <c r="CF70" s="177">
        <f t="shared" si="137"/>
        <v>18675971.741335854</v>
      </c>
      <c r="CG70" s="174">
        <v>4.2608163075159987E-2</v>
      </c>
      <c r="CH70" s="175">
        <v>0</v>
      </c>
      <c r="CI70" s="177">
        <f t="shared" si="138"/>
        <v>0</v>
      </c>
      <c r="CJ70" s="174">
        <v>4.0947810743710801E-3</v>
      </c>
      <c r="CK70" s="179">
        <v>0</v>
      </c>
      <c r="CL70" s="179">
        <f t="shared" si="139"/>
        <v>0</v>
      </c>
      <c r="CN70" s="180">
        <f t="shared" si="111"/>
        <v>59341293338.462372</v>
      </c>
      <c r="CP70" s="180">
        <f t="shared" si="112"/>
        <v>1325949283186.4553</v>
      </c>
      <c r="CR70" s="182">
        <f t="shared" si="140"/>
        <v>4.4753818332972983E-2</v>
      </c>
      <c r="CS70" s="183">
        <v>4.4851079079298001E-2</v>
      </c>
      <c r="CT70" s="184">
        <f t="shared" si="141"/>
        <v>9.7260746325017466E-5</v>
      </c>
    </row>
    <row r="71" spans="1:98" ht="15.75">
      <c r="A71" s="171">
        <v>40057</v>
      </c>
      <c r="B71" s="173">
        <v>1392976640209.4541</v>
      </c>
      <c r="C71" s="173">
        <v>54496391318.828003</v>
      </c>
      <c r="D71" s="174">
        <v>-2.3055205265403119E-3</v>
      </c>
      <c r="E71" s="175">
        <f t="shared" si="92"/>
        <v>56134739.020802408</v>
      </c>
      <c r="F71" s="175">
        <f t="shared" si="113"/>
        <v>-129419.79306444337</v>
      </c>
      <c r="G71" s="176">
        <v>0.14774415281469555</v>
      </c>
      <c r="H71" s="175">
        <f t="shared" si="93"/>
        <v>545882974.09697926</v>
      </c>
      <c r="I71" s="175">
        <f t="shared" si="114"/>
        <v>80651017.5439246</v>
      </c>
      <c r="J71" s="176">
        <v>-7.9613336920315608E-2</v>
      </c>
      <c r="K71" s="175">
        <f t="shared" si="94"/>
        <v>400620700.4458884</v>
      </c>
      <c r="L71" s="177">
        <f t="shared" si="115"/>
        <v>-31894750.801851347</v>
      </c>
      <c r="M71" s="174">
        <v>6.9507125989976201E-2</v>
      </c>
      <c r="N71" s="175">
        <f t="shared" si="95"/>
        <v>584277800.19501889</v>
      </c>
      <c r="O71" s="175">
        <f t="shared" si="116"/>
        <v>40611470.67130132</v>
      </c>
      <c r="P71" s="176">
        <v>-9.6110589776628633E-2</v>
      </c>
      <c r="Q71" s="178">
        <f t="shared" si="96"/>
        <v>187963132.66523978</v>
      </c>
      <c r="R71" s="178">
        <f t="shared" si="117"/>
        <v>-18065247.536718886</v>
      </c>
      <c r="S71" s="176">
        <v>-5.8752550528183747E-2</v>
      </c>
      <c r="T71" s="178">
        <f t="shared" si="97"/>
        <v>70072834.744760096</v>
      </c>
      <c r="U71" s="178">
        <f t="shared" si="118"/>
        <v>-4116957.7639945871</v>
      </c>
      <c r="V71" s="176">
        <v>0.21600610540981399</v>
      </c>
      <c r="W71" s="178">
        <v>0</v>
      </c>
      <c r="X71" s="179">
        <f t="shared" si="119"/>
        <v>0</v>
      </c>
      <c r="Y71" s="174">
        <v>9.4975801176464689E-2</v>
      </c>
      <c r="Z71" s="175">
        <f t="shared" si="98"/>
        <v>26417729.223821092</v>
      </c>
      <c r="AA71" s="177">
        <f t="shared" si="120"/>
        <v>2509044.9982953127</v>
      </c>
      <c r="AB71" s="174">
        <v>0</v>
      </c>
      <c r="AC71" s="175">
        <v>0</v>
      </c>
      <c r="AD71" s="177">
        <f t="shared" si="121"/>
        <v>0</v>
      </c>
      <c r="AE71" s="174">
        <v>-2.5842477976839341E-2</v>
      </c>
      <c r="AF71" s="175">
        <f t="shared" si="99"/>
        <v>27392265.465788361</v>
      </c>
      <c r="AG71" s="175">
        <f t="shared" si="122"/>
        <v>-707884.01703537256</v>
      </c>
      <c r="AH71" s="176">
        <v>0.25948488044316292</v>
      </c>
      <c r="AI71" s="178">
        <f t="shared" si="100"/>
        <v>154819119.98656929</v>
      </c>
      <c r="AJ71" s="179">
        <f t="shared" si="123"/>
        <v>40173220.840030625</v>
      </c>
      <c r="AK71" s="174">
        <v>2.8701671776578074E-2</v>
      </c>
      <c r="AL71" s="177">
        <f t="shared" si="101"/>
        <v>62583271.620611958</v>
      </c>
      <c r="AM71" s="177">
        <f t="shared" si="124"/>
        <v>1796244.5207592377</v>
      </c>
      <c r="AN71" s="203">
        <v>-0.18807464115144787</v>
      </c>
      <c r="AO71" s="177">
        <f t="shared" si="102"/>
        <v>106514536.36874095</v>
      </c>
      <c r="AP71" s="177">
        <f t="shared" si="90"/>
        <v>-20032683.204963796</v>
      </c>
      <c r="AQ71" s="174">
        <v>1.287417023755609E-2</v>
      </c>
      <c r="AR71" s="175">
        <f t="shared" si="103"/>
        <v>3935092263.9962578</v>
      </c>
      <c r="AS71" s="177">
        <f t="shared" si="125"/>
        <v>50661047.707177833</v>
      </c>
      <c r="AT71" s="174">
        <v>1.1938829728575989E-2</v>
      </c>
      <c r="AU71" s="175">
        <f t="shared" si="104"/>
        <v>-97984705.184999391</v>
      </c>
      <c r="AV71" s="177">
        <f t="shared" si="91"/>
        <v>1169822.7112084245</v>
      </c>
      <c r="AW71" s="174">
        <v>-4.2544950926469711E-2</v>
      </c>
      <c r="AX71" s="175">
        <f t="shared" si="105"/>
        <v>3510805.0555865974</v>
      </c>
      <c r="AY71" s="177">
        <f t="shared" si="126"/>
        <v>-149367.02880233355</v>
      </c>
      <c r="AZ71" s="174">
        <v>-4.1343007194951436E-3</v>
      </c>
      <c r="BA71" s="175">
        <f t="shared" si="106"/>
        <v>1120024477.4431512</v>
      </c>
      <c r="BB71" s="177">
        <f t="shared" si="127"/>
        <v>-4630518.0029453924</v>
      </c>
      <c r="BC71" s="174">
        <v>5.5034075435061704E-2</v>
      </c>
      <c r="BD71" s="175">
        <v>0</v>
      </c>
      <c r="BE71" s="177">
        <f t="shared" si="128"/>
        <v>0</v>
      </c>
      <c r="BF71" s="174">
        <v>4.5775167636466697E-2</v>
      </c>
      <c r="BG71" s="175">
        <f t="shared" si="107"/>
        <v>134861794.45388532</v>
      </c>
      <c r="BH71" s="177">
        <f t="shared" si="129"/>
        <v>6173321.2488813149</v>
      </c>
      <c r="BI71" s="174">
        <v>3.5809053199778895E-2</v>
      </c>
      <c r="BJ71" s="175">
        <f t="shared" si="108"/>
        <v>141186283.32790729</v>
      </c>
      <c r="BK71" s="177">
        <f t="shared" si="130"/>
        <v>5055747.1307680886</v>
      </c>
      <c r="BL71" s="174">
        <v>5.1278744099686078E-4</v>
      </c>
      <c r="BM71" s="175">
        <v>0</v>
      </c>
      <c r="BN71" s="177">
        <f t="shared" si="131"/>
        <v>0</v>
      </c>
      <c r="BO71" s="174">
        <v>4.8905098357152045E-2</v>
      </c>
      <c r="BP71" s="175">
        <v>0</v>
      </c>
      <c r="BQ71" s="177">
        <f t="shared" si="132"/>
        <v>0</v>
      </c>
      <c r="BR71" s="174">
        <v>-1.2864729900203946E-2</v>
      </c>
      <c r="BS71" s="175">
        <f t="shared" si="109"/>
        <v>128008961.78337711</v>
      </c>
      <c r="BT71" s="177">
        <f t="shared" si="133"/>
        <v>-1646800.7181486757</v>
      </c>
      <c r="BU71" s="174">
        <v>0.31646470500417262</v>
      </c>
      <c r="BV71" s="175">
        <v>0</v>
      </c>
      <c r="BW71" s="177">
        <f t="shared" si="134"/>
        <v>0</v>
      </c>
      <c r="BX71" s="174">
        <v>0.21875842831269782</v>
      </c>
      <c r="BY71" s="175">
        <v>0</v>
      </c>
      <c r="BZ71" s="177">
        <f t="shared" si="135"/>
        <v>0</v>
      </c>
      <c r="CA71" s="174">
        <v>0</v>
      </c>
      <c r="CB71" s="175">
        <v>0</v>
      </c>
      <c r="CC71" s="177">
        <f t="shared" si="136"/>
        <v>0</v>
      </c>
      <c r="CD71" s="174">
        <v>3.756149891870729E-2</v>
      </c>
      <c r="CE71" s="175">
        <f t="shared" si="110"/>
        <v>98349761.049476355</v>
      </c>
      <c r="CF71" s="177">
        <f t="shared" si="137"/>
        <v>3694164.4433150264</v>
      </c>
      <c r="CG71" s="174">
        <v>0.33873063187233526</v>
      </c>
      <c r="CH71" s="175">
        <v>0</v>
      </c>
      <c r="CI71" s="177">
        <f t="shared" si="138"/>
        <v>0</v>
      </c>
      <c r="CJ71" s="174">
        <v>5.8796140211677735E-2</v>
      </c>
      <c r="CK71" s="179">
        <v>0</v>
      </c>
      <c r="CL71" s="179">
        <f t="shared" si="139"/>
        <v>0</v>
      </c>
      <c r="CN71" s="180">
        <f t="shared" si="111"/>
        <v>54345269845.879868</v>
      </c>
      <c r="CP71" s="180">
        <f t="shared" si="112"/>
        <v>1385290911463.6951</v>
      </c>
      <c r="CR71" s="182">
        <f t="shared" si="140"/>
        <v>3.9230221895023322E-2</v>
      </c>
      <c r="CS71" s="183">
        <v>3.9122257865454001E-2</v>
      </c>
      <c r="CT71" s="184">
        <f t="shared" si="141"/>
        <v>-1.0796402956932127E-4</v>
      </c>
    </row>
    <row r="72" spans="1:98" ht="15.75">
      <c r="A72" s="185">
        <v>40087</v>
      </c>
      <c r="B72" s="173">
        <v>1447473031528.282</v>
      </c>
      <c r="C72" s="173">
        <v>-34844155071.960442</v>
      </c>
      <c r="D72" s="174">
        <v>0.15280351628733727</v>
      </c>
      <c r="E72" s="175">
        <f t="shared" si="92"/>
        <v>56005319.227737963</v>
      </c>
      <c r="F72" s="175">
        <f t="shared" si="113"/>
        <v>8557809.7087931801</v>
      </c>
      <c r="G72" s="176">
        <v>1.1235420900938941E-2</v>
      </c>
      <c r="H72" s="175">
        <f t="shared" si="93"/>
        <v>626533991.64090383</v>
      </c>
      <c r="I72" s="175">
        <f t="shared" si="114"/>
        <v>7039373.1048309142</v>
      </c>
      <c r="J72" s="176">
        <v>0.18307712566640114</v>
      </c>
      <c r="K72" s="175">
        <f t="shared" si="94"/>
        <v>368725949.64403707</v>
      </c>
      <c r="L72" s="177">
        <f t="shared" si="115"/>
        <v>67505287.019444466</v>
      </c>
      <c r="M72" s="174">
        <v>0.1177280516213767</v>
      </c>
      <c r="N72" s="175">
        <f t="shared" si="95"/>
        <v>624889270.86632025</v>
      </c>
      <c r="O72" s="175">
        <f t="shared" si="116"/>
        <v>73566996.338194594</v>
      </c>
      <c r="P72" s="176">
        <v>0.16255142746054554</v>
      </c>
      <c r="Q72" s="178">
        <f t="shared" si="96"/>
        <v>169897885.12852088</v>
      </c>
      <c r="R72" s="178">
        <f t="shared" si="117"/>
        <v>27617143.75016886</v>
      </c>
      <c r="S72" s="176">
        <v>0.13995494097463321</v>
      </c>
      <c r="T72" s="178">
        <f t="shared" si="97"/>
        <v>65955876.980765507</v>
      </c>
      <c r="U72" s="178">
        <f t="shared" si="118"/>
        <v>9230850.8697732054</v>
      </c>
      <c r="V72" s="176">
        <v>0.16052017046167177</v>
      </c>
      <c r="W72" s="178">
        <v>0</v>
      </c>
      <c r="X72" s="179">
        <f t="shared" si="119"/>
        <v>0</v>
      </c>
      <c r="Y72" s="174">
        <v>-9.6439663642268231E-4</v>
      </c>
      <c r="Z72" s="175">
        <f t="shared" si="98"/>
        <v>28926774.222116407</v>
      </c>
      <c r="AA72" s="177">
        <f t="shared" si="120"/>
        <v>-27896.883762367415</v>
      </c>
      <c r="AB72" s="174">
        <v>0</v>
      </c>
      <c r="AC72" s="175">
        <v>0</v>
      </c>
      <c r="AD72" s="177">
        <f t="shared" si="121"/>
        <v>0</v>
      </c>
      <c r="AE72" s="174">
        <v>9.497617343789691E-2</v>
      </c>
      <c r="AF72" s="175">
        <f t="shared" si="99"/>
        <v>26684381.448752988</v>
      </c>
      <c r="AG72" s="175">
        <f t="shared" si="122"/>
        <v>2534380.4405597625</v>
      </c>
      <c r="AH72" s="176">
        <v>6.2679122561046699E-2</v>
      </c>
      <c r="AI72" s="178">
        <f t="shared" si="100"/>
        <v>194992340.8265999</v>
      </c>
      <c r="AJ72" s="179">
        <f t="shared" si="123"/>
        <v>12221948.829135844</v>
      </c>
      <c r="AK72" s="174">
        <v>1.9486017289606548E-2</v>
      </c>
      <c r="AL72" s="177">
        <f t="shared" si="101"/>
        <v>64379516.141371191</v>
      </c>
      <c r="AM72" s="177">
        <f t="shared" si="124"/>
        <v>1254500.3646272628</v>
      </c>
      <c r="AN72" s="203">
        <v>-1.4351302788503577E-3</v>
      </c>
      <c r="AO72" s="177">
        <f t="shared" si="102"/>
        <v>86481853.163777143</v>
      </c>
      <c r="AP72" s="177">
        <f t="shared" si="90"/>
        <v>-124112.72604642718</v>
      </c>
      <c r="AQ72" s="174">
        <v>-6.853798804127979E-3</v>
      </c>
      <c r="AR72" s="175">
        <f t="shared" si="103"/>
        <v>3985753311.7034359</v>
      </c>
      <c r="AS72" s="177">
        <f t="shared" si="125"/>
        <v>-27317551.281302139</v>
      </c>
      <c r="AT72" s="174">
        <v>-8.510356275787289E-3</v>
      </c>
      <c r="AU72" s="175">
        <f t="shared" si="104"/>
        <v>-99154527.896207824</v>
      </c>
      <c r="AV72" s="177">
        <f t="shared" si="91"/>
        <v>-843840.35875421809</v>
      </c>
      <c r="AW72" s="174">
        <v>-1.3800472467293004E-2</v>
      </c>
      <c r="AX72" s="175">
        <f t="shared" si="105"/>
        <v>3361438.026784264</v>
      </c>
      <c r="AY72" s="177">
        <f t="shared" si="126"/>
        <v>-46389.432939147962</v>
      </c>
      <c r="AZ72" s="174">
        <v>-1.7692109185957004E-2</v>
      </c>
      <c r="BA72" s="175">
        <f t="shared" si="106"/>
        <v>1115393959.4402058</v>
      </c>
      <c r="BB72" s="177">
        <f t="shared" si="127"/>
        <v>-19733671.71577302</v>
      </c>
      <c r="BC72" s="174">
        <v>0.17394494681471098</v>
      </c>
      <c r="BD72" s="175">
        <v>0</v>
      </c>
      <c r="BE72" s="177">
        <f t="shared" si="128"/>
        <v>0</v>
      </c>
      <c r="BF72" s="174">
        <v>-8.4960482577903812E-2</v>
      </c>
      <c r="BG72" s="175">
        <f t="shared" si="107"/>
        <v>141035115.70276663</v>
      </c>
      <c r="BH72" s="177">
        <f t="shared" si="129"/>
        <v>-11982411.490537552</v>
      </c>
      <c r="BI72" s="174">
        <v>6.0154651639915353E-2</v>
      </c>
      <c r="BJ72" s="175">
        <f t="shared" si="108"/>
        <v>146242030.45867535</v>
      </c>
      <c r="BK72" s="177">
        <f t="shared" si="130"/>
        <v>8797138.3973555062</v>
      </c>
      <c r="BL72" s="174">
        <v>-2.3614053589586393E-2</v>
      </c>
      <c r="BM72" s="175">
        <v>0</v>
      </c>
      <c r="BN72" s="177">
        <f t="shared" si="131"/>
        <v>0</v>
      </c>
      <c r="BO72" s="174">
        <v>0.12472213634126066</v>
      </c>
      <c r="BP72" s="175">
        <v>0</v>
      </c>
      <c r="BQ72" s="177">
        <f t="shared" si="132"/>
        <v>0</v>
      </c>
      <c r="BR72" s="174">
        <v>-1.3826874215084673E-2</v>
      </c>
      <c r="BS72" s="175">
        <f t="shared" si="109"/>
        <v>126362161.06522843</v>
      </c>
      <c r="BT72" s="177">
        <f t="shared" si="133"/>
        <v>-1747193.7065951834</v>
      </c>
      <c r="BU72" s="174">
        <v>9.6590877875265008E-3</v>
      </c>
      <c r="BV72" s="175">
        <v>0</v>
      </c>
      <c r="BW72" s="177">
        <f t="shared" si="134"/>
        <v>0</v>
      </c>
      <c r="BX72" s="174">
        <v>0.19815827223619994</v>
      </c>
      <c r="BY72" s="175">
        <v>0</v>
      </c>
      <c r="BZ72" s="177">
        <f t="shared" si="135"/>
        <v>0</v>
      </c>
      <c r="CA72" s="174">
        <v>0</v>
      </c>
      <c r="CB72" s="175">
        <v>0</v>
      </c>
      <c r="CC72" s="177">
        <f t="shared" si="136"/>
        <v>0</v>
      </c>
      <c r="CD72" s="174">
        <v>1.2842524934378097E-2</v>
      </c>
      <c r="CE72" s="175">
        <f t="shared" si="110"/>
        <v>102043925.49279137</v>
      </c>
      <c r="CF72" s="177">
        <f t="shared" si="137"/>
        <v>1310501.6575429938</v>
      </c>
      <c r="CG72" s="174">
        <v>1.4590155920699292E-3</v>
      </c>
      <c r="CH72" s="175">
        <v>0</v>
      </c>
      <c r="CI72" s="177">
        <f t="shared" si="138"/>
        <v>0</v>
      </c>
      <c r="CJ72" s="174">
        <v>9.780837371999658E-2</v>
      </c>
      <c r="CK72" s="179">
        <v>0</v>
      </c>
      <c r="CL72" s="179">
        <f t="shared" si="139"/>
        <v>0</v>
      </c>
      <c r="CN72" s="180">
        <f t="shared" si="111"/>
        <v>-35001967934.845139</v>
      </c>
      <c r="CP72" s="180">
        <f t="shared" si="112"/>
        <v>1439638520954.9976</v>
      </c>
      <c r="CR72" s="182">
        <f t="shared" si="140"/>
        <v>-2.4313025405590188E-2</v>
      </c>
      <c r="CS72" s="183">
        <v>-2.40724036393072E-2</v>
      </c>
      <c r="CT72" s="184">
        <f t="shared" si="141"/>
        <v>2.4062176628298834E-4</v>
      </c>
    </row>
    <row r="73" spans="1:98" ht="15.75">
      <c r="A73" s="171">
        <v>40118</v>
      </c>
      <c r="B73" s="173">
        <v>1412628876456.3215</v>
      </c>
      <c r="C73" s="173">
        <v>35426757733.223885</v>
      </c>
      <c r="D73" s="174">
        <v>0.31222747514938187</v>
      </c>
      <c r="E73" s="175">
        <f t="shared" si="92"/>
        <v>64563128.936531149</v>
      </c>
      <c r="F73" s="175">
        <f t="shared" si="113"/>
        <v>20158382.735597119</v>
      </c>
      <c r="G73" s="176">
        <v>-4.3655184240122824E-2</v>
      </c>
      <c r="H73" s="175">
        <f t="shared" si="93"/>
        <v>633573364.74573469</v>
      </c>
      <c r="I73" s="175">
        <f t="shared" si="114"/>
        <v>-27658761.967609588</v>
      </c>
      <c r="J73" s="176">
        <v>2.0896731379928604E-2</v>
      </c>
      <c r="K73" s="175">
        <f t="shared" si="94"/>
        <v>436231236.66348159</v>
      </c>
      <c r="L73" s="177">
        <f t="shared" si="115"/>
        <v>9115806.9720908366</v>
      </c>
      <c r="M73" s="174">
        <v>4.7585401482516533E-2</v>
      </c>
      <c r="N73" s="175">
        <f t="shared" si="95"/>
        <v>698456267.20451486</v>
      </c>
      <c r="O73" s="175">
        <f t="shared" si="116"/>
        <v>33236321.892906684</v>
      </c>
      <c r="P73" s="176">
        <v>7.384357859669903E-2</v>
      </c>
      <c r="Q73" s="178">
        <f t="shared" si="96"/>
        <v>197515028.87868974</v>
      </c>
      <c r="R73" s="178">
        <f t="shared" si="117"/>
        <v>14585216.559032803</v>
      </c>
      <c r="S73" s="176">
        <v>0.11329671441061222</v>
      </c>
      <c r="T73" s="178">
        <f t="shared" si="97"/>
        <v>75186727.850538716</v>
      </c>
      <c r="U73" s="178">
        <f t="shared" si="118"/>
        <v>8518409.2327509094</v>
      </c>
      <c r="V73" s="176">
        <v>7.2590045262830111E-2</v>
      </c>
      <c r="W73" s="178">
        <v>0</v>
      </c>
      <c r="X73" s="179">
        <f t="shared" si="119"/>
        <v>0</v>
      </c>
      <c r="Y73" s="174">
        <v>3.0672133894029011E-2</v>
      </c>
      <c r="Z73" s="175">
        <f t="shared" si="98"/>
        <v>28898877.33835404</v>
      </c>
      <c r="AA73" s="177">
        <f t="shared" si="120"/>
        <v>886390.23510911583</v>
      </c>
      <c r="AB73" s="174">
        <v>0</v>
      </c>
      <c r="AC73" s="175">
        <v>0</v>
      </c>
      <c r="AD73" s="177">
        <f t="shared" si="121"/>
        <v>0</v>
      </c>
      <c r="AE73" s="174">
        <v>0.14089693836231057</v>
      </c>
      <c r="AF73" s="175">
        <f t="shared" si="99"/>
        <v>29218761.889312752</v>
      </c>
      <c r="AG73" s="175">
        <f t="shared" si="122"/>
        <v>4116834.0929415277</v>
      </c>
      <c r="AH73" s="176">
        <v>-9.4641938251178045E-2</v>
      </c>
      <c r="AI73" s="178">
        <f t="shared" si="100"/>
        <v>207214289.65573576</v>
      </c>
      <c r="AJ73" s="179">
        <f t="shared" si="123"/>
        <v>-19611162.006359864</v>
      </c>
      <c r="AK73" s="174">
        <v>2.7078235277190266E-2</v>
      </c>
      <c r="AL73" s="177">
        <f t="shared" si="101"/>
        <v>65634016.505998455</v>
      </c>
      <c r="AM73" s="177">
        <f t="shared" si="124"/>
        <v>1777253.3411364155</v>
      </c>
      <c r="AN73" s="203">
        <v>7.8278933707140633E-2</v>
      </c>
      <c r="AO73" s="177">
        <f t="shared" si="102"/>
        <v>86357740.437730715</v>
      </c>
      <c r="AP73" s="177">
        <f t="shared" si="90"/>
        <v>6759991.8388235802</v>
      </c>
      <c r="AQ73" s="174">
        <v>2.7205487345212848E-2</v>
      </c>
      <c r="AR73" s="175">
        <f t="shared" si="103"/>
        <v>3958435760.4221339</v>
      </c>
      <c r="AS73" s="177">
        <f t="shared" si="125"/>
        <v>107691173.98700236</v>
      </c>
      <c r="AT73" s="174">
        <v>1.4282934645809717E-2</v>
      </c>
      <c r="AU73" s="175">
        <f t="shared" si="104"/>
        <v>-98310687.537453607</v>
      </c>
      <c r="AV73" s="177">
        <f t="shared" si="91"/>
        <v>1404165.1250820698</v>
      </c>
      <c r="AW73" s="174">
        <v>1.5722506087884166E-2</v>
      </c>
      <c r="AX73" s="175">
        <f t="shared" si="105"/>
        <v>3315048.593845116</v>
      </c>
      <c r="AY73" s="177">
        <f t="shared" si="126"/>
        <v>52120.871698361676</v>
      </c>
      <c r="AZ73" s="174">
        <v>4.663307008788789E-2</v>
      </c>
      <c r="BA73" s="175">
        <f t="shared" si="106"/>
        <v>1095660287.7244327</v>
      </c>
      <c r="BB73" s="177">
        <f t="shared" si="127"/>
        <v>51094002.989968881</v>
      </c>
      <c r="BC73" s="174">
        <v>-6.3712260400172804E-2</v>
      </c>
      <c r="BD73" s="175">
        <v>0</v>
      </c>
      <c r="BE73" s="177">
        <f t="shared" si="128"/>
        <v>0</v>
      </c>
      <c r="BF73" s="174">
        <v>6.7885329997410153E-4</v>
      </c>
      <c r="BG73" s="175">
        <f t="shared" si="107"/>
        <v>129052704.21222907</v>
      </c>
      <c r="BH73" s="177">
        <f t="shared" si="129"/>
        <v>87607.854125053345</v>
      </c>
      <c r="BI73" s="174">
        <v>5.3043226799749082E-3</v>
      </c>
      <c r="BJ73" s="175">
        <f t="shared" si="108"/>
        <v>155039168.85603088</v>
      </c>
      <c r="BK73" s="177">
        <f t="shared" si="130"/>
        <v>822377.7796475041</v>
      </c>
      <c r="BL73" s="174">
        <v>1.3097457929703413E-2</v>
      </c>
      <c r="BM73" s="175">
        <v>0</v>
      </c>
      <c r="BN73" s="177">
        <f t="shared" si="131"/>
        <v>0</v>
      </c>
      <c r="BO73" s="174">
        <v>0.12815885171081251</v>
      </c>
      <c r="BP73" s="175">
        <v>0</v>
      </c>
      <c r="BQ73" s="177">
        <f t="shared" si="132"/>
        <v>0</v>
      </c>
      <c r="BR73" s="174">
        <v>2.4264685546306446E-2</v>
      </c>
      <c r="BS73" s="175">
        <f t="shared" si="109"/>
        <v>124614967.35863325</v>
      </c>
      <c r="BT73" s="177">
        <f t="shared" si="133"/>
        <v>3023742.9973204779</v>
      </c>
      <c r="BU73" s="174">
        <v>-6.0463813482062043E-3</v>
      </c>
      <c r="BV73" s="175">
        <v>0</v>
      </c>
      <c r="BW73" s="177">
        <f t="shared" si="134"/>
        <v>0</v>
      </c>
      <c r="BX73" s="174">
        <v>8.4211306697624236E-2</v>
      </c>
      <c r="BY73" s="175">
        <v>0</v>
      </c>
      <c r="BZ73" s="177">
        <f t="shared" si="135"/>
        <v>0</v>
      </c>
      <c r="CA73" s="174">
        <v>0</v>
      </c>
      <c r="CB73" s="175">
        <v>0</v>
      </c>
      <c r="CC73" s="177">
        <f t="shared" si="136"/>
        <v>0</v>
      </c>
      <c r="CD73" s="174">
        <v>9.3488890398259902E-2</v>
      </c>
      <c r="CE73" s="175">
        <f t="shared" si="110"/>
        <v>103354427.15033437</v>
      </c>
      <c r="CF73" s="177">
        <f t="shared" si="137"/>
        <v>9662490.7120325472</v>
      </c>
      <c r="CG73" s="174">
        <v>-9.4581771034521506E-2</v>
      </c>
      <c r="CH73" s="175">
        <v>0</v>
      </c>
      <c r="CI73" s="177">
        <f t="shared" si="138"/>
        <v>0</v>
      </c>
      <c r="CJ73" s="174">
        <v>-5.2874361750417216E-2</v>
      </c>
      <c r="CK73" s="179">
        <v>0</v>
      </c>
      <c r="CL73" s="179">
        <f t="shared" si="139"/>
        <v>0</v>
      </c>
      <c r="CN73" s="180">
        <f t="shared" si="111"/>
        <v>35201035367.980598</v>
      </c>
      <c r="CP73" s="180">
        <f t="shared" si="112"/>
        <v>1404634865339.4343</v>
      </c>
      <c r="CR73" s="182">
        <f t="shared" si="140"/>
        <v>2.5060630514446302E-2</v>
      </c>
      <c r="CS73" s="183">
        <v>2.5078602259706304E-2</v>
      </c>
      <c r="CT73" s="184">
        <f t="shared" si="141"/>
        <v>1.7971745260001587E-5</v>
      </c>
    </row>
    <row r="74" spans="1:98" s="170" customFormat="1" ht="15.75">
      <c r="A74" s="187">
        <v>40148</v>
      </c>
      <c r="B74" s="189">
        <v>1448055634189.5454</v>
      </c>
      <c r="C74" s="189">
        <v>67833645722.120567</v>
      </c>
      <c r="D74" s="190">
        <v>-0.10487843065221196</v>
      </c>
      <c r="E74" s="191">
        <f t="shared" si="92"/>
        <v>84721511.67212826</v>
      </c>
      <c r="F74" s="191">
        <f t="shared" si="113"/>
        <v>-8885459.1866558697</v>
      </c>
      <c r="G74" s="192">
        <v>0.15475402106113553</v>
      </c>
      <c r="H74" s="191">
        <f t="shared" si="93"/>
        <v>605914602.77812505</v>
      </c>
      <c r="I74" s="191">
        <f t="shared" si="114"/>
        <v>93767721.199575529</v>
      </c>
      <c r="J74" s="192">
        <v>-0.17262012901299267</v>
      </c>
      <c r="K74" s="191">
        <f t="shared" si="94"/>
        <v>445347043.63557243</v>
      </c>
      <c r="L74" s="193">
        <f t="shared" si="115"/>
        <v>-76875864.127927393</v>
      </c>
      <c r="M74" s="190">
        <v>5.252272148881381E-2</v>
      </c>
      <c r="N74" s="191">
        <f t="shared" si="95"/>
        <v>731692589.09742153</v>
      </c>
      <c r="O74" s="191">
        <f t="shared" si="116"/>
        <v>38430486.072592959</v>
      </c>
      <c r="P74" s="192">
        <v>-0.15875824498733929</v>
      </c>
      <c r="Q74" s="194">
        <f t="shared" si="96"/>
        <v>212100245.43772256</v>
      </c>
      <c r="R74" s="194">
        <f t="shared" si="117"/>
        <v>-33672662.727076754</v>
      </c>
      <c r="S74" s="192">
        <v>-1.5309747768027127E-2</v>
      </c>
      <c r="T74" s="194">
        <f t="shared" si="97"/>
        <v>83705137.083289623</v>
      </c>
      <c r="U74" s="194">
        <f t="shared" si="118"/>
        <v>-1281504.5356332979</v>
      </c>
      <c r="V74" s="192">
        <v>3.3501133873697644E-2</v>
      </c>
      <c r="W74" s="194">
        <v>0</v>
      </c>
      <c r="X74" s="195">
        <f t="shared" si="119"/>
        <v>0</v>
      </c>
      <c r="Y74" s="190">
        <v>1.6538448066633932E-2</v>
      </c>
      <c r="Z74" s="191">
        <f t="shared" si="98"/>
        <v>29785267.573463157</v>
      </c>
      <c r="AA74" s="193">
        <f t="shared" si="120"/>
        <v>492602.10091451608</v>
      </c>
      <c r="AB74" s="190">
        <v>0</v>
      </c>
      <c r="AC74" s="191">
        <v>0</v>
      </c>
      <c r="AD74" s="193">
        <f t="shared" si="121"/>
        <v>0</v>
      </c>
      <c r="AE74" s="190">
        <v>1.8367737414398847E-2</v>
      </c>
      <c r="AF74" s="191">
        <f t="shared" si="99"/>
        <v>33335595.982254282</v>
      </c>
      <c r="AG74" s="191">
        <f t="shared" si="122"/>
        <v>612299.47355453589</v>
      </c>
      <c r="AH74" s="192">
        <v>6.6342290335987167E-2</v>
      </c>
      <c r="AI74" s="194">
        <f t="shared" si="100"/>
        <v>187603127.64937589</v>
      </c>
      <c r="AJ74" s="195">
        <f t="shared" si="123"/>
        <v>12446021.162454156</v>
      </c>
      <c r="AK74" s="190">
        <v>0.15872316589291419</v>
      </c>
      <c r="AL74" s="193">
        <f t="shared" si="101"/>
        <v>67411269.847134873</v>
      </c>
      <c r="AM74" s="193">
        <f t="shared" si="124"/>
        <v>10699730.166998792</v>
      </c>
      <c r="AN74" s="204">
        <v>-0.14120597818398586</v>
      </c>
      <c r="AO74" s="193">
        <f t="shared" si="102"/>
        <v>93117732.276554286</v>
      </c>
      <c r="AP74" s="193">
        <f t="shared" si="90"/>
        <v>-13148780.472385362</v>
      </c>
      <c r="AQ74" s="190">
        <v>2.7225182391726849E-2</v>
      </c>
      <c r="AR74" s="191">
        <f t="shared" si="103"/>
        <v>4066126934.4091358</v>
      </c>
      <c r="AS74" s="193">
        <f t="shared" si="125"/>
        <v>110701047.41720188</v>
      </c>
      <c r="AT74" s="190">
        <v>-1.0023799276875987E-3</v>
      </c>
      <c r="AU74" s="191">
        <f t="shared" si="104"/>
        <v>-99714852.662535682</v>
      </c>
      <c r="AV74" s="193">
        <f t="shared" si="91"/>
        <v>-99952.166801252068</v>
      </c>
      <c r="AW74" s="190">
        <v>0.11166466778557371</v>
      </c>
      <c r="AX74" s="191">
        <f t="shared" si="105"/>
        <v>3367169.4655434773</v>
      </c>
      <c r="AY74" s="193">
        <f t="shared" si="126"/>
        <v>375993.85974764021</v>
      </c>
      <c r="AZ74" s="190">
        <v>8.6254178409953725E-2</v>
      </c>
      <c r="BA74" s="191">
        <f t="shared" si="106"/>
        <v>1146754290.7144015</v>
      </c>
      <c r="BB74" s="193">
        <f t="shared" si="127"/>
        <v>98912349.183659926</v>
      </c>
      <c r="BC74" s="190">
        <v>-2.2094604046514008E-3</v>
      </c>
      <c r="BD74" s="191">
        <v>0</v>
      </c>
      <c r="BE74" s="193">
        <f t="shared" si="128"/>
        <v>0</v>
      </c>
      <c r="BF74" s="190">
        <v>1.4885335497949822E-2</v>
      </c>
      <c r="BG74" s="191">
        <f t="shared" si="107"/>
        <v>129140312.06635414</v>
      </c>
      <c r="BH74" s="193">
        <f t="shared" si="129"/>
        <v>1922296.8714176191</v>
      </c>
      <c r="BI74" s="190">
        <v>5.3948621225068917E-2</v>
      </c>
      <c r="BJ74" s="191">
        <f t="shared" si="108"/>
        <v>155861546.63567838</v>
      </c>
      <c r="BK74" s="193">
        <f t="shared" si="130"/>
        <v>8408515.5430016275</v>
      </c>
      <c r="BL74" s="190">
        <v>-1.6793064598852345E-3</v>
      </c>
      <c r="BM74" s="191">
        <v>0</v>
      </c>
      <c r="BN74" s="193">
        <f t="shared" si="131"/>
        <v>0</v>
      </c>
      <c r="BO74" s="190">
        <v>5.4486630694144805E-2</v>
      </c>
      <c r="BP74" s="191">
        <v>0</v>
      </c>
      <c r="BQ74" s="193">
        <f t="shared" si="132"/>
        <v>0</v>
      </c>
      <c r="BR74" s="190">
        <v>7.4256081671818686E-2</v>
      </c>
      <c r="BS74" s="191">
        <f t="shared" si="109"/>
        <v>127638710.35595372</v>
      </c>
      <c r="BT74" s="193">
        <f t="shared" si="133"/>
        <v>9477950.5006773099</v>
      </c>
      <c r="BU74" s="190">
        <v>0.16442204007766104</v>
      </c>
      <c r="BV74" s="191">
        <v>0</v>
      </c>
      <c r="BW74" s="193">
        <f t="shared" si="134"/>
        <v>0</v>
      </c>
      <c r="BX74" s="190">
        <v>3.7083359478461482E-2</v>
      </c>
      <c r="BY74" s="191">
        <v>0</v>
      </c>
      <c r="BZ74" s="193">
        <f t="shared" si="135"/>
        <v>0</v>
      </c>
      <c r="CA74" s="190">
        <v>3.457136396800093E-2</v>
      </c>
      <c r="CB74" s="191">
        <v>0</v>
      </c>
      <c r="CC74" s="193">
        <f t="shared" si="136"/>
        <v>0</v>
      </c>
      <c r="CD74" s="190">
        <v>0.13692777733201134</v>
      </c>
      <c r="CE74" s="191">
        <f t="shared" si="110"/>
        <v>113016917.86236691</v>
      </c>
      <c r="CF74" s="193">
        <f t="shared" si="137"/>
        <v>15475155.363808392</v>
      </c>
      <c r="CG74" s="190">
        <v>-3.9063574343128821E-2</v>
      </c>
      <c r="CH74" s="191">
        <v>0</v>
      </c>
      <c r="CI74" s="193">
        <f t="shared" si="138"/>
        <v>0</v>
      </c>
      <c r="CJ74" s="190">
        <v>-3.5797144990160269E-2</v>
      </c>
      <c r="CK74" s="195">
        <v>0</v>
      </c>
      <c r="CL74" s="195">
        <f t="shared" si="139"/>
        <v>0</v>
      </c>
      <c r="CM74" s="196"/>
      <c r="CN74" s="197">
        <f t="shared" si="111"/>
        <v>67565887776.42144</v>
      </c>
      <c r="CP74" s="197">
        <f t="shared" si="112"/>
        <v>1439838709037.6655</v>
      </c>
      <c r="CR74" s="198">
        <f t="shared" si="140"/>
        <v>4.6926011470812559E-2</v>
      </c>
      <c r="CS74" s="199">
        <v>4.6844640579079701E-2</v>
      </c>
      <c r="CT74" s="184">
        <f t="shared" si="141"/>
        <v>-8.1370891732858441E-5</v>
      </c>
    </row>
    <row r="75" spans="1:98" ht="15.75">
      <c r="A75" s="171">
        <v>40179</v>
      </c>
      <c r="B75" s="173">
        <v>1644000000000</v>
      </c>
      <c r="C75" s="173">
        <v>-54497553086.786377</v>
      </c>
      <c r="D75" s="174">
        <v>0.10163271274776149</v>
      </c>
      <c r="E75" s="175">
        <f>'[2]SPU investering'!H2</f>
        <v>73327595</v>
      </c>
      <c r="F75" s="175">
        <f t="shared" si="113"/>
        <v>7452482.3991191918</v>
      </c>
      <c r="G75" s="176">
        <v>-7.2754480364781729E-2</v>
      </c>
      <c r="H75" s="175">
        <f>'[2]SPU investering'!H3</f>
        <v>702464614</v>
      </c>
      <c r="I75" s="175">
        <f t="shared" si="114"/>
        <v>-51107447.966216974</v>
      </c>
      <c r="J75" s="176">
        <v>-5.0555631562898301E-2</v>
      </c>
      <c r="K75" s="175">
        <f>'[2]SPU investering'!H4</f>
        <v>342980101</v>
      </c>
      <c r="L75" s="177">
        <f t="shared" si="115"/>
        <v>-17339575.619561646</v>
      </c>
      <c r="M75" s="174">
        <v>-5.5832892729720716E-2</v>
      </c>
      <c r="N75" s="175">
        <f>'[2]SPU investering'!H5</f>
        <v>650523198</v>
      </c>
      <c r="O75" s="175">
        <f t="shared" si="116"/>
        <v>-36320591.932128869</v>
      </c>
      <c r="P75" s="176">
        <v>-1.4022494405830262E-2</v>
      </c>
      <c r="Q75" s="178">
        <f>'[2]SPU investering'!H6</f>
        <v>279513953</v>
      </c>
      <c r="R75" s="178">
        <f t="shared" si="117"/>
        <v>-3919482.8422940029</v>
      </c>
      <c r="S75" s="176">
        <v>-4.0136840775297521E-2</v>
      </c>
      <c r="T75" s="178">
        <f>'[2]SPU investering'!H7</f>
        <v>138394659</v>
      </c>
      <c r="U75" s="178">
        <f t="shared" si="118"/>
        <v>-5554724.3924345961</v>
      </c>
      <c r="V75" s="176">
        <v>-1.2668463046608956E-2</v>
      </c>
      <c r="W75" s="178">
        <f>'[2]SPU investering'!H8</f>
        <v>0</v>
      </c>
      <c r="X75" s="179">
        <f t="shared" si="119"/>
        <v>0</v>
      </c>
      <c r="Y75" s="174">
        <v>6.823583743916331E-2</v>
      </c>
      <c r="Z75" s="175">
        <f>'[2]SPU investering'!H9</f>
        <v>113815979</v>
      </c>
      <c r="AA75" s="177">
        <f t="shared" si="120"/>
        <v>7766328.6410232252</v>
      </c>
      <c r="AB75" s="174">
        <v>0</v>
      </c>
      <c r="AC75" s="175">
        <v>0</v>
      </c>
      <c r="AD75" s="177">
        <f t="shared" si="121"/>
        <v>0</v>
      </c>
      <c r="AE75" s="174">
        <v>0.10033502748559663</v>
      </c>
      <c r="AF75" s="175">
        <f>'[2]SPU investering'!H11</f>
        <v>44281712</v>
      </c>
      <c r="AG75" s="175">
        <f t="shared" si="122"/>
        <v>4443006.7906292742</v>
      </c>
      <c r="AH75" s="176">
        <v>6.4098408618962516E-2</v>
      </c>
      <c r="AI75" s="178">
        <f>'[2]SPU investering'!H12</f>
        <v>257180196</v>
      </c>
      <c r="AJ75" s="179">
        <f t="shared" si="123"/>
        <v>16484841.291912869</v>
      </c>
      <c r="AK75" s="174">
        <v>-3.2318529011099099E-2</v>
      </c>
      <c r="AL75" s="177">
        <f>'[2]SPU investering'!H13</f>
        <v>324680495</v>
      </c>
      <c r="AM75" s="177">
        <f t="shared" si="124"/>
        <v>-10493195.996995516</v>
      </c>
      <c r="AN75" s="203">
        <v>-9.6564538608557161E-4</v>
      </c>
      <c r="AO75" s="177">
        <f>'[2]SPU investering'!H14</f>
        <v>18070568</v>
      </c>
      <c r="AP75" s="177">
        <f t="shared" si="90"/>
        <v>-17449.760613145576</v>
      </c>
      <c r="AQ75" s="174">
        <v>-2.5843314308065215E-2</v>
      </c>
      <c r="AR75" s="175">
        <f>'[2]SPU investering'!H15</f>
        <v>3629823415</v>
      </c>
      <c r="AS75" s="177">
        <f t="shared" si="125"/>
        <v>-93806667.396619648</v>
      </c>
      <c r="AT75" s="174">
        <v>-1.3693864990861912E-3</v>
      </c>
      <c r="AU75" s="175">
        <f>'[2]SPU investering'!H16</f>
        <v>409298996</v>
      </c>
      <c r="AV75" s="177">
        <f>AT75*AU75</f>
        <v>-560488.51921193302</v>
      </c>
      <c r="AW75" s="174">
        <v>-9.0471047494430357E-2</v>
      </c>
      <c r="AX75" s="175">
        <f>'[2]SPU investering'!H17</f>
        <v>79999521</v>
      </c>
      <c r="AY75" s="177">
        <f t="shared" si="126"/>
        <v>-7237640.4639226785</v>
      </c>
      <c r="AZ75" s="174">
        <v>1.9675585136609941E-2</v>
      </c>
      <c r="BA75" s="175">
        <f>'[2]SPU investering'!H18</f>
        <v>2020796510</v>
      </c>
      <c r="BB75" s="177">
        <f t="shared" si="127"/>
        <v>39760353.776269242</v>
      </c>
      <c r="BC75" s="174">
        <v>-3.8748934367381156E-3</v>
      </c>
      <c r="BD75" s="175">
        <v>0</v>
      </c>
      <c r="BE75" s="177">
        <f t="shared" si="128"/>
        <v>0</v>
      </c>
      <c r="BF75" s="174">
        <v>3.7020317847480534E-2</v>
      </c>
      <c r="BG75" s="175">
        <f>'[2]SPU investering'!H20</f>
        <v>13410471</v>
      </c>
      <c r="BH75" s="177">
        <f t="shared" si="129"/>
        <v>496459.89890442014</v>
      </c>
      <c r="BI75" s="174">
        <v>-1.6424572228440459E-2</v>
      </c>
      <c r="BJ75" s="175">
        <f>'[2]SPU investering'!H21</f>
        <v>7089484</v>
      </c>
      <c r="BK75" s="177">
        <f t="shared" si="130"/>
        <v>-116441.74202037299</v>
      </c>
      <c r="BL75" s="174">
        <v>1.4128895605921284E-2</v>
      </c>
      <c r="BM75" s="175">
        <v>0</v>
      </c>
      <c r="BN75" s="177">
        <f t="shared" si="131"/>
        <v>0</v>
      </c>
      <c r="BO75" s="174">
        <v>-1.8919306507762527E-2</v>
      </c>
      <c r="BP75" s="175">
        <v>0</v>
      </c>
      <c r="BQ75" s="177">
        <f t="shared" si="132"/>
        <v>0</v>
      </c>
      <c r="BR75" s="174">
        <v>-2.4178005552783464E-2</v>
      </c>
      <c r="BS75" s="175">
        <f>'[2]SPU investering'!H24</f>
        <v>128739109</v>
      </c>
      <c r="BT75" s="177">
        <f t="shared" si="133"/>
        <v>-3112654.8922623955</v>
      </c>
      <c r="BU75" s="174">
        <v>3.7472302280477369E-2</v>
      </c>
      <c r="BV75" s="175">
        <v>0</v>
      </c>
      <c r="BW75" s="177">
        <f t="shared" si="134"/>
        <v>0</v>
      </c>
      <c r="BX75" s="174">
        <v>0.15186393626751526</v>
      </c>
      <c r="BY75" s="175">
        <v>0</v>
      </c>
      <c r="BZ75" s="177">
        <f t="shared" si="135"/>
        <v>0</v>
      </c>
      <c r="CA75" s="174">
        <v>-1.2745784220596568E-2</v>
      </c>
      <c r="CB75" s="175">
        <v>0</v>
      </c>
      <c r="CC75" s="177">
        <f t="shared" si="136"/>
        <v>0</v>
      </c>
      <c r="CD75" s="174">
        <v>-0.17581619854286529</v>
      </c>
      <c r="CE75" s="175">
        <f>'[2]SPU investering'!H28</f>
        <v>150170403</v>
      </c>
      <c r="CF75" s="177">
        <f t="shared" si="137"/>
        <v>-26402389.389110092</v>
      </c>
      <c r="CG75" s="174">
        <v>0.15462857445972716</v>
      </c>
      <c r="CH75" s="175">
        <f>'[2]SPU investering'!H29</f>
        <v>13828622</v>
      </c>
      <c r="CI75" s="177">
        <f t="shared" si="138"/>
        <v>2138300.106602421</v>
      </c>
      <c r="CJ75" s="174">
        <v>0.14321131781170948</v>
      </c>
      <c r="CK75" s="179">
        <v>0</v>
      </c>
      <c r="CL75" s="179">
        <f t="shared" si="139"/>
        <v>0</v>
      </c>
      <c r="CN75" s="180">
        <f t="shared" si="111"/>
        <v>-54320106108.777451</v>
      </c>
      <c r="CP75" s="180">
        <f t="shared" si="112"/>
        <v>1634601610399</v>
      </c>
      <c r="CR75" s="182">
        <f t="shared" si="140"/>
        <v>-3.3231403764198003E-2</v>
      </c>
      <c r="CS75" s="183">
        <v>-3.3149363191475899E-2</v>
      </c>
      <c r="CT75" s="184">
        <f t="shared" si="141"/>
        <v>8.2040572722104355E-5</v>
      </c>
    </row>
    <row r="76" spans="1:98" ht="15.75">
      <c r="A76" s="171">
        <v>40210</v>
      </c>
      <c r="B76" s="173">
        <v>1589502446913.2136</v>
      </c>
      <c r="C76" s="173">
        <v>20013515833.563259</v>
      </c>
      <c r="D76" s="174">
        <v>2.9493943979386858E-2</v>
      </c>
      <c r="E76" s="175">
        <f>E75*(1+D75)</f>
        <v>80780077.399119183</v>
      </c>
      <c r="F76" s="175">
        <f t="shared" si="113"/>
        <v>2382523.0774601558</v>
      </c>
      <c r="G76" s="176">
        <v>-3.9365472971793533E-2</v>
      </c>
      <c r="H76" s="175">
        <f>H75*(1+G75)</f>
        <v>651357166.03378308</v>
      </c>
      <c r="I76" s="175">
        <f t="shared" si="114"/>
        <v>-25640982.914486922</v>
      </c>
      <c r="J76" s="176">
        <v>-5.7799750115699489E-2</v>
      </c>
      <c r="K76" s="175">
        <f>K75*(1+J75)</f>
        <v>325640525.38043833</v>
      </c>
      <c r="L76" s="177">
        <f t="shared" si="115"/>
        <v>-18821940.994534433</v>
      </c>
      <c r="M76" s="174">
        <v>-4.2794169800184131E-3</v>
      </c>
      <c r="N76" s="175">
        <f>N75*(1+M75)</f>
        <v>614202606.06787109</v>
      </c>
      <c r="O76" s="175">
        <f t="shared" si="116"/>
        <v>-2628429.0615784079</v>
      </c>
      <c r="P76" s="176">
        <v>-7.8389218072765499E-2</v>
      </c>
      <c r="Q76" s="178">
        <f>Q75*(1+P75)</f>
        <v>275594470.15770602</v>
      </c>
      <c r="R76" s="178">
        <f t="shared" si="117"/>
        <v>-21603635.020840682</v>
      </c>
      <c r="S76" s="176">
        <v>-4.4469144895427477E-2</v>
      </c>
      <c r="T76" s="178">
        <f>T75*(1+S75)</f>
        <v>132839934.6075654</v>
      </c>
      <c r="U76" s="178">
        <f t="shared" si="118"/>
        <v>-5907278.2999629369</v>
      </c>
      <c r="V76" s="176">
        <v>7.5694430770043869E-2</v>
      </c>
      <c r="W76" s="178">
        <v>0</v>
      </c>
      <c r="X76" s="179">
        <f t="shared" si="119"/>
        <v>0</v>
      </c>
      <c r="Y76" s="174">
        <v>6.8587938474378059E-4</v>
      </c>
      <c r="Z76" s="175">
        <f>Z75*(1+Y75)</f>
        <v>121582307.64102323</v>
      </c>
      <c r="AA76" s="177">
        <f t="shared" si="120"/>
        <v>83390.798360554065</v>
      </c>
      <c r="AB76" s="174">
        <v>0</v>
      </c>
      <c r="AC76" s="175">
        <v>0</v>
      </c>
      <c r="AD76" s="177">
        <f t="shared" si="121"/>
        <v>0</v>
      </c>
      <c r="AE76" s="174">
        <v>5.4921667141833948E-2</v>
      </c>
      <c r="AF76" s="175">
        <f>AF75*(1+AE75)</f>
        <v>48724718.790629268</v>
      </c>
      <c r="AG76" s="175">
        <f t="shared" si="122"/>
        <v>2676042.7869984028</v>
      </c>
      <c r="AH76" s="176">
        <v>-0.14745416629754782</v>
      </c>
      <c r="AI76" s="178">
        <f>AI75*(1+AH75)</f>
        <v>273665037.29191285</v>
      </c>
      <c r="AJ76" s="179">
        <f t="shared" si="123"/>
        <v>-40353049.91866634</v>
      </c>
      <c r="AK76" s="174">
        <v>1.6820448394359221E-2</v>
      </c>
      <c r="AL76" s="177">
        <f>AL75*(1+AK75)</f>
        <v>314187299.00300449</v>
      </c>
      <c r="AM76" s="177">
        <f t="shared" si="124"/>
        <v>5284771.2490431471</v>
      </c>
      <c r="AN76" s="203">
        <v>-3.3020395049440696E-2</v>
      </c>
      <c r="AO76" s="177">
        <f>AO75*(1+AN75)</f>
        <v>18053118.239386853</v>
      </c>
      <c r="AP76" s="177">
        <f t="shared" si="90"/>
        <v>-596121.09613881714</v>
      </c>
      <c r="AQ76" s="174">
        <v>-9.5043914752535888E-2</v>
      </c>
      <c r="AR76" s="175">
        <f>AR75*(1+AQ75)</f>
        <v>3536016747.6033807</v>
      </c>
      <c r="AS76" s="177">
        <f t="shared" si="125"/>
        <v>-336076874.32275492</v>
      </c>
      <c r="AT76" s="174">
        <v>2.2993494013323842E-2</v>
      </c>
      <c r="AU76" s="175">
        <f>AU75*(1+AT75)</f>
        <v>408738507.48078805</v>
      </c>
      <c r="AV76" s="177">
        <f t="shared" ref="AV76:AV131" si="142">AT76*AU76</f>
        <v>9398326.4247744232</v>
      </c>
      <c r="AW76" s="174">
        <v>-1.915545645440226E-2</v>
      </c>
      <c r="AX76" s="175">
        <f>AX75*(1+AW75)</f>
        <v>72761880.536077321</v>
      </c>
      <c r="AY76" s="177">
        <f t="shared" si="126"/>
        <v>-1393787.0341492484</v>
      </c>
      <c r="AZ76" s="174">
        <v>-3.6774395290724279E-2</v>
      </c>
      <c r="BA76" s="175">
        <f>BA75*(1+AZ75)</f>
        <v>2060556863.7762692</v>
      </c>
      <c r="BB76" s="177">
        <f t="shared" si="127"/>
        <v>-75775732.627523631</v>
      </c>
      <c r="BC76" s="174">
        <v>0.11364535553454697</v>
      </c>
      <c r="BD76" s="175">
        <v>0</v>
      </c>
      <c r="BE76" s="177">
        <f t="shared" si="128"/>
        <v>0</v>
      </c>
      <c r="BF76" s="174">
        <v>-4.6344827377709272E-2</v>
      </c>
      <c r="BG76" s="175">
        <f>BG75*(1+BF75)</f>
        <v>13906930.89890442</v>
      </c>
      <c r="BH76" s="177">
        <f t="shared" si="129"/>
        <v>-644514.31186345662</v>
      </c>
      <c r="BI76" s="174">
        <v>-0.10067412852254326</v>
      </c>
      <c r="BJ76" s="175">
        <f>BJ75*(1+BI75)</f>
        <v>6973042.2579796277</v>
      </c>
      <c r="BK76" s="177">
        <f t="shared" si="130"/>
        <v>-702004.95247296628</v>
      </c>
      <c r="BL76" s="174">
        <v>1.6321908257054041E-2</v>
      </c>
      <c r="BM76" s="175">
        <v>0</v>
      </c>
      <c r="BN76" s="177">
        <f t="shared" si="131"/>
        <v>0</v>
      </c>
      <c r="BO76" s="174">
        <v>-3.4203473816212304E-2</v>
      </c>
      <c r="BP76" s="175">
        <v>0</v>
      </c>
      <c r="BQ76" s="177">
        <f t="shared" si="132"/>
        <v>0</v>
      </c>
      <c r="BR76" s="174">
        <v>4.834888514231258E-2</v>
      </c>
      <c r="BS76" s="175">
        <f>BS75*(1+BR75)</f>
        <v>125626454.1077376</v>
      </c>
      <c r="BT76" s="177">
        <f t="shared" si="133"/>
        <v>6073899.0004910072</v>
      </c>
      <c r="BU76" s="174">
        <v>2.0070321730954973E-3</v>
      </c>
      <c r="BV76" s="175">
        <v>0</v>
      </c>
      <c r="BW76" s="177">
        <f t="shared" si="134"/>
        <v>0</v>
      </c>
      <c r="BX76" s="174">
        <v>-4.1238782340111656E-2</v>
      </c>
      <c r="BY76" s="175">
        <v>0</v>
      </c>
      <c r="BZ76" s="177">
        <f t="shared" si="135"/>
        <v>0</v>
      </c>
      <c r="CA76" s="174">
        <v>-7.4476394964516548E-3</v>
      </c>
      <c r="CB76" s="175">
        <v>0</v>
      </c>
      <c r="CC76" s="177">
        <f t="shared" si="136"/>
        <v>0</v>
      </c>
      <c r="CD76" s="174">
        <v>0.15862942381664491</v>
      </c>
      <c r="CE76" s="175">
        <f>CE75*(1+CD75)</f>
        <v>123768013.61088991</v>
      </c>
      <c r="CF76" s="177">
        <f t="shared" si="137"/>
        <v>19633248.68602613</v>
      </c>
      <c r="CG76" s="174">
        <v>0.111502936467046</v>
      </c>
      <c r="CH76" s="175">
        <f>CH75*(1+CG75)</f>
        <v>15966922.106602421</v>
      </c>
      <c r="CI76" s="177">
        <f t="shared" si="138"/>
        <v>1780358.701226762</v>
      </c>
      <c r="CJ76" s="174">
        <v>2.254162304011864E-3</v>
      </c>
      <c r="CK76" s="179">
        <v>0</v>
      </c>
      <c r="CL76" s="179">
        <f t="shared" si="139"/>
        <v>0</v>
      </c>
      <c r="CN76" s="180">
        <f t="shared" si="111"/>
        <v>20496347623.393845</v>
      </c>
      <c r="CP76" s="180">
        <f t="shared" si="112"/>
        <v>1580281504290.2224</v>
      </c>
      <c r="CR76" s="182">
        <f t="shared" si="140"/>
        <v>1.2970061073137537E-2</v>
      </c>
      <c r="CS76" s="183">
        <v>1.2591056951456202E-2</v>
      </c>
      <c r="CT76" s="184">
        <f t="shared" si="141"/>
        <v>-3.7900412168133564E-4</v>
      </c>
    </row>
    <row r="77" spans="1:98" ht="15.75">
      <c r="A77" s="171">
        <v>40238</v>
      </c>
      <c r="B77" s="173">
        <v>1609515962746.7769</v>
      </c>
      <c r="C77" s="173">
        <v>115471800623.76453</v>
      </c>
      <c r="D77" s="174">
        <v>-3.4888255137145767E-2</v>
      </c>
      <c r="E77" s="175">
        <f t="shared" ref="E77:E86" si="143">E76*(1+D76)</f>
        <v>83162600.476579338</v>
      </c>
      <c r="F77" s="175">
        <f t="shared" si="113"/>
        <v>-2901398.0232954202</v>
      </c>
      <c r="G77" s="176">
        <v>-4.9775187548953576E-2</v>
      </c>
      <c r="H77" s="175">
        <f t="shared" ref="H77:H86" si="144">H76*(1+G76)</f>
        <v>625716183.11929619</v>
      </c>
      <c r="I77" s="175">
        <f t="shared" si="114"/>
        <v>-31145140.367178347</v>
      </c>
      <c r="J77" s="176">
        <v>8.1518710549056104E-4</v>
      </c>
      <c r="K77" s="175">
        <f t="shared" ref="K77:K86" si="145">K76*(1+J76)</f>
        <v>306818584.38590389</v>
      </c>
      <c r="L77" s="177">
        <f t="shared" si="115"/>
        <v>250114.55371625646</v>
      </c>
      <c r="M77" s="174">
        <v>6.3309989603241995E-2</v>
      </c>
      <c r="N77" s="175">
        <f t="shared" ref="N77:N86" si="146">N76*(1+M76)</f>
        <v>611574177.0062927</v>
      </c>
      <c r="O77" s="175">
        <f t="shared" si="116"/>
        <v>38718754.787879668</v>
      </c>
      <c r="P77" s="176">
        <v>1.2988082613085849E-2</v>
      </c>
      <c r="Q77" s="178">
        <f t="shared" ref="Q77:Q86" si="147">Q76*(1+P76)</f>
        <v>253990835.13686535</v>
      </c>
      <c r="R77" s="178">
        <f t="shared" si="117"/>
        <v>3298853.9497242752</v>
      </c>
      <c r="S77" s="176">
        <v>-6.5988491417953796E-3</v>
      </c>
      <c r="T77" s="178">
        <f t="shared" ref="T77:T86" si="148">T76*(1+S76)</f>
        <v>126932656.30760247</v>
      </c>
      <c r="U77" s="178">
        <f t="shared" si="118"/>
        <v>-837609.45014123037</v>
      </c>
      <c r="V77" s="176">
        <v>-1.131092985710107E-2</v>
      </c>
      <c r="W77" s="178">
        <v>0</v>
      </c>
      <c r="X77" s="179">
        <f t="shared" si="119"/>
        <v>0</v>
      </c>
      <c r="Y77" s="174">
        <v>0.19982152947364626</v>
      </c>
      <c r="Z77" s="175">
        <f t="shared" ref="Z77:Z86" si="149">Z76*(1+Y76)</f>
        <v>121665698.43938377</v>
      </c>
      <c r="AA77" s="177">
        <f t="shared" si="120"/>
        <v>24311425.946637083</v>
      </c>
      <c r="AB77" s="174">
        <v>0</v>
      </c>
      <c r="AC77" s="175">
        <v>0</v>
      </c>
      <c r="AD77" s="177">
        <f t="shared" si="121"/>
        <v>0</v>
      </c>
      <c r="AE77" s="174">
        <v>-4.1464942766995479E-2</v>
      </c>
      <c r="AF77" s="175">
        <f t="shared" ref="AF77:AF86" si="150">AF76*(1+AE76)</f>
        <v>51400761.577627674</v>
      </c>
      <c r="AG77" s="175">
        <f t="shared" si="122"/>
        <v>-2131329.6369963116</v>
      </c>
      <c r="AH77" s="176">
        <v>0.1278526034150668</v>
      </c>
      <c r="AI77" s="178">
        <f t="shared" ref="AI77:AI86" si="151">AI76*(1+AH76)</f>
        <v>233311987.37324652</v>
      </c>
      <c r="AJ77" s="179">
        <f t="shared" si="123"/>
        <v>29829544.993612759</v>
      </c>
      <c r="AK77" s="174">
        <v>7.2377357620657737E-2</v>
      </c>
      <c r="AL77" s="177">
        <f t="shared" ref="AL77:AL86" si="152">AL76*(1+AK76)</f>
        <v>319472070.25204766</v>
      </c>
      <c r="AM77" s="177">
        <f t="shared" si="124"/>
        <v>23122544.278444346</v>
      </c>
      <c r="AN77" s="203">
        <v>-2.0552965057382605E-2</v>
      </c>
      <c r="AO77" s="177">
        <f t="shared" ref="AO77:AO86" si="153">AO76*(1+AN76)</f>
        <v>17456997.143248037</v>
      </c>
      <c r="AP77" s="177">
        <f t="shared" si="90"/>
        <v>-358793.05229200487</v>
      </c>
      <c r="AQ77" s="174">
        <v>8.038211763218046E-3</v>
      </c>
      <c r="AR77" s="175">
        <f t="shared" ref="AR77:AR86" si="154">AR76*(1+AQ76)</f>
        <v>3199939873.2806258</v>
      </c>
      <c r="AS77" s="177">
        <f t="shared" si="125"/>
        <v>25721794.330994789</v>
      </c>
      <c r="AT77" s="174">
        <v>2.851326313785096E-2</v>
      </c>
      <c r="AU77" s="175">
        <f t="shared" ref="AU77:AU86" si="155">AU76*(1+AT76)</f>
        <v>418136833.90556246</v>
      </c>
      <c r="AV77" s="177">
        <f t="shared" si="142"/>
        <v>11922445.572777184</v>
      </c>
      <c r="AW77" s="174">
        <v>3.8008210451130862E-2</v>
      </c>
      <c r="AX77" s="175">
        <f t="shared" ref="AX77:AX86" si="156">AX76*(1+AW76)</f>
        <v>71368093.501928061</v>
      </c>
      <c r="AY77" s="177">
        <f t="shared" si="126"/>
        <v>2712573.5173172667</v>
      </c>
      <c r="AZ77" s="174">
        <v>1.7055544651178773E-2</v>
      </c>
      <c r="BA77" s="175">
        <f t="shared" ref="BA77:BA86" si="157">BA76*(1+AZ76)</f>
        <v>1984781131.1487458</v>
      </c>
      <c r="BB77" s="177">
        <f t="shared" si="127"/>
        <v>33851523.205124542</v>
      </c>
      <c r="BC77" s="174">
        <v>0.27973197411273282</v>
      </c>
      <c r="BD77" s="175">
        <v>0</v>
      </c>
      <c r="BE77" s="177">
        <f t="shared" si="128"/>
        <v>0</v>
      </c>
      <c r="BF77" s="174">
        <v>9.9181522934583717E-3</v>
      </c>
      <c r="BG77" s="175">
        <f t="shared" ref="BG77:BG86" si="158">BG76*(1+BF76)</f>
        <v>13262416.587040965</v>
      </c>
      <c r="BH77" s="177">
        <f t="shared" si="129"/>
        <v>131538.6674895607</v>
      </c>
      <c r="BI77" s="174">
        <v>3.8316301209318636E-2</v>
      </c>
      <c r="BJ77" s="175">
        <f t="shared" ref="BJ77:BJ86" si="159">BJ76*(1+BI76)</f>
        <v>6271037.3055066615</v>
      </c>
      <c r="BK77" s="177">
        <f t="shared" si="130"/>
        <v>240282.95429266719</v>
      </c>
      <c r="BL77" s="174">
        <v>4.2678822339809346E-2</v>
      </c>
      <c r="BM77" s="175">
        <v>0</v>
      </c>
      <c r="BN77" s="177">
        <f t="shared" si="131"/>
        <v>0</v>
      </c>
      <c r="BO77" s="174">
        <v>-0.13107900728264638</v>
      </c>
      <c r="BP77" s="175">
        <v>0</v>
      </c>
      <c r="BQ77" s="177">
        <f t="shared" si="132"/>
        <v>0</v>
      </c>
      <c r="BR77" s="174">
        <v>1.1180260956558897E-2</v>
      </c>
      <c r="BS77" s="175">
        <f t="shared" ref="BS77:BS86" si="160">BS76*(1+BR76)</f>
        <v>131700353.10822861</v>
      </c>
      <c r="BT77" s="177">
        <f t="shared" si="133"/>
        <v>1472444.3158209485</v>
      </c>
      <c r="BU77" s="174">
        <v>7.4441867826386982E-2</v>
      </c>
      <c r="BV77" s="175">
        <v>0</v>
      </c>
      <c r="BW77" s="177">
        <f t="shared" si="134"/>
        <v>0</v>
      </c>
      <c r="BX77" s="174">
        <v>0.22753355167061298</v>
      </c>
      <c r="BY77" s="175">
        <v>0</v>
      </c>
      <c r="BZ77" s="177">
        <f t="shared" si="135"/>
        <v>0</v>
      </c>
      <c r="CA77" s="174">
        <v>9.1529525802231629E-2</v>
      </c>
      <c r="CB77" s="175">
        <v>0</v>
      </c>
      <c r="CC77" s="177">
        <f t="shared" si="136"/>
        <v>0</v>
      </c>
      <c r="CD77" s="174">
        <v>0.16606587396365441</v>
      </c>
      <c r="CE77" s="175">
        <f t="shared" ref="CE77:CE86" si="161">CE76*(1+CD76)</f>
        <v>143401262.29691604</v>
      </c>
      <c r="CF77" s="177">
        <f t="shared" si="137"/>
        <v>23814055.950828604</v>
      </c>
      <c r="CG77" s="174">
        <v>-7.4060872453304546E-2</v>
      </c>
      <c r="CH77" s="175">
        <f t="shared" ref="CH77:CH86" si="162">CH76*(1+CG76)</f>
        <v>17747280.807829183</v>
      </c>
      <c r="CI77" s="177">
        <f t="shared" si="138"/>
        <v>-1314379.1003016168</v>
      </c>
      <c r="CJ77" s="174">
        <v>-0.14576683535555598</v>
      </c>
      <c r="CK77" s="179">
        <v>0</v>
      </c>
      <c r="CL77" s="179">
        <f t="shared" si="139"/>
        <v>0</v>
      </c>
      <c r="CN77" s="180">
        <f t="shared" si="111"/>
        <v>115291091376.37004</v>
      </c>
      <c r="CP77" s="180">
        <f t="shared" si="112"/>
        <v>1600777851913.6162</v>
      </c>
      <c r="CR77" s="182">
        <f t="shared" si="140"/>
        <v>7.202191811846205E-2</v>
      </c>
      <c r="CS77" s="183">
        <v>7.1743184470629301E-2</v>
      </c>
      <c r="CT77" s="184">
        <f t="shared" si="141"/>
        <v>-2.7873364783274901E-4</v>
      </c>
    </row>
    <row r="78" spans="1:98" ht="15.75">
      <c r="A78" s="171">
        <v>40269</v>
      </c>
      <c r="B78" s="173">
        <v>1724987763370.5415</v>
      </c>
      <c r="C78" s="173">
        <v>8798992096.5134029</v>
      </c>
      <c r="D78" s="174">
        <v>0.20860826989908016</v>
      </c>
      <c r="E78" s="175">
        <f t="shared" si="143"/>
        <v>80261202.453283921</v>
      </c>
      <c r="F78" s="175">
        <f t="shared" si="113"/>
        <v>16743150.583799366</v>
      </c>
      <c r="G78" s="176">
        <v>2.8909006719371176E-3</v>
      </c>
      <c r="H78" s="175">
        <f t="shared" si="144"/>
        <v>594571042.75211787</v>
      </c>
      <c r="I78" s="175">
        <f t="shared" si="114"/>
        <v>1718845.8270064502</v>
      </c>
      <c r="J78" s="176">
        <v>-3.3458645352462055E-2</v>
      </c>
      <c r="K78" s="175">
        <f t="shared" si="145"/>
        <v>307068698.9396202</v>
      </c>
      <c r="L78" s="177">
        <f t="shared" si="115"/>
        <v>-10274102.696662692</v>
      </c>
      <c r="M78" s="174">
        <v>2.9914432656292123E-2</v>
      </c>
      <c r="N78" s="175">
        <f t="shared" si="146"/>
        <v>650292931.79417241</v>
      </c>
      <c r="O78" s="175">
        <f t="shared" si="116"/>
        <v>19453144.115019538</v>
      </c>
      <c r="P78" s="176">
        <v>-2.8772907582381383E-2</v>
      </c>
      <c r="Q78" s="178">
        <f t="shared" si="147"/>
        <v>257289689.08658963</v>
      </c>
      <c r="R78" s="178">
        <f t="shared" si="117"/>
        <v>-7402972.4459880833</v>
      </c>
      <c r="S78" s="176">
        <v>7.0944658884075432E-2</v>
      </c>
      <c r="T78" s="178">
        <f t="shared" si="148"/>
        <v>126095046.85746123</v>
      </c>
      <c r="U78" s="178">
        <f t="shared" si="118"/>
        <v>8945770.0862740949</v>
      </c>
      <c r="V78" s="176">
        <v>0.13685963401902254</v>
      </c>
      <c r="W78" s="178">
        <v>0</v>
      </c>
      <c r="X78" s="179">
        <f t="shared" si="119"/>
        <v>0</v>
      </c>
      <c r="Y78" s="174">
        <v>1.3004160522934957E-3</v>
      </c>
      <c r="Z78" s="175">
        <f t="shared" si="149"/>
        <v>145977124.38602087</v>
      </c>
      <c r="AA78" s="177">
        <f t="shared" si="120"/>
        <v>189830.99581922585</v>
      </c>
      <c r="AB78" s="174">
        <v>0</v>
      </c>
      <c r="AC78" s="175">
        <v>0</v>
      </c>
      <c r="AD78" s="177">
        <f t="shared" si="121"/>
        <v>0</v>
      </c>
      <c r="AE78" s="174">
        <v>0.21745811620152503</v>
      </c>
      <c r="AF78" s="175">
        <f t="shared" si="150"/>
        <v>49269431.94063136</v>
      </c>
      <c r="AG78" s="175">
        <f t="shared" si="122"/>
        <v>10714037.856128942</v>
      </c>
      <c r="AH78" s="176">
        <v>0.14965291699211933</v>
      </c>
      <c r="AI78" s="178">
        <f t="shared" si="151"/>
        <v>263141532.36685929</v>
      </c>
      <c r="AJ78" s="179">
        <f t="shared" si="123"/>
        <v>39379897.900476672</v>
      </c>
      <c r="AK78" s="174">
        <v>8.8235895107735954E-2</v>
      </c>
      <c r="AL78" s="177">
        <f t="shared" si="152"/>
        <v>342594614.53049201</v>
      </c>
      <c r="AM78" s="177">
        <f t="shared" si="124"/>
        <v>30229142.472187724</v>
      </c>
      <c r="AN78" s="203">
        <v>3.3562239020248789E-2</v>
      </c>
      <c r="AO78" s="177">
        <f t="shared" si="153"/>
        <v>17098204.090956032</v>
      </c>
      <c r="AP78" s="177">
        <f t="shared" si="90"/>
        <v>573854.01251766202</v>
      </c>
      <c r="AQ78" s="174">
        <v>1.7082315963663022E-2</v>
      </c>
      <c r="AR78" s="175">
        <f t="shared" si="154"/>
        <v>3225661667.6116204</v>
      </c>
      <c r="AS78" s="177">
        <f t="shared" si="125"/>
        <v>55101771.798017867</v>
      </c>
      <c r="AT78" s="174">
        <v>3.6904200192878107E-2</v>
      </c>
      <c r="AU78" s="175">
        <f t="shared" si="155"/>
        <v>430059279.47833961</v>
      </c>
      <c r="AV78" s="177">
        <f t="shared" si="142"/>
        <v>15870993.744673561</v>
      </c>
      <c r="AW78" s="174">
        <v>3.5727645234060836E-2</v>
      </c>
      <c r="AX78" s="175">
        <f t="shared" si="156"/>
        <v>74080667.019245327</v>
      </c>
      <c r="AY78" s="177">
        <f t="shared" si="126"/>
        <v>2646727.7899661879</v>
      </c>
      <c r="AZ78" s="174">
        <v>-8.1973099386725215E-3</v>
      </c>
      <c r="BA78" s="175">
        <f t="shared" si="157"/>
        <v>2018632654.3538704</v>
      </c>
      <c r="BB78" s="177">
        <f t="shared" si="127"/>
        <v>-16547357.520063875</v>
      </c>
      <c r="BC78" s="174">
        <v>0.14803901219862431</v>
      </c>
      <c r="BD78" s="175">
        <v>0</v>
      </c>
      <c r="BE78" s="177">
        <f t="shared" si="128"/>
        <v>0</v>
      </c>
      <c r="BF78" s="174">
        <v>-6.2218635022916961E-2</v>
      </c>
      <c r="BG78" s="175">
        <f t="shared" si="158"/>
        <v>13393955.254530525</v>
      </c>
      <c r="BH78" s="177">
        <f t="shared" si="129"/>
        <v>-833353.61349491554</v>
      </c>
      <c r="BI78" s="174">
        <v>3.2024846864170294E-2</v>
      </c>
      <c r="BJ78" s="175">
        <f t="shared" si="159"/>
        <v>6511320.2597993286</v>
      </c>
      <c r="BK78" s="177">
        <f t="shared" si="130"/>
        <v>208524.03420364304</v>
      </c>
      <c r="BL78" s="174">
        <v>6.690798218626165E-2</v>
      </c>
      <c r="BM78" s="175">
        <v>0</v>
      </c>
      <c r="BN78" s="177">
        <f t="shared" si="131"/>
        <v>0</v>
      </c>
      <c r="BO78" s="174">
        <v>-5.6004249006375587E-2</v>
      </c>
      <c r="BP78" s="175">
        <v>0</v>
      </c>
      <c r="BQ78" s="177">
        <f t="shared" si="132"/>
        <v>0</v>
      </c>
      <c r="BR78" s="174">
        <v>-2.5665301333885625E-2</v>
      </c>
      <c r="BS78" s="175">
        <f t="shared" si="160"/>
        <v>133172797.42404957</v>
      </c>
      <c r="BT78" s="177">
        <f t="shared" si="133"/>
        <v>-3417919.9753647395</v>
      </c>
      <c r="BU78" s="174">
        <v>5.8293738578779064E-2</v>
      </c>
      <c r="BV78" s="175">
        <v>0</v>
      </c>
      <c r="BW78" s="177">
        <f t="shared" si="134"/>
        <v>0</v>
      </c>
      <c r="BX78" s="174">
        <v>6.0200199737849541E-2</v>
      </c>
      <c r="BY78" s="175">
        <v>0</v>
      </c>
      <c r="BZ78" s="177">
        <f t="shared" si="135"/>
        <v>0</v>
      </c>
      <c r="CA78" s="174">
        <v>4.6075150937703313E-2</v>
      </c>
      <c r="CB78" s="175">
        <v>0</v>
      </c>
      <c r="CC78" s="177">
        <f t="shared" si="136"/>
        <v>0</v>
      </c>
      <c r="CD78" s="174">
        <v>4.97817139033905E-2</v>
      </c>
      <c r="CE78" s="175">
        <f t="shared" si="161"/>
        <v>167215318.24774465</v>
      </c>
      <c r="CF78" s="177">
        <f t="shared" si="137"/>
        <v>8324265.1332736174</v>
      </c>
      <c r="CG78" s="174">
        <v>0.12232878965645923</v>
      </c>
      <c r="CH78" s="175">
        <f t="shared" si="162"/>
        <v>16432901.707527567</v>
      </c>
      <c r="CI78" s="177">
        <f t="shared" si="138"/>
        <v>2010216.9764254093</v>
      </c>
      <c r="CJ78" s="174">
        <v>0.36023331399108544</v>
      </c>
      <c r="CK78" s="179">
        <v>0</v>
      </c>
      <c r="CL78" s="179">
        <f t="shared" si="139"/>
        <v>0</v>
      </c>
      <c r="CN78" s="180">
        <f t="shared" si="111"/>
        <v>8625357629.439188</v>
      </c>
      <c r="CP78" s="180">
        <f t="shared" si="112"/>
        <v>1716068943289.9861</v>
      </c>
      <c r="CR78" s="182">
        <f t="shared" si="140"/>
        <v>5.0262302474298965E-3</v>
      </c>
      <c r="CS78" s="183">
        <v>5.10090116773965E-3</v>
      </c>
      <c r="CT78" s="184">
        <f t="shared" si="141"/>
        <v>7.4670920309753523E-5</v>
      </c>
    </row>
    <row r="79" spans="1:98" ht="15.75">
      <c r="A79" s="171">
        <v>40299</v>
      </c>
      <c r="B79" s="173">
        <v>1733786755467.0549</v>
      </c>
      <c r="C79" s="173">
        <v>-116487089415.19133</v>
      </c>
      <c r="D79" s="174">
        <v>-0.25354218098583792</v>
      </c>
      <c r="E79" s="175">
        <f t="shared" si="143"/>
        <v>97004353.037083283</v>
      </c>
      <c r="F79" s="175">
        <f t="shared" si="113"/>
        <v>-24594695.234142285</v>
      </c>
      <c r="G79" s="176">
        <v>-0.23516020783678263</v>
      </c>
      <c r="H79" s="175">
        <f t="shared" si="144"/>
        <v>596289888.57912433</v>
      </c>
      <c r="I79" s="175">
        <f t="shared" si="114"/>
        <v>-140223654.12923884</v>
      </c>
      <c r="J79" s="176">
        <v>-0.13524245996783471</v>
      </c>
      <c r="K79" s="175">
        <f t="shared" si="145"/>
        <v>296794596.24295753</v>
      </c>
      <c r="L79" s="177">
        <f t="shared" si="115"/>
        <v>-40139231.301057853</v>
      </c>
      <c r="M79" s="174">
        <v>-0.27275826183188379</v>
      </c>
      <c r="N79" s="175">
        <f t="shared" si="146"/>
        <v>669746075.90919197</v>
      </c>
      <c r="O79" s="175">
        <f t="shared" si="116"/>
        <v>-182678775.53371608</v>
      </c>
      <c r="P79" s="176">
        <v>-0.15209316557809194</v>
      </c>
      <c r="Q79" s="178">
        <f t="shared" si="147"/>
        <v>249886716.64060155</v>
      </c>
      <c r="R79" s="178">
        <f t="shared" si="117"/>
        <v>-38006061.769784756</v>
      </c>
      <c r="S79" s="176">
        <v>-0.10649762550950201</v>
      </c>
      <c r="T79" s="178">
        <f t="shared" si="148"/>
        <v>135040816.94373533</v>
      </c>
      <c r="U79" s="178">
        <f t="shared" si="118"/>
        <v>-14381526.351371139</v>
      </c>
      <c r="V79" s="176">
        <v>-0.34161391236950284</v>
      </c>
      <c r="W79" s="178">
        <v>0</v>
      </c>
      <c r="X79" s="179">
        <f t="shared" si="119"/>
        <v>0</v>
      </c>
      <c r="Y79" s="174">
        <v>-0.20953825584262914</v>
      </c>
      <c r="Z79" s="175">
        <f t="shared" si="149"/>
        <v>146166955.38184011</v>
      </c>
      <c r="AA79" s="177">
        <f t="shared" si="120"/>
        <v>-30627568.892538171</v>
      </c>
      <c r="AB79" s="174">
        <v>0</v>
      </c>
      <c r="AC79" s="175">
        <v>0</v>
      </c>
      <c r="AD79" s="177">
        <f t="shared" si="121"/>
        <v>0</v>
      </c>
      <c r="AE79" s="174">
        <v>-4.7393155743801468E-3</v>
      </c>
      <c r="AF79" s="175">
        <f t="shared" si="150"/>
        <v>59983469.796760298</v>
      </c>
      <c r="AG79" s="175">
        <f t="shared" si="122"/>
        <v>-284280.59261314722</v>
      </c>
      <c r="AH79" s="176">
        <v>-0.31592243053917352</v>
      </c>
      <c r="AI79" s="178">
        <f t="shared" si="151"/>
        <v>302521430.26733595</v>
      </c>
      <c r="AJ79" s="179">
        <f t="shared" si="123"/>
        <v>-95573305.540243864</v>
      </c>
      <c r="AK79" s="174">
        <v>-0.38604641547186647</v>
      </c>
      <c r="AL79" s="177">
        <f t="shared" si="152"/>
        <v>372823757.00267977</v>
      </c>
      <c r="AM79" s="177">
        <f t="shared" si="124"/>
        <v>-143927274.99363869</v>
      </c>
      <c r="AN79" s="203">
        <v>-0.16309790382409331</v>
      </c>
      <c r="AO79" s="177">
        <f t="shared" si="153"/>
        <v>17672058.103473693</v>
      </c>
      <c r="AP79" s="177">
        <f t="shared" si="90"/>
        <v>-2882275.6329341414</v>
      </c>
      <c r="AQ79" s="174">
        <v>-0.14585969068852228</v>
      </c>
      <c r="AR79" s="175">
        <f t="shared" si="154"/>
        <v>3280763439.4096384</v>
      </c>
      <c r="AS79" s="177">
        <f t="shared" si="125"/>
        <v>-478531140.49450237</v>
      </c>
      <c r="AT79" s="174">
        <v>-2.5773057088907922E-3</v>
      </c>
      <c r="AU79" s="175">
        <f t="shared" si="155"/>
        <v>445930273.22301316</v>
      </c>
      <c r="AV79" s="177">
        <f t="shared" si="142"/>
        <v>-1149298.6389449027</v>
      </c>
      <c r="AW79" s="174">
        <v>-0.10530497634244211</v>
      </c>
      <c r="AX79" s="175">
        <f t="shared" si="156"/>
        <v>76727394.809211522</v>
      </c>
      <c r="AY79" s="177">
        <f t="shared" si="126"/>
        <v>-8079776.4952012347</v>
      </c>
      <c r="AZ79" s="174">
        <v>-6.5265442609962157E-2</v>
      </c>
      <c r="BA79" s="175">
        <f t="shared" si="157"/>
        <v>2002085296.8338065</v>
      </c>
      <c r="BB79" s="177">
        <f t="shared" si="127"/>
        <v>-130666983.04075585</v>
      </c>
      <c r="BC79" s="174">
        <v>-3.1585606423328853E-2</v>
      </c>
      <c r="BD79" s="175">
        <v>0</v>
      </c>
      <c r="BE79" s="177">
        <f t="shared" si="128"/>
        <v>0</v>
      </c>
      <c r="BF79" s="174">
        <v>6.6908594503018422E-3</v>
      </c>
      <c r="BG79" s="175">
        <f t="shared" si="158"/>
        <v>12560601.641035611</v>
      </c>
      <c r="BH79" s="177">
        <f t="shared" si="129"/>
        <v>84041.220191399945</v>
      </c>
      <c r="BI79" s="174">
        <v>-9.8001912044164724E-2</v>
      </c>
      <c r="BJ79" s="175">
        <f t="shared" si="159"/>
        <v>6719844.2940029725</v>
      </c>
      <c r="BK79" s="177">
        <f t="shared" si="130"/>
        <v>-658557.58945136156</v>
      </c>
      <c r="BL79" s="174">
        <v>2.5868984864876952E-2</v>
      </c>
      <c r="BM79" s="175">
        <v>0</v>
      </c>
      <c r="BN79" s="177">
        <f t="shared" si="131"/>
        <v>0</v>
      </c>
      <c r="BO79" s="174">
        <v>-0.2802410609059991</v>
      </c>
      <c r="BP79" s="175">
        <v>0</v>
      </c>
      <c r="BQ79" s="177">
        <f t="shared" si="132"/>
        <v>0</v>
      </c>
      <c r="BR79" s="174">
        <v>-0.12449115865237421</v>
      </c>
      <c r="BS79" s="175">
        <f t="shared" si="160"/>
        <v>129754877.44868483</v>
      </c>
      <c r="BT79" s="177">
        <f t="shared" si="133"/>
        <v>-16153335.034383595</v>
      </c>
      <c r="BU79" s="174">
        <v>-0.26474162157312026</v>
      </c>
      <c r="BV79" s="175">
        <v>0</v>
      </c>
      <c r="BW79" s="177">
        <f t="shared" si="134"/>
        <v>0</v>
      </c>
      <c r="BX79" s="174">
        <v>-0.48482466139496033</v>
      </c>
      <c r="BY79" s="175">
        <v>0</v>
      </c>
      <c r="BZ79" s="177">
        <f t="shared" si="135"/>
        <v>0</v>
      </c>
      <c r="CA79" s="174">
        <v>-0.18993706020245688</v>
      </c>
      <c r="CB79" s="175">
        <v>0</v>
      </c>
      <c r="CC79" s="177">
        <f t="shared" si="136"/>
        <v>0</v>
      </c>
      <c r="CD79" s="174">
        <v>-0.29263660033954692</v>
      </c>
      <c r="CE79" s="175">
        <f t="shared" si="161"/>
        <v>175539583.38101825</v>
      </c>
      <c r="CF79" s="177">
        <f t="shared" si="137"/>
        <v>-51369306.905641608</v>
      </c>
      <c r="CG79" s="174">
        <v>-0.3791595883949519</v>
      </c>
      <c r="CH79" s="175">
        <f t="shared" si="162"/>
        <v>18443118.683952976</v>
      </c>
      <c r="CI79" s="177">
        <f t="shared" si="138"/>
        <v>-6992885.2889268575</v>
      </c>
      <c r="CJ79" s="174">
        <v>-0.29632174123587501</v>
      </c>
      <c r="CK79" s="179">
        <v>0</v>
      </c>
      <c r="CL79" s="179">
        <f t="shared" si="139"/>
        <v>0</v>
      </c>
      <c r="CN79" s="180">
        <f t="shared" si="111"/>
        <v>-115080253522.95244</v>
      </c>
      <c r="CP79" s="180">
        <f t="shared" si="112"/>
        <v>1724694300919.4255</v>
      </c>
      <c r="CR79" s="182">
        <f t="shared" si="140"/>
        <v>-6.6725015245660491E-2</v>
      </c>
      <c r="CS79" s="183">
        <v>-6.7186514747490697E-2</v>
      </c>
      <c r="CT79" s="184">
        <f t="shared" si="141"/>
        <v>-4.6149950183020649E-4</v>
      </c>
    </row>
    <row r="80" spans="1:98" ht="15.75">
      <c r="A80" s="171">
        <v>40330</v>
      </c>
      <c r="B80" s="173">
        <v>1617299666051.8635</v>
      </c>
      <c r="C80" s="173">
        <v>-51534512335.72084</v>
      </c>
      <c r="D80" s="174">
        <v>0.24036691621661888</v>
      </c>
      <c r="E80" s="175">
        <f t="shared" si="143"/>
        <v>72409657.802940995</v>
      </c>
      <c r="F80" s="175">
        <f t="shared" si="113"/>
        <v>17404886.150393561</v>
      </c>
      <c r="G80" s="176">
        <v>5.7509205358949239E-2</v>
      </c>
      <c r="H80" s="175">
        <f t="shared" si="144"/>
        <v>456066234.44988549</v>
      </c>
      <c r="I80" s="175">
        <f t="shared" si="114"/>
        <v>26228006.734261155</v>
      </c>
      <c r="J80" s="176">
        <v>-1.9471394763019088E-2</v>
      </c>
      <c r="K80" s="175">
        <f t="shared" si="145"/>
        <v>256655364.94189969</v>
      </c>
      <c r="L80" s="177">
        <f t="shared" si="115"/>
        <v>-4997437.9288304588</v>
      </c>
      <c r="M80" s="174">
        <v>0.13556547401980404</v>
      </c>
      <c r="N80" s="175">
        <f t="shared" si="146"/>
        <v>487067300.37547588</v>
      </c>
      <c r="O80" s="175">
        <f t="shared" si="116"/>
        <v>66029509.454947665</v>
      </c>
      <c r="P80" s="176">
        <v>-5.2485954417959418E-2</v>
      </c>
      <c r="Q80" s="178">
        <f t="shared" si="147"/>
        <v>211880654.8708168</v>
      </c>
      <c r="R80" s="178">
        <f t="shared" si="117"/>
        <v>-11120758.393597081</v>
      </c>
      <c r="S80" s="176">
        <v>-3.9899019710200948E-2</v>
      </c>
      <c r="T80" s="178">
        <f t="shared" si="148"/>
        <v>120659290.59236419</v>
      </c>
      <c r="U80" s="178">
        <f t="shared" si="118"/>
        <v>-4814187.4135636026</v>
      </c>
      <c r="V80" s="176">
        <v>0.18390997772028664</v>
      </c>
      <c r="W80" s="178">
        <v>0</v>
      </c>
      <c r="X80" s="179">
        <f t="shared" si="119"/>
        <v>0</v>
      </c>
      <c r="Y80" s="174">
        <v>9.7111474888746802E-2</v>
      </c>
      <c r="Z80" s="175">
        <f t="shared" si="149"/>
        <v>115539386.48930195</v>
      </c>
      <c r="AA80" s="177">
        <f t="shared" si="120"/>
        <v>11220200.229717057</v>
      </c>
      <c r="AB80" s="174">
        <v>0</v>
      </c>
      <c r="AC80" s="175">
        <v>0</v>
      </c>
      <c r="AD80" s="177">
        <f t="shared" si="121"/>
        <v>0</v>
      </c>
      <c r="AE80" s="174">
        <v>-8.0438141131256524E-2</v>
      </c>
      <c r="AF80" s="175">
        <f t="shared" si="150"/>
        <v>59699189.204147153</v>
      </c>
      <c r="AG80" s="175">
        <f t="shared" si="122"/>
        <v>-4802091.8066247748</v>
      </c>
      <c r="AH80" s="176">
        <v>0.11179025174136609</v>
      </c>
      <c r="AI80" s="178">
        <f t="shared" si="151"/>
        <v>206948124.72709209</v>
      </c>
      <c r="AJ80" s="179">
        <f t="shared" si="123"/>
        <v>23134782.960645251</v>
      </c>
      <c r="AK80" s="174">
        <v>6.5859918294321348E-2</v>
      </c>
      <c r="AL80" s="177">
        <f t="shared" si="152"/>
        <v>228896482.00904107</v>
      </c>
      <c r="AM80" s="177">
        <f t="shared" si="124"/>
        <v>15075103.602973042</v>
      </c>
      <c r="AN80" s="203">
        <v>-4.8024426538469563E-3</v>
      </c>
      <c r="AO80" s="177">
        <f t="shared" si="153"/>
        <v>14789782.470539553</v>
      </c>
      <c r="AP80" s="177">
        <f t="shared" si="90"/>
        <v>-71027.082177637159</v>
      </c>
      <c r="AQ80" s="174">
        <v>-4.7365051919738957E-2</v>
      </c>
      <c r="AR80" s="175">
        <f t="shared" si="154"/>
        <v>2802232298.9151359</v>
      </c>
      <c r="AS80" s="177">
        <f t="shared" si="125"/>
        <v>-132727878.32928486</v>
      </c>
      <c r="AT80" s="174">
        <v>1.1710490190120451E-2</v>
      </c>
      <c r="AU80" s="175">
        <f t="shared" si="155"/>
        <v>444780974.58406824</v>
      </c>
      <c r="AV80" s="177">
        <f t="shared" si="142"/>
        <v>5208603.2396189449</v>
      </c>
      <c r="AW80" s="174">
        <v>2.3392111722159176E-2</v>
      </c>
      <c r="AX80" s="175">
        <f t="shared" si="156"/>
        <v>68647618.314010292</v>
      </c>
      <c r="AY80" s="177">
        <f t="shared" si="126"/>
        <v>1605812.7570614691</v>
      </c>
      <c r="AZ80" s="174">
        <v>3.9273663308748992E-2</v>
      </c>
      <c r="BA80" s="175">
        <f t="shared" si="157"/>
        <v>1871418313.7930508</v>
      </c>
      <c r="BB80" s="177">
        <f t="shared" si="127"/>
        <v>73497452.765735045</v>
      </c>
      <c r="BC80" s="174">
        <v>0.18636668694266889</v>
      </c>
      <c r="BD80" s="175">
        <v>0</v>
      </c>
      <c r="BE80" s="177">
        <f t="shared" si="128"/>
        <v>0</v>
      </c>
      <c r="BF80" s="174">
        <v>2.9672941862395431E-2</v>
      </c>
      <c r="BG80" s="175">
        <f t="shared" si="158"/>
        <v>12644642.861227011</v>
      </c>
      <c r="BH80" s="177">
        <f t="shared" si="129"/>
        <v>375203.75249194255</v>
      </c>
      <c r="BI80" s="174">
        <v>1.9428194993481109E-2</v>
      </c>
      <c r="BJ80" s="175">
        <f t="shared" si="159"/>
        <v>6061286.7045516111</v>
      </c>
      <c r="BK80" s="177">
        <f t="shared" si="130"/>
        <v>117759.86000742322</v>
      </c>
      <c r="BL80" s="174">
        <v>-5.2915280122273478E-2</v>
      </c>
      <c r="BM80" s="175">
        <v>0</v>
      </c>
      <c r="BN80" s="177">
        <f t="shared" si="131"/>
        <v>0</v>
      </c>
      <c r="BO80" s="174">
        <v>0.11676170711356591</v>
      </c>
      <c r="BP80" s="175">
        <v>0</v>
      </c>
      <c r="BQ80" s="177">
        <f t="shared" si="132"/>
        <v>0</v>
      </c>
      <c r="BR80" s="174">
        <v>4.3713616167910772E-2</v>
      </c>
      <c r="BS80" s="175">
        <f t="shared" si="160"/>
        <v>113601542.41430123</v>
      </c>
      <c r="BT80" s="177">
        <f t="shared" si="133"/>
        <v>4965934.2211814001</v>
      </c>
      <c r="BU80" s="174">
        <v>0.12090555516517751</v>
      </c>
      <c r="BV80" s="175">
        <v>0</v>
      </c>
      <c r="BW80" s="177">
        <f t="shared" si="134"/>
        <v>0</v>
      </c>
      <c r="BX80" s="174">
        <v>1.6896144959981287E-3</v>
      </c>
      <c r="BY80" s="175">
        <v>0</v>
      </c>
      <c r="BZ80" s="177">
        <f t="shared" si="135"/>
        <v>0</v>
      </c>
      <c r="CA80" s="174">
        <v>9.2691253714260978E-3</v>
      </c>
      <c r="CB80" s="175">
        <v>0</v>
      </c>
      <c r="CC80" s="177">
        <f t="shared" si="136"/>
        <v>0</v>
      </c>
      <c r="CD80" s="174">
        <v>-1.6639053240191222E-2</v>
      </c>
      <c r="CE80" s="175">
        <f t="shared" si="161"/>
        <v>124170276.47537665</v>
      </c>
      <c r="CF80" s="177">
        <f t="shared" si="137"/>
        <v>-2066075.8411230557</v>
      </c>
      <c r="CG80" s="174">
        <v>5.1495258945036253E-2</v>
      </c>
      <c r="CH80" s="175">
        <f t="shared" si="162"/>
        <v>11450233.395026119</v>
      </c>
      <c r="CI80" s="177">
        <f t="shared" si="138"/>
        <v>589632.73365797161</v>
      </c>
      <c r="CJ80" s="174">
        <v>5.1568120601077565E-2</v>
      </c>
      <c r="CK80" s="179">
        <v>0</v>
      </c>
      <c r="CL80" s="179">
        <f t="shared" si="139"/>
        <v>0</v>
      </c>
      <c r="CN80" s="180">
        <f t="shared" si="111"/>
        <v>-51619365767.388321</v>
      </c>
      <c r="CP80" s="180">
        <f t="shared" si="112"/>
        <v>1609614047396.4736</v>
      </c>
      <c r="CR80" s="182">
        <f t="shared" si="140"/>
        <v>-3.2069405613651215E-2</v>
      </c>
      <c r="CS80" s="183">
        <v>-3.1864541505487599E-2</v>
      </c>
      <c r="CT80" s="184">
        <f t="shared" si="141"/>
        <v>2.04864108163616E-4</v>
      </c>
    </row>
    <row r="81" spans="1:98" ht="15.75">
      <c r="A81" s="171">
        <v>40360</v>
      </c>
      <c r="B81" s="173">
        <v>1565765153716.1428</v>
      </c>
      <c r="C81" s="173">
        <v>91042554923.948105</v>
      </c>
      <c r="D81" s="174">
        <v>-6.3646766734412243E-3</v>
      </c>
      <c r="E81" s="175">
        <f t="shared" si="143"/>
        <v>89814543.953334555</v>
      </c>
      <c r="F81" s="175">
        <f t="shared" si="113"/>
        <v>-571640.53283555002</v>
      </c>
      <c r="G81" s="176">
        <v>3.7598831198162319E-2</v>
      </c>
      <c r="H81" s="175">
        <f t="shared" si="144"/>
        <v>482294241.18414664</v>
      </c>
      <c r="I81" s="175">
        <f t="shared" si="114"/>
        <v>18133699.762128513</v>
      </c>
      <c r="J81" s="176">
        <v>1.7929818694031999E-2</v>
      </c>
      <c r="K81" s="175">
        <f t="shared" si="145"/>
        <v>251657927.01306924</v>
      </c>
      <c r="L81" s="177">
        <f t="shared" si="115"/>
        <v>4512181.004260269</v>
      </c>
      <c r="M81" s="174">
        <v>5.8933575044745411E-2</v>
      </c>
      <c r="N81" s="175">
        <f t="shared" si="146"/>
        <v>553096809.83042359</v>
      </c>
      <c r="O81" s="175">
        <f t="shared" si="116"/>
        <v>32595972.34915055</v>
      </c>
      <c r="P81" s="176">
        <v>2.8784134573894112E-2</v>
      </c>
      <c r="Q81" s="178">
        <f t="shared" si="147"/>
        <v>200759896.4772197</v>
      </c>
      <c r="R81" s="178">
        <f t="shared" si="117"/>
        <v>5778699.8772413423</v>
      </c>
      <c r="S81" s="176">
        <v>-7.592554815067775E-4</v>
      </c>
      <c r="T81" s="178">
        <f t="shared" si="148"/>
        <v>115845103.1788006</v>
      </c>
      <c r="U81" s="178">
        <f t="shared" si="118"/>
        <v>-87956.029594222564</v>
      </c>
      <c r="V81" s="176">
        <v>0.11645934311417698</v>
      </c>
      <c r="W81" s="178">
        <v>0</v>
      </c>
      <c r="X81" s="179">
        <f t="shared" si="119"/>
        <v>0</v>
      </c>
      <c r="Y81" s="203">
        <v>6.9789292504680842E-2</v>
      </c>
      <c r="Z81" s="175">
        <f t="shared" si="149"/>
        <v>126759586.719019</v>
      </c>
      <c r="AA81" s="177">
        <f t="shared" si="120"/>
        <v>8846461.8753060736</v>
      </c>
      <c r="AB81" s="174">
        <v>0</v>
      </c>
      <c r="AC81" s="175">
        <v>0</v>
      </c>
      <c r="AD81" s="177">
        <f t="shared" si="121"/>
        <v>0</v>
      </c>
      <c r="AE81" s="174">
        <v>1.8811240465043847E-2</v>
      </c>
      <c r="AF81" s="175">
        <f t="shared" si="150"/>
        <v>54897097.397522382</v>
      </c>
      <c r="AG81" s="175">
        <f t="shared" si="122"/>
        <v>1032682.4999777263</v>
      </c>
      <c r="AH81" s="176">
        <v>-1.2793164686333867E-2</v>
      </c>
      <c r="AI81" s="178">
        <f t="shared" si="151"/>
        <v>230082907.68773732</v>
      </c>
      <c r="AJ81" s="179">
        <f t="shared" si="123"/>
        <v>-2943488.5295597762</v>
      </c>
      <c r="AK81" s="174">
        <v>2.6099830907187541E-2</v>
      </c>
      <c r="AL81" s="177">
        <f t="shared" si="152"/>
        <v>243971585.61201411</v>
      </c>
      <c r="AM81" s="177">
        <f t="shared" si="124"/>
        <v>6367617.1306319973</v>
      </c>
      <c r="AN81" s="203">
        <v>9.0577315892465139E-3</v>
      </c>
      <c r="AO81" s="177">
        <f t="shared" si="153"/>
        <v>14718755.388361916</v>
      </c>
      <c r="AP81" s="177">
        <f t="shared" si="90"/>
        <v>133318.53563555807</v>
      </c>
      <c r="AQ81" s="174">
        <v>-5.928371489635164E-3</v>
      </c>
      <c r="AR81" s="175">
        <f t="shared" si="154"/>
        <v>2669504420.5858512</v>
      </c>
      <c r="AS81" s="177">
        <f t="shared" si="125"/>
        <v>-15825813.898456197</v>
      </c>
      <c r="AT81" s="174">
        <v>1.0229184084594898E-2</v>
      </c>
      <c r="AU81" s="175">
        <f t="shared" si="155"/>
        <v>449989577.82368714</v>
      </c>
      <c r="AV81" s="177">
        <f t="shared" si="142"/>
        <v>4603026.2277076375</v>
      </c>
      <c r="AW81" s="174">
        <v>3.9127817024268464E-2</v>
      </c>
      <c r="AX81" s="175">
        <f t="shared" si="156"/>
        <v>70253431.071071759</v>
      </c>
      <c r="AY81" s="177">
        <f t="shared" si="126"/>
        <v>2748863.3962759525</v>
      </c>
      <c r="AZ81" s="174">
        <v>8.9958247649097808E-2</v>
      </c>
      <c r="BA81" s="175">
        <f t="shared" si="157"/>
        <v>1944915766.5587857</v>
      </c>
      <c r="BB81" s="177">
        <f t="shared" si="127"/>
        <v>174961214.18473014</v>
      </c>
      <c r="BC81" s="174">
        <v>6.0346350590795898E-2</v>
      </c>
      <c r="BD81" s="175">
        <v>0</v>
      </c>
      <c r="BE81" s="177">
        <f t="shared" si="128"/>
        <v>0</v>
      </c>
      <c r="BF81" s="174">
        <v>3.8900367357561805E-2</v>
      </c>
      <c r="BG81" s="175">
        <f t="shared" si="158"/>
        <v>13019846.613718953</v>
      </c>
      <c r="BH81" s="177">
        <f t="shared" si="129"/>
        <v>506476.81621277437</v>
      </c>
      <c r="BI81" s="174">
        <v>9.8939009965501954E-3</v>
      </c>
      <c r="BJ81" s="175">
        <f t="shared" si="159"/>
        <v>6179046.5645590341</v>
      </c>
      <c r="BK81" s="177">
        <f t="shared" si="130"/>
        <v>61134.874962820686</v>
      </c>
      <c r="BL81" s="174">
        <v>1.6513075590438242E-2</v>
      </c>
      <c r="BM81" s="175">
        <v>0</v>
      </c>
      <c r="BN81" s="177">
        <f t="shared" si="131"/>
        <v>0</v>
      </c>
      <c r="BO81" s="174">
        <v>-8.1613471912376834E-2</v>
      </c>
      <c r="BP81" s="175">
        <v>0</v>
      </c>
      <c r="BQ81" s="177">
        <f t="shared" si="132"/>
        <v>0</v>
      </c>
      <c r="BR81" s="174">
        <v>-1.1563726373106041E-2</v>
      </c>
      <c r="BS81" s="175">
        <f t="shared" si="160"/>
        <v>118567476.63548264</v>
      </c>
      <c r="BT81" s="177">
        <f t="shared" si="133"/>
        <v>-1371081.8565623648</v>
      </c>
      <c r="BU81" s="174">
        <v>0.14690498709311345</v>
      </c>
      <c r="BV81" s="175">
        <v>0</v>
      </c>
      <c r="BW81" s="177">
        <f t="shared" si="134"/>
        <v>0</v>
      </c>
      <c r="BX81" s="174">
        <v>-0.14246286984852694</v>
      </c>
      <c r="BY81" s="175">
        <v>0</v>
      </c>
      <c r="BZ81" s="177">
        <f t="shared" si="135"/>
        <v>0</v>
      </c>
      <c r="CA81" s="174">
        <v>7.8455097267923921E-2</v>
      </c>
      <c r="CB81" s="175">
        <v>0</v>
      </c>
      <c r="CC81" s="177">
        <f t="shared" si="136"/>
        <v>0</v>
      </c>
      <c r="CD81" s="174">
        <v>4.1506464800121601E-2</v>
      </c>
      <c r="CE81" s="175">
        <f t="shared" si="161"/>
        <v>122104200.63425359</v>
      </c>
      <c r="CF81" s="177">
        <f t="shared" si="137"/>
        <v>5068113.7055726321</v>
      </c>
      <c r="CG81" s="174">
        <v>3.587957583977848E-2</v>
      </c>
      <c r="CH81" s="175">
        <f t="shared" si="162"/>
        <v>12039866.12868409</v>
      </c>
      <c r="CI81" s="177">
        <f t="shared" si="138"/>
        <v>431985.28986490093</v>
      </c>
      <c r="CJ81" s="174">
        <v>0.15239822326626754</v>
      </c>
      <c r="CK81" s="179">
        <v>0</v>
      </c>
      <c r="CL81" s="179">
        <f t="shared" si="139"/>
        <v>0</v>
      </c>
      <c r="CN81" s="180">
        <f t="shared" si="111"/>
        <v>90797573457.265457</v>
      </c>
      <c r="CP81" s="180">
        <f t="shared" si="112"/>
        <v>1557994681629.085</v>
      </c>
      <c r="CR81" s="182">
        <f t="shared" si="140"/>
        <v>5.8278487422257982E-2</v>
      </c>
      <c r="CS81" s="183">
        <v>5.8145728117572598E-2</v>
      </c>
      <c r="CT81" s="184">
        <f t="shared" si="141"/>
        <v>-1.3275930468538422E-4</v>
      </c>
    </row>
    <row r="82" spans="1:98" ht="15.75">
      <c r="A82" s="171">
        <v>40391</v>
      </c>
      <c r="B82" s="173">
        <v>1656807708640.0908</v>
      </c>
      <c r="C82" s="173">
        <v>-45610906045.093163</v>
      </c>
      <c r="D82" s="174">
        <v>2.4667976861876949E-2</v>
      </c>
      <c r="E82" s="175">
        <f t="shared" si="143"/>
        <v>89242903.420499012</v>
      </c>
      <c r="F82" s="175">
        <f t="shared" si="113"/>
        <v>2201441.8766635889</v>
      </c>
      <c r="G82" s="176">
        <v>-0.13999666633240671</v>
      </c>
      <c r="H82" s="175">
        <f t="shared" si="144"/>
        <v>500427940.94627517</v>
      </c>
      <c r="I82" s="175">
        <f t="shared" si="114"/>
        <v>-70058243.47206901</v>
      </c>
      <c r="J82" s="176">
        <v>5.9601358809548491E-2</v>
      </c>
      <c r="K82" s="175">
        <f t="shared" si="145"/>
        <v>256170108.01732951</v>
      </c>
      <c r="L82" s="177">
        <f t="shared" si="115"/>
        <v>15268086.524221651</v>
      </c>
      <c r="M82" s="174">
        <v>-1.0297826732089175E-2</v>
      </c>
      <c r="N82" s="175">
        <f t="shared" si="146"/>
        <v>585692782.17957425</v>
      </c>
      <c r="O82" s="175">
        <f t="shared" si="116"/>
        <v>-6031362.7891205018</v>
      </c>
      <c r="P82" s="176">
        <v>5.1480678939243817E-2</v>
      </c>
      <c r="Q82" s="178">
        <f t="shared" si="147"/>
        <v>206538596.35446104</v>
      </c>
      <c r="R82" s="178">
        <f t="shared" si="117"/>
        <v>10632747.167486083</v>
      </c>
      <c r="S82" s="176">
        <v>4.2472409955030691E-3</v>
      </c>
      <c r="T82" s="178">
        <f t="shared" si="148"/>
        <v>115757147.14920637</v>
      </c>
      <c r="U82" s="178">
        <f t="shared" si="118"/>
        <v>491648.50089459051</v>
      </c>
      <c r="V82" s="176">
        <v>9.4881202014385407E-2</v>
      </c>
      <c r="W82" s="178">
        <v>0</v>
      </c>
      <c r="X82" s="179">
        <f t="shared" si="119"/>
        <v>0</v>
      </c>
      <c r="Y82" s="203">
        <v>-5.2623546354438173E-2</v>
      </c>
      <c r="Z82" s="175">
        <f t="shared" si="149"/>
        <v>135606048.59432507</v>
      </c>
      <c r="AA82" s="177">
        <f t="shared" si="120"/>
        <v>-7136071.1841456601</v>
      </c>
      <c r="AB82" s="174">
        <v>0</v>
      </c>
      <c r="AC82" s="175">
        <v>0</v>
      </c>
      <c r="AD82" s="177">
        <f t="shared" si="121"/>
        <v>0</v>
      </c>
      <c r="AE82" s="174">
        <v>0.16895123734114312</v>
      </c>
      <c r="AF82" s="175">
        <f t="shared" si="150"/>
        <v>55929779.897500105</v>
      </c>
      <c r="AG82" s="175">
        <f t="shared" si="122"/>
        <v>9449405.5179004353</v>
      </c>
      <c r="AH82" s="176">
        <v>3.6167119094689205E-2</v>
      </c>
      <c r="AI82" s="178">
        <f t="shared" si="151"/>
        <v>227139419.15817755</v>
      </c>
      <c r="AJ82" s="179">
        <f t="shared" si="123"/>
        <v>8214978.4237923389</v>
      </c>
      <c r="AK82" s="174">
        <v>1.03440769525184E-2</v>
      </c>
      <c r="AL82" s="177">
        <f t="shared" si="152"/>
        <v>250339202.74264613</v>
      </c>
      <c r="AM82" s="177">
        <f t="shared" si="124"/>
        <v>2589527.977402037</v>
      </c>
      <c r="AN82" s="203">
        <v>2.6696676820700772E-3</v>
      </c>
      <c r="AO82" s="177">
        <f t="shared" si="153"/>
        <v>14852073.923997475</v>
      </c>
      <c r="AP82" s="177">
        <f t="shared" si="90"/>
        <v>39650.101766611777</v>
      </c>
      <c r="AQ82" s="174">
        <v>-1.39941036966391E-2</v>
      </c>
      <c r="AR82" s="175">
        <f t="shared" si="154"/>
        <v>2653678606.6873951</v>
      </c>
      <c r="AS82" s="177">
        <f t="shared" si="125"/>
        <v>-37135853.599536173</v>
      </c>
      <c r="AT82" s="174">
        <v>1.8269441007338814E-2</v>
      </c>
      <c r="AU82" s="175">
        <f t="shared" si="155"/>
        <v>454592604.05139482</v>
      </c>
      <c r="AV82" s="177">
        <f t="shared" si="142"/>
        <v>8305152.762089489</v>
      </c>
      <c r="AW82" s="174">
        <v>8.9562450994535955E-2</v>
      </c>
      <c r="AX82" s="175">
        <f t="shared" si="156"/>
        <v>73002294.467347711</v>
      </c>
      <c r="AY82" s="177">
        <f t="shared" si="126"/>
        <v>6538264.420720513</v>
      </c>
      <c r="AZ82" s="174">
        <v>-7.8547845365205815E-3</v>
      </c>
      <c r="BA82" s="175">
        <f t="shared" si="157"/>
        <v>2119876980.743516</v>
      </c>
      <c r="BB82" s="177">
        <f t="shared" si="127"/>
        <v>-16651176.927670108</v>
      </c>
      <c r="BC82" s="174">
        <v>0.12976104169187588</v>
      </c>
      <c r="BD82" s="175">
        <v>0</v>
      </c>
      <c r="BE82" s="177">
        <f t="shared" si="128"/>
        <v>0</v>
      </c>
      <c r="BF82" s="174">
        <v>3.5045833327331653E-2</v>
      </c>
      <c r="BG82" s="175">
        <f t="shared" si="158"/>
        <v>13526323.429931728</v>
      </c>
      <c r="BH82" s="177">
        <f t="shared" si="129"/>
        <v>474041.27645696833</v>
      </c>
      <c r="BI82" s="174">
        <v>-3.3676449959887035E-2</v>
      </c>
      <c r="BJ82" s="175">
        <f t="shared" si="159"/>
        <v>6240181.4395218547</v>
      </c>
      <c r="BK82" s="177">
        <f t="shared" si="130"/>
        <v>-210147.1579886736</v>
      </c>
      <c r="BL82" s="174">
        <v>2.5548898496883552E-2</v>
      </c>
      <c r="BM82" s="175">
        <v>0</v>
      </c>
      <c r="BN82" s="177">
        <f t="shared" si="131"/>
        <v>0</v>
      </c>
      <c r="BO82" s="174">
        <v>3.9283352133539153E-2</v>
      </c>
      <c r="BP82" s="175">
        <v>0</v>
      </c>
      <c r="BQ82" s="177">
        <f t="shared" si="132"/>
        <v>0</v>
      </c>
      <c r="BR82" s="174">
        <v>5.560983129328974E-3</v>
      </c>
      <c r="BS82" s="175">
        <f t="shared" si="160"/>
        <v>117196394.77892028</v>
      </c>
      <c r="BT82" s="177">
        <f t="shared" si="133"/>
        <v>651727.1741837539</v>
      </c>
      <c r="BU82" s="174">
        <v>-3.6844265262872128E-2</v>
      </c>
      <c r="BV82" s="175">
        <v>0</v>
      </c>
      <c r="BW82" s="177">
        <f t="shared" si="134"/>
        <v>0</v>
      </c>
      <c r="BX82" s="174">
        <v>0.26667602575015154</v>
      </c>
      <c r="BY82" s="175">
        <v>0</v>
      </c>
      <c r="BZ82" s="177">
        <f t="shared" si="135"/>
        <v>0</v>
      </c>
      <c r="CA82" s="174">
        <v>2.6549296433468362E-2</v>
      </c>
      <c r="CB82" s="175">
        <v>0</v>
      </c>
      <c r="CC82" s="177">
        <f t="shared" si="136"/>
        <v>0</v>
      </c>
      <c r="CD82" s="174">
        <v>-1.113647305647656E-2</v>
      </c>
      <c r="CE82" s="175">
        <f t="shared" si="161"/>
        <v>127172314.33982621</v>
      </c>
      <c r="CF82" s="177">
        <f t="shared" si="137"/>
        <v>-1416251.0521752422</v>
      </c>
      <c r="CG82" s="174">
        <v>-0.37097200265626434</v>
      </c>
      <c r="CH82" s="175">
        <f t="shared" si="162"/>
        <v>12471851.418548992</v>
      </c>
      <c r="CI82" s="177">
        <f t="shared" si="138"/>
        <v>-4626707.6975704907</v>
      </c>
      <c r="CJ82" s="174">
        <v>3.0166898475867919E-2</v>
      </c>
      <c r="CK82" s="179">
        <v>0</v>
      </c>
      <c r="CL82" s="179">
        <f t="shared" si="139"/>
        <v>0</v>
      </c>
      <c r="CN82" s="180">
        <f t="shared" si="111"/>
        <v>-45532496902.93647</v>
      </c>
      <c r="CP82" s="180">
        <f t="shared" si="112"/>
        <v>1648792255086.3506</v>
      </c>
      <c r="CR82" s="182">
        <f t="shared" si="140"/>
        <v>-2.7615666414294165E-2</v>
      </c>
      <c r="CS82" s="183">
        <v>-2.7529390289070199E-2</v>
      </c>
      <c r="CT82" s="184">
        <f t="shared" si="141"/>
        <v>8.6276125223966327E-5</v>
      </c>
    </row>
    <row r="83" spans="1:98" ht="15.75">
      <c r="A83" s="171">
        <v>40422</v>
      </c>
      <c r="B83" s="173">
        <v>1611196802594.9976</v>
      </c>
      <c r="C83" s="173">
        <v>108314743444.69304</v>
      </c>
      <c r="D83" s="174">
        <v>8.7562244892103996E-3</v>
      </c>
      <c r="E83" s="175">
        <f t="shared" si="143"/>
        <v>91444345.297162592</v>
      </c>
      <c r="F83" s="175">
        <f t="shared" si="113"/>
        <v>800707.21569082688</v>
      </c>
      <c r="G83" s="176">
        <v>5.324647738826406E-2</v>
      </c>
      <c r="H83" s="175">
        <f t="shared" si="144"/>
        <v>430369697.47420615</v>
      </c>
      <c r="I83" s="175">
        <f t="shared" si="114"/>
        <v>22915670.365154363</v>
      </c>
      <c r="J83" s="176">
        <v>-7.8315309617030635E-2</v>
      </c>
      <c r="K83" s="175">
        <f t="shared" si="145"/>
        <v>271438194.54155117</v>
      </c>
      <c r="L83" s="177">
        <f t="shared" si="115"/>
        <v>-21257766.247409374</v>
      </c>
      <c r="M83" s="174">
        <v>5.7345158509644049E-2</v>
      </c>
      <c r="N83" s="175">
        <f t="shared" si="146"/>
        <v>579661419.39045382</v>
      </c>
      <c r="O83" s="175">
        <f t="shared" si="116"/>
        <v>33240775.976870831</v>
      </c>
      <c r="P83" s="176">
        <v>-2.977154226170806E-2</v>
      </c>
      <c r="Q83" s="178">
        <f t="shared" si="147"/>
        <v>217171343.52194715</v>
      </c>
      <c r="R83" s="178">
        <f t="shared" si="117"/>
        <v>-6465525.8316955678</v>
      </c>
      <c r="S83" s="176">
        <v>-3.6373827695425048E-2</v>
      </c>
      <c r="T83" s="178">
        <f t="shared" si="148"/>
        <v>116248795.65010095</v>
      </c>
      <c r="U83" s="178">
        <f t="shared" si="118"/>
        <v>-4228413.662777449</v>
      </c>
      <c r="V83" s="176">
        <v>6.681244324612165E-2</v>
      </c>
      <c r="W83" s="178">
        <v>0</v>
      </c>
      <c r="X83" s="179">
        <f t="shared" si="119"/>
        <v>0</v>
      </c>
      <c r="Y83" s="174">
        <v>9.1420926448123371E-2</v>
      </c>
      <c r="Z83" s="175">
        <f t="shared" si="149"/>
        <v>128469977.41017939</v>
      </c>
      <c r="AA83" s="177">
        <f t="shared" si="120"/>
        <v>11744844.355608081</v>
      </c>
      <c r="AB83" s="174">
        <v>0</v>
      </c>
      <c r="AC83" s="175">
        <v>0</v>
      </c>
      <c r="AD83" s="177">
        <f t="shared" si="121"/>
        <v>0</v>
      </c>
      <c r="AE83" s="174">
        <v>6.0311646315866038E-2</v>
      </c>
      <c r="AF83" s="175">
        <f t="shared" si="150"/>
        <v>65379185.415400535</v>
      </c>
      <c r="AG83" s="175">
        <f t="shared" si="122"/>
        <v>3943126.3071930641</v>
      </c>
      <c r="AH83" s="176">
        <v>7.87406401345076E-2</v>
      </c>
      <c r="AI83" s="178">
        <f t="shared" si="151"/>
        <v>235354397.58196992</v>
      </c>
      <c r="AJ83" s="179">
        <f t="shared" si="123"/>
        <v>18531955.924075719</v>
      </c>
      <c r="AK83" s="174">
        <v>2.2944827613270331E-2</v>
      </c>
      <c r="AL83" s="177">
        <f t="shared" si="152"/>
        <v>252928730.72004819</v>
      </c>
      <c r="AM83" s="177">
        <f t="shared" si="124"/>
        <v>5803406.1248147776</v>
      </c>
      <c r="AN83" s="203">
        <v>-2.4771987385305425E-2</v>
      </c>
      <c r="AO83" s="177">
        <f t="shared" si="153"/>
        <v>14891724.025764087</v>
      </c>
      <c r="AP83" s="177">
        <f t="shared" si="90"/>
        <v>-368897.5997116777</v>
      </c>
      <c r="AQ83" s="174">
        <v>-8.6940490425731782E-3</v>
      </c>
      <c r="AR83" s="175">
        <f t="shared" si="154"/>
        <v>2616542753.0878587</v>
      </c>
      <c r="AS83" s="177">
        <f t="shared" si="125"/>
        <v>-22748351.017335285</v>
      </c>
      <c r="AT83" s="174">
        <v>6.4657747962462986E-2</v>
      </c>
      <c r="AU83" s="175">
        <f t="shared" si="155"/>
        <v>462897756.81348425</v>
      </c>
      <c r="AV83" s="177">
        <f t="shared" si="142"/>
        <v>29929926.49243575</v>
      </c>
      <c r="AW83" s="174">
        <v>4.5547158387375178E-3</v>
      </c>
      <c r="AX83" s="175">
        <f t="shared" si="156"/>
        <v>79540558.888068214</v>
      </c>
      <c r="AY83" s="177">
        <f t="shared" si="126"/>
        <v>362284.64338951855</v>
      </c>
      <c r="AZ83" s="174">
        <v>2.7808492472786852E-2</v>
      </c>
      <c r="BA83" s="175">
        <f t="shared" si="157"/>
        <v>2103225803.815846</v>
      </c>
      <c r="BB83" s="177">
        <f t="shared" si="127"/>
        <v>58487538.933984026</v>
      </c>
      <c r="BC83" s="174">
        <v>0.25560755241455435</v>
      </c>
      <c r="BD83" s="175">
        <v>0</v>
      </c>
      <c r="BE83" s="177">
        <f t="shared" si="128"/>
        <v>0</v>
      </c>
      <c r="BF83" s="174">
        <v>9.0795022593947606E-3</v>
      </c>
      <c r="BG83" s="175">
        <f t="shared" si="158"/>
        <v>14000364.706388695</v>
      </c>
      <c r="BH83" s="177">
        <f t="shared" si="129"/>
        <v>127116.34298400683</v>
      </c>
      <c r="BI83" s="174">
        <v>9.2035120191406097E-2</v>
      </c>
      <c r="BJ83" s="175">
        <f t="shared" si="159"/>
        <v>6030034.2815331807</v>
      </c>
      <c r="BK83" s="177">
        <f t="shared" si="130"/>
        <v>554974.92985920538</v>
      </c>
      <c r="BL83" s="174">
        <v>1.6320729451521142E-2</v>
      </c>
      <c r="BM83" s="175">
        <v>0</v>
      </c>
      <c r="BN83" s="177">
        <f t="shared" si="131"/>
        <v>0</v>
      </c>
      <c r="BO83" s="174">
        <v>-8.7689720290484285E-3</v>
      </c>
      <c r="BP83" s="175">
        <v>0</v>
      </c>
      <c r="BQ83" s="177">
        <f t="shared" si="132"/>
        <v>0</v>
      </c>
      <c r="BR83" s="174">
        <v>4.5817081029584802E-2</v>
      </c>
      <c r="BS83" s="175">
        <f t="shared" si="160"/>
        <v>117848121.95310405</v>
      </c>
      <c r="BT83" s="177">
        <f t="shared" si="133"/>
        <v>5399456.9527097596</v>
      </c>
      <c r="BU83" s="174">
        <v>0.26948212900263047</v>
      </c>
      <c r="BV83" s="175">
        <v>0</v>
      </c>
      <c r="BW83" s="177">
        <f t="shared" si="134"/>
        <v>0</v>
      </c>
      <c r="BX83" s="174">
        <v>1.0047069065067226E-2</v>
      </c>
      <c r="BY83" s="175">
        <v>0</v>
      </c>
      <c r="BZ83" s="177">
        <f t="shared" si="135"/>
        <v>0</v>
      </c>
      <c r="CA83" s="174">
        <v>0.1077251629303245</v>
      </c>
      <c r="CB83" s="175">
        <v>0</v>
      </c>
      <c r="CC83" s="177">
        <f t="shared" si="136"/>
        <v>0</v>
      </c>
      <c r="CD83" s="174">
        <v>0.10472756291223496</v>
      </c>
      <c r="CE83" s="175">
        <f t="shared" si="161"/>
        <v>125756063.28765097</v>
      </c>
      <c r="CF83" s="177">
        <f t="shared" si="137"/>
        <v>13170126.029552469</v>
      </c>
      <c r="CG83" s="174">
        <v>0.20390402185315434</v>
      </c>
      <c r="CH83" s="175">
        <f t="shared" si="162"/>
        <v>7845143.7209785003</v>
      </c>
      <c r="CI83" s="177">
        <f t="shared" si="138"/>
        <v>1599656.3567235367</v>
      </c>
      <c r="CJ83" s="174">
        <v>0.11997557286578195</v>
      </c>
      <c r="CK83" s="179">
        <v>0</v>
      </c>
      <c r="CL83" s="179">
        <f t="shared" si="139"/>
        <v>0</v>
      </c>
      <c r="CN83" s="180">
        <f t="shared" si="111"/>
        <v>108163200832.10092</v>
      </c>
      <c r="CP83" s="180">
        <f t="shared" si="112"/>
        <v>1603259758183.4141</v>
      </c>
      <c r="CR83" s="182">
        <f t="shared" si="140"/>
        <v>6.7464551692269809E-2</v>
      </c>
      <c r="CS83" s="183">
        <v>6.72262651404478E-2</v>
      </c>
      <c r="CT83" s="184">
        <f t="shared" si="141"/>
        <v>-2.3828655182200897E-4</v>
      </c>
    </row>
    <row r="84" spans="1:98" ht="15.75">
      <c r="A84" s="185">
        <v>40452</v>
      </c>
      <c r="B84" s="173">
        <v>1719511546039.6907</v>
      </c>
      <c r="C84" s="173">
        <v>48361204295.645508</v>
      </c>
      <c r="D84" s="174">
        <v>0.21358066032062545</v>
      </c>
      <c r="E84" s="175">
        <f t="shared" si="143"/>
        <v>92245052.512853414</v>
      </c>
      <c r="F84" s="175">
        <f t="shared" si="113"/>
        <v>19701759.227006003</v>
      </c>
      <c r="G84" s="176">
        <v>8.9730439152410177E-2</v>
      </c>
      <c r="H84" s="175">
        <f t="shared" si="144"/>
        <v>453285367.83936054</v>
      </c>
      <c r="I84" s="175">
        <f t="shared" si="114"/>
        <v>40673495.117587604</v>
      </c>
      <c r="J84" s="176">
        <v>0.25467536944333741</v>
      </c>
      <c r="K84" s="175">
        <f t="shared" si="145"/>
        <v>250180428.2941418</v>
      </c>
      <c r="L84" s="177">
        <f t="shared" si="115"/>
        <v>63714793.003302947</v>
      </c>
      <c r="M84" s="174">
        <v>7.0830226607209251E-2</v>
      </c>
      <c r="N84" s="175">
        <f t="shared" si="146"/>
        <v>612902195.36732459</v>
      </c>
      <c r="O84" s="175">
        <f t="shared" si="116"/>
        <v>43412001.385923639</v>
      </c>
      <c r="P84" s="176">
        <v>0.31838472069793383</v>
      </c>
      <c r="Q84" s="178">
        <f t="shared" si="147"/>
        <v>210705817.69025156</v>
      </c>
      <c r="R84" s="178">
        <f t="shared" si="117"/>
        <v>67085512.91474051</v>
      </c>
      <c r="S84" s="176">
        <v>0.50843637092047755</v>
      </c>
      <c r="T84" s="178">
        <f t="shared" si="148"/>
        <v>112020381.98732349</v>
      </c>
      <c r="U84" s="178">
        <f t="shared" si="118"/>
        <v>56955236.486760393</v>
      </c>
      <c r="V84" s="176">
        <v>7.5666211589210122E-2</v>
      </c>
      <c r="W84" s="178">
        <v>0</v>
      </c>
      <c r="X84" s="179">
        <f t="shared" si="119"/>
        <v>0</v>
      </c>
      <c r="Y84" s="174">
        <v>0.12297347776265363</v>
      </c>
      <c r="Z84" s="175">
        <f t="shared" si="149"/>
        <v>140214821.76578748</v>
      </c>
      <c r="AA84" s="177">
        <f t="shared" si="120"/>
        <v>17242704.266409509</v>
      </c>
      <c r="AB84" s="174">
        <v>0</v>
      </c>
      <c r="AC84" s="175">
        <v>0</v>
      </c>
      <c r="AD84" s="177">
        <f t="shared" si="121"/>
        <v>0</v>
      </c>
      <c r="AE84" s="174">
        <v>1.5564105106563794E-2</v>
      </c>
      <c r="AF84" s="175">
        <f t="shared" si="150"/>
        <v>69322311.722593591</v>
      </c>
      <c r="AG84" s="175">
        <f t="shared" si="122"/>
        <v>1078939.7458804261</v>
      </c>
      <c r="AH84" s="176">
        <v>-1.0382734275234611E-2</v>
      </c>
      <c r="AI84" s="178">
        <f t="shared" si="151"/>
        <v>253886353.50604564</v>
      </c>
      <c r="AJ84" s="179">
        <f t="shared" si="123"/>
        <v>-2636034.544561551</v>
      </c>
      <c r="AK84" s="174">
        <v>9.1452670669825598E-2</v>
      </c>
      <c r="AL84" s="177">
        <f t="shared" si="152"/>
        <v>258732136.844863</v>
      </c>
      <c r="AM84" s="177">
        <f t="shared" si="124"/>
        <v>23661744.902573504</v>
      </c>
      <c r="AN84" s="203">
        <v>6.9353609435135646E-2</v>
      </c>
      <c r="AO84" s="177">
        <f t="shared" si="153"/>
        <v>14522826.42605241</v>
      </c>
      <c r="AP84" s="177">
        <f t="shared" si="90"/>
        <v>1007210.4318467057</v>
      </c>
      <c r="AQ84" s="174">
        <v>4.4430115620929855E-2</v>
      </c>
      <c r="AR84" s="175">
        <f t="shared" si="154"/>
        <v>2593794402.0705233</v>
      </c>
      <c r="AS84" s="177">
        <f t="shared" si="125"/>
        <v>115242585.18091397</v>
      </c>
      <c r="AT84" s="174">
        <v>5.4249246786472645E-2</v>
      </c>
      <c r="AU84" s="175">
        <f t="shared" si="155"/>
        <v>492827683.30592</v>
      </c>
      <c r="AV84" s="177">
        <f t="shared" si="142"/>
        <v>26735530.61486844</v>
      </c>
      <c r="AW84" s="174">
        <v>5.0484383169069419E-2</v>
      </c>
      <c r="AX84" s="175">
        <f t="shared" si="156"/>
        <v>79902843.531457737</v>
      </c>
      <c r="AY84" s="177">
        <f t="shared" si="126"/>
        <v>4033845.7691403124</v>
      </c>
      <c r="AZ84" s="174">
        <v>1.6482954790768077E-2</v>
      </c>
      <c r="BA84" s="175">
        <f t="shared" si="157"/>
        <v>2161713342.7498298</v>
      </c>
      <c r="BB84" s="177">
        <f t="shared" si="127"/>
        <v>35631423.299145579</v>
      </c>
      <c r="BC84" s="174">
        <v>0.27542005103007733</v>
      </c>
      <c r="BD84" s="175">
        <v>0</v>
      </c>
      <c r="BE84" s="177">
        <f t="shared" si="128"/>
        <v>0</v>
      </c>
      <c r="BF84" s="174">
        <v>-1.1348670037811573E-2</v>
      </c>
      <c r="BG84" s="175">
        <f t="shared" si="158"/>
        <v>14127481.049372703</v>
      </c>
      <c r="BH84" s="177">
        <f t="shared" si="129"/>
        <v>-160328.12089476679</v>
      </c>
      <c r="BI84" s="174">
        <v>6.8524611581226511E-3</v>
      </c>
      <c r="BJ84" s="175">
        <f t="shared" si="159"/>
        <v>6585009.2113923859</v>
      </c>
      <c r="BK84" s="177">
        <f t="shared" si="130"/>
        <v>45123.51984694619</v>
      </c>
      <c r="BL84" s="174">
        <v>3.016800756832384E-2</v>
      </c>
      <c r="BM84" s="175">
        <v>0</v>
      </c>
      <c r="BN84" s="177">
        <f t="shared" si="131"/>
        <v>0</v>
      </c>
      <c r="BO84" s="174">
        <v>0.17533184701829735</v>
      </c>
      <c r="BP84" s="175">
        <v>0</v>
      </c>
      <c r="BQ84" s="177">
        <f t="shared" si="132"/>
        <v>0</v>
      </c>
      <c r="BR84" s="174">
        <v>3.1109204522382822E-2</v>
      </c>
      <c r="BS84" s="175">
        <f t="shared" si="160"/>
        <v>123247578.90581381</v>
      </c>
      <c r="BT84" s="177">
        <f t="shared" si="133"/>
        <v>3834134.1390694766</v>
      </c>
      <c r="BU84" s="174">
        <v>5.2413134871809479E-2</v>
      </c>
      <c r="BV84" s="175">
        <v>0</v>
      </c>
      <c r="BW84" s="177">
        <f t="shared" si="134"/>
        <v>0</v>
      </c>
      <c r="BX84" s="174">
        <v>0.14847190419930667</v>
      </c>
      <c r="BY84" s="175">
        <v>0</v>
      </c>
      <c r="BZ84" s="177">
        <f t="shared" si="135"/>
        <v>0</v>
      </c>
      <c r="CA84" s="174">
        <v>-8.6449188252835478E-3</v>
      </c>
      <c r="CB84" s="175">
        <v>0</v>
      </c>
      <c r="CC84" s="177">
        <f t="shared" si="136"/>
        <v>0</v>
      </c>
      <c r="CD84" s="174">
        <v>8.3174958575853344E-2</v>
      </c>
      <c r="CE84" s="175">
        <f t="shared" si="161"/>
        <v>138926189.31720346</v>
      </c>
      <c r="CF84" s="177">
        <f t="shared" si="137"/>
        <v>11555180.041559556</v>
      </c>
      <c r="CG84" s="174">
        <v>-4.1996306927293385E-2</v>
      </c>
      <c r="CH84" s="175">
        <f t="shared" si="162"/>
        <v>9444800.0777020361</v>
      </c>
      <c r="CI84" s="177">
        <f t="shared" si="138"/>
        <v>-396646.72293009912</v>
      </c>
      <c r="CJ84" s="174">
        <v>0.1758446706317198</v>
      </c>
      <c r="CK84" s="179">
        <v>0</v>
      </c>
      <c r="CL84" s="179">
        <f t="shared" si="139"/>
        <v>0</v>
      </c>
      <c r="CN84" s="180">
        <f t="shared" si="111"/>
        <v>47832786084.98732</v>
      </c>
      <c r="CP84" s="180">
        <f t="shared" si="112"/>
        <v>1711422959015.5146</v>
      </c>
      <c r="CR84" s="182">
        <f t="shared" si="140"/>
        <v>2.7949131939016894E-2</v>
      </c>
      <c r="CS84" s="183">
        <v>2.81249663062915E-2</v>
      </c>
      <c r="CT84" s="184">
        <f t="shared" si="141"/>
        <v>1.7583436727460627E-4</v>
      </c>
    </row>
    <row r="85" spans="1:98" ht="15.75">
      <c r="A85" s="171">
        <v>40483</v>
      </c>
      <c r="B85" s="173">
        <v>1767872750335.3362</v>
      </c>
      <c r="C85" s="173">
        <v>-10119071998.68531</v>
      </c>
      <c r="D85" s="174">
        <v>-1.716293784830079E-2</v>
      </c>
      <c r="E85" s="175">
        <f t="shared" si="143"/>
        <v>111946811.73985942</v>
      </c>
      <c r="F85" s="175">
        <f t="shared" si="113"/>
        <v>-1921336.1722066365</v>
      </c>
      <c r="G85" s="176">
        <v>6.5464602702778762E-2</v>
      </c>
      <c r="H85" s="175">
        <f t="shared" si="144"/>
        <v>493958862.9569481</v>
      </c>
      <c r="I85" s="175">
        <f t="shared" si="114"/>
        <v>32336820.714992948</v>
      </c>
      <c r="J85" s="176">
        <v>-0.16838786713103263</v>
      </c>
      <c r="K85" s="175">
        <f t="shared" si="145"/>
        <v>313895221.29744476</v>
      </c>
      <c r="L85" s="177">
        <f t="shared" si="115"/>
        <v>-52856146.816900209</v>
      </c>
      <c r="M85" s="174">
        <v>0.11813007639016836</v>
      </c>
      <c r="N85" s="175">
        <f t="shared" si="146"/>
        <v>656314196.75324821</v>
      </c>
      <c r="O85" s="175">
        <f t="shared" si="116"/>
        <v>77530446.198413193</v>
      </c>
      <c r="P85" s="176">
        <v>-0.17673723937053601</v>
      </c>
      <c r="Q85" s="178">
        <f t="shared" si="147"/>
        <v>277791330.60499203</v>
      </c>
      <c r="R85" s="178">
        <f t="shared" si="117"/>
        <v>-49096072.892194182</v>
      </c>
      <c r="S85" s="176">
        <v>-7.0287294016582916E-2</v>
      </c>
      <c r="T85" s="178">
        <f t="shared" si="148"/>
        <v>168975618.47408387</v>
      </c>
      <c r="U85" s="178">
        <f t="shared" si="118"/>
        <v>-11876838.977321872</v>
      </c>
      <c r="V85" s="176">
        <v>4.8749868576411948E-2</v>
      </c>
      <c r="W85" s="178">
        <v>0</v>
      </c>
      <c r="X85" s="179">
        <f t="shared" si="119"/>
        <v>0</v>
      </c>
      <c r="Y85" s="174">
        <v>-3.0359450606174058E-2</v>
      </c>
      <c r="Z85" s="175">
        <f t="shared" si="149"/>
        <v>157457526.032197</v>
      </c>
      <c r="AA85" s="177">
        <f t="shared" si="120"/>
        <v>-4780323.9841448506</v>
      </c>
      <c r="AB85" s="174">
        <v>0</v>
      </c>
      <c r="AC85" s="175">
        <v>0</v>
      </c>
      <c r="AD85" s="177">
        <f t="shared" si="121"/>
        <v>0</v>
      </c>
      <c r="AE85" s="174">
        <v>7.1016048745948093E-2</v>
      </c>
      <c r="AF85" s="175">
        <f t="shared" si="150"/>
        <v>70401251.468474016</v>
      </c>
      <c r="AG85" s="175">
        <f t="shared" si="122"/>
        <v>4999618.7060609004</v>
      </c>
      <c r="AH85" s="176">
        <v>0.15375772346097005</v>
      </c>
      <c r="AI85" s="178">
        <f t="shared" si="151"/>
        <v>251250318.96148407</v>
      </c>
      <c r="AJ85" s="179">
        <f t="shared" si="123"/>
        <v>38631677.062360391</v>
      </c>
      <c r="AK85" s="174">
        <v>0.12570549788594437</v>
      </c>
      <c r="AL85" s="177">
        <f t="shared" si="152"/>
        <v>282393881.74743646</v>
      </c>
      <c r="AM85" s="177">
        <f t="shared" si="124"/>
        <v>35498463.505006</v>
      </c>
      <c r="AN85" s="203">
        <v>-9.4261061204306495E-2</v>
      </c>
      <c r="AO85" s="177">
        <f t="shared" si="153"/>
        <v>15530036.857899116</v>
      </c>
      <c r="AP85" s="177">
        <f t="shared" si="90"/>
        <v>-1463877.7547675644</v>
      </c>
      <c r="AQ85" s="174">
        <v>-6.9203418463792896E-2</v>
      </c>
      <c r="AR85" s="175">
        <f t="shared" si="154"/>
        <v>2709036987.2514372</v>
      </c>
      <c r="AS85" s="177">
        <f t="shared" si="125"/>
        <v>-187474620.26265398</v>
      </c>
      <c r="AT85" s="174">
        <v>-2.1924136484963549E-2</v>
      </c>
      <c r="AU85" s="175">
        <f t="shared" si="155"/>
        <v>519563213.92078841</v>
      </c>
      <c r="AV85" s="177">
        <f t="shared" si="142"/>
        <v>-11390974.814565679</v>
      </c>
      <c r="AW85" s="174">
        <v>7.2581328414769259E-3</v>
      </c>
      <c r="AX85" s="175">
        <f t="shared" si="156"/>
        <v>83936689.30059804</v>
      </c>
      <c r="AY85" s="177">
        <f t="shared" si="126"/>
        <v>609223.64121751557</v>
      </c>
      <c r="AZ85" s="174">
        <v>-1.5811439338795655E-2</v>
      </c>
      <c r="BA85" s="175">
        <f t="shared" si="157"/>
        <v>2197344766.0489755</v>
      </c>
      <c r="BB85" s="177">
        <f t="shared" si="127"/>
        <v>-34743183.474803507</v>
      </c>
      <c r="BC85" s="174">
        <v>2.3863224322465099E-2</v>
      </c>
      <c r="BD85" s="175">
        <v>0</v>
      </c>
      <c r="BE85" s="177">
        <f t="shared" si="128"/>
        <v>0</v>
      </c>
      <c r="BF85" s="174">
        <v>8.5014083984347524E-2</v>
      </c>
      <c r="BG85" s="175">
        <f t="shared" si="158"/>
        <v>13967152.928477935</v>
      </c>
      <c r="BH85" s="177">
        <f t="shared" si="129"/>
        <v>1187404.7120838487</v>
      </c>
      <c r="BI85" s="174">
        <v>-0.14697169795825185</v>
      </c>
      <c r="BJ85" s="175">
        <f t="shared" si="159"/>
        <v>6630132.7312393319</v>
      </c>
      <c r="BK85" s="177">
        <f t="shared" si="130"/>
        <v>-974441.86519882653</v>
      </c>
      <c r="BL85" s="174">
        <v>6.8244383510515918E-3</v>
      </c>
      <c r="BM85" s="175">
        <v>0</v>
      </c>
      <c r="BN85" s="177">
        <f t="shared" si="131"/>
        <v>0</v>
      </c>
      <c r="BO85" s="174">
        <v>-3.3589348319068874E-2</v>
      </c>
      <c r="BP85" s="175">
        <v>0</v>
      </c>
      <c r="BQ85" s="177">
        <f t="shared" si="132"/>
        <v>0</v>
      </c>
      <c r="BR85" s="174">
        <v>-2.7968206463837325E-2</v>
      </c>
      <c r="BS85" s="175">
        <f t="shared" si="160"/>
        <v>127081713.0448833</v>
      </c>
      <c r="BT85" s="177">
        <f t="shared" si="133"/>
        <v>-3554247.5882174252</v>
      </c>
      <c r="BU85" s="174">
        <v>2.5832133527554275E-2</v>
      </c>
      <c r="BV85" s="175">
        <v>0</v>
      </c>
      <c r="BW85" s="177">
        <f t="shared" si="134"/>
        <v>0</v>
      </c>
      <c r="BX85" s="174">
        <v>-3.2951629124996412E-2</v>
      </c>
      <c r="BY85" s="175">
        <v>0</v>
      </c>
      <c r="BZ85" s="177">
        <f t="shared" si="135"/>
        <v>0</v>
      </c>
      <c r="CA85" s="174">
        <v>0.13511900896620854</v>
      </c>
      <c r="CB85" s="175">
        <v>0</v>
      </c>
      <c r="CC85" s="177">
        <f t="shared" si="136"/>
        <v>0</v>
      </c>
      <c r="CD85" s="174">
        <v>0.15293714038702003</v>
      </c>
      <c r="CE85" s="175">
        <f t="shared" si="161"/>
        <v>150481369.35876304</v>
      </c>
      <c r="CF85" s="177">
        <f t="shared" si="137"/>
        <v>23014190.311252158</v>
      </c>
      <c r="CG85" s="174">
        <v>-0.12607651161592259</v>
      </c>
      <c r="CH85" s="175">
        <f t="shared" si="162"/>
        <v>9048153.3547719363</v>
      </c>
      <c r="CI85" s="177">
        <f t="shared" si="138"/>
        <v>-1140759.6115355531</v>
      </c>
      <c r="CJ85" s="174">
        <v>-2.1431211116183457E-2</v>
      </c>
      <c r="CK85" s="179">
        <v>0</v>
      </c>
      <c r="CL85" s="179">
        <f t="shared" si="139"/>
        <v>0</v>
      </c>
      <c r="CN85" s="180">
        <f t="shared" si="111"/>
        <v>-9971607019.3221893</v>
      </c>
      <c r="CP85" s="180">
        <f t="shared" si="112"/>
        <v>1759255745100.5024</v>
      </c>
      <c r="CR85" s="182">
        <f t="shared" si="140"/>
        <v>-5.6680826804703897E-3</v>
      </c>
      <c r="CS85" s="183">
        <v>-5.7238689813878798E-3</v>
      </c>
      <c r="CT85" s="184">
        <f t="shared" si="141"/>
        <v>-5.5786300917490088E-5</v>
      </c>
    </row>
    <row r="86" spans="1:98" s="170" customFormat="1" ht="15.75">
      <c r="A86" s="187">
        <v>40513</v>
      </c>
      <c r="B86" s="189">
        <v>1757753678336.6509</v>
      </c>
      <c r="C86" s="189">
        <v>105612457321.2509</v>
      </c>
      <c r="D86" s="190">
        <v>4.8641363008235378E-2</v>
      </c>
      <c r="E86" s="191">
        <f t="shared" si="143"/>
        <v>110025475.56765278</v>
      </c>
      <c r="F86" s="191">
        <f t="shared" si="113"/>
        <v>5351789.0972399311</v>
      </c>
      <c r="G86" s="192">
        <v>0.11743585264879271</v>
      </c>
      <c r="H86" s="191">
        <f t="shared" si="144"/>
        <v>526295683.67194104</v>
      </c>
      <c r="I86" s="191">
        <f t="shared" si="114"/>
        <v>61805982.357393689</v>
      </c>
      <c r="J86" s="192">
        <v>3.8076450768052612E-2</v>
      </c>
      <c r="K86" s="191">
        <f t="shared" si="145"/>
        <v>261039074.48054457</v>
      </c>
      <c r="L86" s="193">
        <f t="shared" si="115"/>
        <v>9939441.4679964744</v>
      </c>
      <c r="M86" s="190">
        <v>0.10343906784715522</v>
      </c>
      <c r="N86" s="191">
        <f t="shared" si="146"/>
        <v>733844642.95166135</v>
      </c>
      <c r="O86" s="191">
        <f t="shared" si="116"/>
        <v>75908205.811548293</v>
      </c>
      <c r="P86" s="192">
        <v>4.7706611294938431E-2</v>
      </c>
      <c r="Q86" s="194">
        <f t="shared" si="147"/>
        <v>228695257.71279785</v>
      </c>
      <c r="R86" s="194">
        <f t="shared" si="117"/>
        <v>10910275.764700217</v>
      </c>
      <c r="S86" s="192">
        <v>7.7999631367663178E-2</v>
      </c>
      <c r="T86" s="194">
        <f t="shared" si="148"/>
        <v>157098779.49676198</v>
      </c>
      <c r="U86" s="194">
        <f t="shared" si="118"/>
        <v>12253646.889057236</v>
      </c>
      <c r="V86" s="192">
        <v>6.6414407428770458E-2</v>
      </c>
      <c r="W86" s="194">
        <v>0</v>
      </c>
      <c r="X86" s="195">
        <f t="shared" si="119"/>
        <v>0</v>
      </c>
      <c r="Y86" s="190">
        <v>0.10555999956555377</v>
      </c>
      <c r="Z86" s="191">
        <f t="shared" si="149"/>
        <v>152677202.04805213</v>
      </c>
      <c r="AA86" s="193">
        <f t="shared" si="120"/>
        <v>16116605.381862348</v>
      </c>
      <c r="AB86" s="190">
        <v>-1.3745944088026357E-2</v>
      </c>
      <c r="AC86" s="191">
        <v>0</v>
      </c>
      <c r="AD86" s="193">
        <f t="shared" si="121"/>
        <v>0</v>
      </c>
      <c r="AE86" s="190">
        <v>-0.16837733682018149</v>
      </c>
      <c r="AF86" s="191">
        <f t="shared" si="150"/>
        <v>75400870.174534917</v>
      </c>
      <c r="AG86" s="191">
        <f t="shared" si="122"/>
        <v>-12695797.713912442</v>
      </c>
      <c r="AH86" s="192">
        <v>0.17384725576816065</v>
      </c>
      <c r="AI86" s="194">
        <f t="shared" si="151"/>
        <v>289881996.02384442</v>
      </c>
      <c r="AJ86" s="195">
        <f t="shared" si="123"/>
        <v>50395189.505342208</v>
      </c>
      <c r="AK86" s="190">
        <v>9.375949710019775E-2</v>
      </c>
      <c r="AL86" s="193">
        <f t="shared" si="152"/>
        <v>317892345.25244248</v>
      </c>
      <c r="AM86" s="193">
        <f t="shared" si="124"/>
        <v>29805426.422871444</v>
      </c>
      <c r="AN86" s="204">
        <v>-1.9585913134659419E-2</v>
      </c>
      <c r="AO86" s="193">
        <f t="shared" si="153"/>
        <v>14066159.103131553</v>
      </c>
      <c r="AP86" s="193">
        <f t="shared" si="90"/>
        <v>-275498.57033223344</v>
      </c>
      <c r="AQ86" s="190">
        <v>-4.5715755302195059E-3</v>
      </c>
      <c r="AR86" s="191">
        <f t="shared" si="154"/>
        <v>2521562366.9887834</v>
      </c>
      <c r="AS86" s="193">
        <f t="shared" si="125"/>
        <v>-11527512.8148483</v>
      </c>
      <c r="AT86" s="190">
        <v>9.4854193899938342E-3</v>
      </c>
      <c r="AU86" s="191">
        <f t="shared" si="155"/>
        <v>508172239.10622275</v>
      </c>
      <c r="AV86" s="193">
        <f t="shared" si="142"/>
        <v>4820226.8102747481</v>
      </c>
      <c r="AW86" s="190">
        <v>-1.2799181199230179E-2</v>
      </c>
      <c r="AX86" s="191">
        <f t="shared" si="156"/>
        <v>84545912.941815555</v>
      </c>
      <c r="AY86" s="193">
        <f t="shared" si="126"/>
        <v>-1082118.459396637</v>
      </c>
      <c r="AZ86" s="190">
        <v>6.7048607340693886E-3</v>
      </c>
      <c r="BA86" s="191">
        <f t="shared" si="157"/>
        <v>2162601582.574172</v>
      </c>
      <c r="BB86" s="193">
        <f t="shared" si="127"/>
        <v>14499942.434437884</v>
      </c>
      <c r="BC86" s="190">
        <v>-2.1402763205548486E-2</v>
      </c>
      <c r="BD86" s="191">
        <v>0</v>
      </c>
      <c r="BE86" s="193">
        <f t="shared" si="128"/>
        <v>0</v>
      </c>
      <c r="BF86" s="190">
        <v>-1.3301899419445555E-2</v>
      </c>
      <c r="BG86" s="191">
        <f t="shared" si="158"/>
        <v>15154557.640561786</v>
      </c>
      <c r="BH86" s="193">
        <f t="shared" si="129"/>
        <v>-201584.40148094302</v>
      </c>
      <c r="BI86" s="190">
        <v>9.2822232777616781E-2</v>
      </c>
      <c r="BJ86" s="191">
        <f t="shared" si="159"/>
        <v>5655690.8660405055</v>
      </c>
      <c r="BK86" s="193">
        <f t="shared" si="130"/>
        <v>524973.85408585286</v>
      </c>
      <c r="BL86" s="190">
        <v>-1.3684746753697075E-2</v>
      </c>
      <c r="BM86" s="191">
        <v>0</v>
      </c>
      <c r="BN86" s="193">
        <f t="shared" si="131"/>
        <v>0</v>
      </c>
      <c r="BO86" s="190">
        <v>-1.8223612892149452E-2</v>
      </c>
      <c r="BP86" s="191">
        <v>0</v>
      </c>
      <c r="BQ86" s="193">
        <f t="shared" si="132"/>
        <v>0</v>
      </c>
      <c r="BR86" s="190">
        <v>3.4422076867467531E-2</v>
      </c>
      <c r="BS86" s="191">
        <f t="shared" si="160"/>
        <v>123527465.45666587</v>
      </c>
      <c r="BT86" s="193">
        <f t="shared" si="133"/>
        <v>4252071.9111927925</v>
      </c>
      <c r="BU86" s="190">
        <v>1.2759906612030773E-2</v>
      </c>
      <c r="BV86" s="191">
        <v>0</v>
      </c>
      <c r="BW86" s="193">
        <f t="shared" si="134"/>
        <v>0</v>
      </c>
      <c r="BX86" s="190">
        <v>0.17638624958929058</v>
      </c>
      <c r="BY86" s="191">
        <v>0</v>
      </c>
      <c r="BZ86" s="193">
        <f t="shared" si="135"/>
        <v>0</v>
      </c>
      <c r="CA86" s="190">
        <v>0.10773598090945098</v>
      </c>
      <c r="CB86" s="191">
        <v>0</v>
      </c>
      <c r="CC86" s="193">
        <f t="shared" si="136"/>
        <v>0</v>
      </c>
      <c r="CD86" s="190">
        <v>0.17777290356859371</v>
      </c>
      <c r="CE86" s="191">
        <f t="shared" si="161"/>
        <v>173495559.67001522</v>
      </c>
      <c r="CF86" s="193">
        <f t="shared" si="137"/>
        <v>30842809.398796812</v>
      </c>
      <c r="CG86" s="190">
        <v>0.11081176743525713</v>
      </c>
      <c r="CH86" s="191">
        <f t="shared" si="162"/>
        <v>7907393.7432363834</v>
      </c>
      <c r="CI86" s="193">
        <f t="shared" si="138"/>
        <v>876232.27649451746</v>
      </c>
      <c r="CJ86" s="190">
        <v>-1.0936825133679863E-3</v>
      </c>
      <c r="CK86" s="195">
        <v>0</v>
      </c>
      <c r="CL86" s="195">
        <f t="shared" si="139"/>
        <v>0</v>
      </c>
      <c r="CM86" s="196"/>
      <c r="CN86" s="197">
        <f t="shared" si="111"/>
        <v>105309937013.82758</v>
      </c>
      <c r="CP86" s="197">
        <f t="shared" si="112"/>
        <v>1749284138081.1799</v>
      </c>
      <c r="CR86" s="198">
        <f t="shared" si="140"/>
        <v>6.0201733224051222E-2</v>
      </c>
      <c r="CS86" s="199">
        <v>6.0083764080750598E-2</v>
      </c>
      <c r="CT86" s="184">
        <f t="shared" si="141"/>
        <v>-1.1796914330062386E-4</v>
      </c>
    </row>
    <row r="87" spans="1:98" ht="15.75">
      <c r="A87" s="171">
        <v>40544</v>
      </c>
      <c r="B87" s="173">
        <v>1891000000000</v>
      </c>
      <c r="C87" s="173">
        <v>25709158649.79287</v>
      </c>
      <c r="D87" s="174">
        <v>-4.3282468719129601E-2</v>
      </c>
      <c r="E87" s="175">
        <f>'[2]SPU investering'!I2</f>
        <v>64808587</v>
      </c>
      <c r="F87" s="175">
        <f t="shared" si="113"/>
        <v>-2805075.6395584894</v>
      </c>
      <c r="G87" s="176">
        <v>7.1791780774239713E-2</v>
      </c>
      <c r="H87" s="175">
        <f>'[2]SPU investering'!I3</f>
        <v>1102667675</v>
      </c>
      <c r="I87" s="175">
        <f t="shared" si="114"/>
        <v>79162475.990440607</v>
      </c>
      <c r="J87" s="176">
        <v>-7.7845314139331545E-2</v>
      </c>
      <c r="K87" s="175">
        <f>'[2]SPU investering'!I4</f>
        <v>766979326</v>
      </c>
      <c r="L87" s="177">
        <f t="shared" si="115"/>
        <v>-59705746.57084278</v>
      </c>
      <c r="M87" s="174">
        <v>-8.9246794049911482E-2</v>
      </c>
      <c r="N87" s="175">
        <f>'[2]SPU investering'!I5</f>
        <v>1225123041</v>
      </c>
      <c r="O87" s="175">
        <f t="shared" si="116"/>
        <v>-109338303.72592826</v>
      </c>
      <c r="P87" s="176">
        <v>-9.9904608970758951E-2</v>
      </c>
      <c r="Q87" s="178">
        <f>'[2]SPU investering'!I6</f>
        <v>461116643</v>
      </c>
      <c r="R87" s="178">
        <f t="shared" si="117"/>
        <v>-46067677.908824056</v>
      </c>
      <c r="S87" s="176">
        <v>-0.10603772873750864</v>
      </c>
      <c r="T87" s="178">
        <f>'[2]SPU investering'!I7</f>
        <v>404888539</v>
      </c>
      <c r="U87" s="178">
        <f t="shared" si="118"/>
        <v>-42933461.067408189</v>
      </c>
      <c r="V87" s="176">
        <v>-1.3125177371512243E-2</v>
      </c>
      <c r="W87" s="178">
        <f>'[2]SPU investering'!I8</f>
        <v>2168203</v>
      </c>
      <c r="X87" s="179">
        <f t="shared" si="119"/>
        <v>-28458.048952444959</v>
      </c>
      <c r="Y87" s="174">
        <v>5.7195982377072595E-2</v>
      </c>
      <c r="Z87" s="175">
        <f>'[2]SPU investering'!I9</f>
        <v>125859897</v>
      </c>
      <c r="AA87" s="177">
        <f t="shared" si="120"/>
        <v>7198680.450792172</v>
      </c>
      <c r="AB87" s="174">
        <v>-6.4467632794927435E-3</v>
      </c>
      <c r="AC87" s="175">
        <f>'[2]SPU investering'!I10</f>
        <v>99662364</v>
      </c>
      <c r="AD87" s="177">
        <f t="shared" si="121"/>
        <v>-642499.66858263954</v>
      </c>
      <c r="AE87" s="174">
        <v>1.6635082518054276E-2</v>
      </c>
      <c r="AF87" s="175">
        <f>'[2]SPU investering'!I11</f>
        <v>51806900</v>
      </c>
      <c r="AG87" s="175">
        <f t="shared" si="122"/>
        <v>861812.05650458601</v>
      </c>
      <c r="AH87" s="176">
        <v>-8.6032355332442467E-2</v>
      </c>
      <c r="AI87" s="178">
        <f>'[2]SPU investering'!I12</f>
        <v>439834513</v>
      </c>
      <c r="AJ87" s="179">
        <f t="shared" si="123"/>
        <v>-37839999.109887786</v>
      </c>
      <c r="AK87" s="174">
        <v>-3.6077112878791242E-3</v>
      </c>
      <c r="AL87" s="177">
        <f>'[2]SPU investering'!I13</f>
        <v>667514661</v>
      </c>
      <c r="AM87" s="177">
        <f t="shared" si="124"/>
        <v>-2408200.1773145068</v>
      </c>
      <c r="AN87" s="203">
        <v>-4.8034228541121916E-2</v>
      </c>
      <c r="AO87" s="177">
        <f>'[2]SPU investering'!I14</f>
        <v>16861516</v>
      </c>
      <c r="AP87" s="177">
        <f t="shared" si="90"/>
        <v>-809929.91309378389</v>
      </c>
      <c r="AQ87" s="174">
        <v>0.14247919469688369</v>
      </c>
      <c r="AR87" s="175">
        <f>'[2]SPU investering'!I15</f>
        <v>1794211918</v>
      </c>
      <c r="AS87" s="177">
        <f t="shared" si="125"/>
        <v>255637869.19219112</v>
      </c>
      <c r="AT87" s="174">
        <v>1.037758294496779E-2</v>
      </c>
      <c r="AU87" s="175">
        <f>'[2]SPU investering'!I16</f>
        <v>303377453</v>
      </c>
      <c r="AV87" s="177">
        <f t="shared" si="142"/>
        <v>3148324.6821405673</v>
      </c>
      <c r="AW87" s="174">
        <v>1.1950866097724553E-2</v>
      </c>
      <c r="AX87" s="175">
        <f>'[2]SPU investering'!I17</f>
        <v>27202120</v>
      </c>
      <c r="AY87" s="177">
        <f t="shared" si="126"/>
        <v>325088.89369423501</v>
      </c>
      <c r="AZ87" s="174">
        <v>1.4378731912731407E-2</v>
      </c>
      <c r="BA87" s="175">
        <f>'[2]SPU investering'!I18</f>
        <v>1770266374</v>
      </c>
      <c r="BB87" s="177">
        <f t="shared" si="127"/>
        <v>25454185.605869111</v>
      </c>
      <c r="BC87" s="174">
        <v>-0.10738319302289542</v>
      </c>
      <c r="BD87" s="175">
        <v>0</v>
      </c>
      <c r="BE87" s="177">
        <f t="shared" si="128"/>
        <v>0</v>
      </c>
      <c r="BF87" s="174">
        <v>-2.6417716397812568E-3</v>
      </c>
      <c r="BG87" s="175">
        <f>'[2]SPU investering'!I20</f>
        <v>538384940</v>
      </c>
      <c r="BH87" s="177">
        <f t="shared" si="129"/>
        <v>-1422290.0657773337</v>
      </c>
      <c r="BI87" s="174">
        <v>-4.0119170312599303E-2</v>
      </c>
      <c r="BJ87" s="175">
        <f>'[2]SPU investering'!I21</f>
        <v>15526610</v>
      </c>
      <c r="BK87" s="177">
        <f t="shared" si="130"/>
        <v>-622914.71096730744</v>
      </c>
      <c r="BL87" s="174">
        <v>-3.6658356930950353E-4</v>
      </c>
      <c r="BM87" s="175">
        <v>0</v>
      </c>
      <c r="BN87" s="177">
        <f t="shared" si="131"/>
        <v>0</v>
      </c>
      <c r="BO87" s="174">
        <v>7.6386182220942248E-2</v>
      </c>
      <c r="BP87" s="175">
        <v>0</v>
      </c>
      <c r="BQ87" s="177">
        <f t="shared" si="132"/>
        <v>0</v>
      </c>
      <c r="BR87" s="174">
        <v>4.1357329270657078E-2</v>
      </c>
      <c r="BS87" s="175">
        <f>'[2]SPU investering'!I24</f>
        <v>111258543</v>
      </c>
      <c r="BT87" s="177">
        <f t="shared" si="133"/>
        <v>4601356.1970245596</v>
      </c>
      <c r="BU87" s="174">
        <v>0.1009577267682864</v>
      </c>
      <c r="BV87" s="175">
        <v>0</v>
      </c>
      <c r="BW87" s="177">
        <f t="shared" si="134"/>
        <v>0</v>
      </c>
      <c r="BX87" s="174">
        <v>0.10942307831999779</v>
      </c>
      <c r="BY87" s="175">
        <f>'[2]SPU investering'!I26</f>
        <v>126573903</v>
      </c>
      <c r="BZ87" s="177">
        <f t="shared" si="135"/>
        <v>13850106.101236803</v>
      </c>
      <c r="CA87" s="174">
        <v>-3.9818559053445987E-2</v>
      </c>
      <c r="CB87" s="175">
        <v>0</v>
      </c>
      <c r="CC87" s="177">
        <f t="shared" si="136"/>
        <v>0</v>
      </c>
      <c r="CD87" s="174">
        <v>-1.1604124284411507E-2</v>
      </c>
      <c r="CE87" s="175">
        <f>'[2]SPU investering'!I28</f>
        <v>373572498</v>
      </c>
      <c r="CF87" s="177">
        <f t="shared" si="137"/>
        <v>-4334981.6960300691</v>
      </c>
      <c r="CG87" s="174">
        <v>0.14516172802548566</v>
      </c>
      <c r="CH87" s="175">
        <f>'[2]SPU investering'!I29</f>
        <v>1073890</v>
      </c>
      <c r="CI87" s="177">
        <f t="shared" si="138"/>
        <v>155887.72810928879</v>
      </c>
      <c r="CJ87" s="174">
        <v>-5.1963013672695797E-2</v>
      </c>
      <c r="CK87" s="179">
        <v>0</v>
      </c>
      <c r="CL87" s="179">
        <f t="shared" si="139"/>
        <v>0</v>
      </c>
      <c r="CN87" s="180">
        <f t="shared" si="111"/>
        <v>25627722401.198036</v>
      </c>
      <c r="CP87" s="180">
        <f t="shared" si="112"/>
        <v>1880509259886</v>
      </c>
      <c r="CR87" s="182">
        <f t="shared" si="140"/>
        <v>1.3628075621787493E-2</v>
      </c>
      <c r="CS87" s="183">
        <v>1.35955360390232E-2</v>
      </c>
      <c r="CT87" s="184">
        <f t="shared" si="141"/>
        <v>-3.2539582764293251E-5</v>
      </c>
    </row>
    <row r="88" spans="1:98" ht="15.75">
      <c r="A88" s="171">
        <v>40575</v>
      </c>
      <c r="B88" s="173">
        <v>1916709158649.793</v>
      </c>
      <c r="C88" s="173">
        <v>44273340615.119797</v>
      </c>
      <c r="D88" s="174">
        <v>9.7480547697179377E-3</v>
      </c>
      <c r="E88" s="175">
        <f>E87*(1+D87)</f>
        <v>62003511.360441513</v>
      </c>
      <c r="F88" s="175">
        <f t="shared" si="113"/>
        <v>604413.62465641228</v>
      </c>
      <c r="G88" s="176">
        <v>-3.0752389168022115E-2</v>
      </c>
      <c r="H88" s="175">
        <f>H87*(1+G87)</f>
        <v>1181830150.9904406</v>
      </c>
      <c r="I88" s="175">
        <f t="shared" si="114"/>
        <v>-36344100.733760364</v>
      </c>
      <c r="J88" s="176">
        <v>8.6667040756959898E-2</v>
      </c>
      <c r="K88" s="175">
        <f>K87*(1+J87)</f>
        <v>707273579.42915714</v>
      </c>
      <c r="L88" s="177">
        <f t="shared" si="115"/>
        <v>61297308.134707674</v>
      </c>
      <c r="M88" s="174">
        <v>8.855082831161358E-2</v>
      </c>
      <c r="N88" s="175">
        <f>N87*(1+M87)</f>
        <v>1115784737.2740717</v>
      </c>
      <c r="O88" s="175">
        <f t="shared" si="116"/>
        <v>98803662.703075185</v>
      </c>
      <c r="P88" s="176">
        <v>3.2569230011626808E-2</v>
      </c>
      <c r="Q88" s="178">
        <f>Q87*(1+P87)</f>
        <v>415048965.09117597</v>
      </c>
      <c r="R88" s="178">
        <f t="shared" si="117"/>
        <v>13517825.210142177</v>
      </c>
      <c r="S88" s="176">
        <v>6.4824583373498446E-2</v>
      </c>
      <c r="T88" s="178">
        <f>T87*(1+S87)</f>
        <v>361955077.9325918</v>
      </c>
      <c r="U88" s="178">
        <f t="shared" si="118"/>
        <v>23463587.126902424</v>
      </c>
      <c r="V88" s="176">
        <v>-6.780555691543017E-3</v>
      </c>
      <c r="W88" s="178">
        <f>W87*(1+V87)</f>
        <v>2139744.9510475551</v>
      </c>
      <c r="X88" s="179">
        <f t="shared" si="119"/>
        <v>-14508.659806275933</v>
      </c>
      <c r="Y88" s="174">
        <v>-1.7850870191854405E-2</v>
      </c>
      <c r="Z88" s="175">
        <f>Z87*(1+Y87)</f>
        <v>133058577.45079218</v>
      </c>
      <c r="AA88" s="177">
        <f t="shared" si="120"/>
        <v>-2375211.3939868966</v>
      </c>
      <c r="AB88" s="174">
        <v>-2.1625199575589511E-2</v>
      </c>
      <c r="AC88" s="175">
        <f>AC87*(1+AB87)</f>
        <v>99019864.331417352</v>
      </c>
      <c r="AD88" s="177">
        <f t="shared" si="121"/>
        <v>-2141324.3281146977</v>
      </c>
      <c r="AE88" s="174">
        <v>-2.9771455292183932E-2</v>
      </c>
      <c r="AF88" s="175">
        <f>AF87*(1+AE87)</f>
        <v>52668712.056504592</v>
      </c>
      <c r="AG88" s="175">
        <f t="shared" si="122"/>
        <v>-1568024.2062871354</v>
      </c>
      <c r="AH88" s="176">
        <v>3.4815006664269066E-2</v>
      </c>
      <c r="AI88" s="178">
        <f>AI87*(1+AH87)</f>
        <v>401994513.89011222</v>
      </c>
      <c r="AJ88" s="179">
        <f t="shared" si="123"/>
        <v>13995441.68008386</v>
      </c>
      <c r="AK88" s="174">
        <v>-3.5042427244201833E-2</v>
      </c>
      <c r="AL88" s="177">
        <f>AL87*(1+AK87)</f>
        <v>665106460.82268548</v>
      </c>
      <c r="AM88" s="177">
        <f t="shared" si="124"/>
        <v>-23306944.763027534</v>
      </c>
      <c r="AN88" s="203">
        <v>1.4358467331996246E-2</v>
      </c>
      <c r="AO88" s="177">
        <f>AO87*(1+AN87)</f>
        <v>16051586.086906215</v>
      </c>
      <c r="AP88" s="177">
        <f t="shared" si="90"/>
        <v>230476.17445556834</v>
      </c>
      <c r="AQ88" s="174">
        <v>-4.6115159876803057E-2</v>
      </c>
      <c r="AR88" s="175">
        <f>AR87*(1+AQ87)</f>
        <v>2049849787.1921911</v>
      </c>
      <c r="AS88" s="177">
        <f t="shared" si="125"/>
        <v>-94529150.659798622</v>
      </c>
      <c r="AT88" s="174">
        <v>-1.2528864840675296E-2</v>
      </c>
      <c r="AU88" s="175">
        <f>AU87*(1+AT87)</f>
        <v>306525777.68214053</v>
      </c>
      <c r="AV88" s="177">
        <f t="shared" si="142"/>
        <v>-3840420.0387624227</v>
      </c>
      <c r="AW88" s="174">
        <v>-5.3097134441949197E-2</v>
      </c>
      <c r="AX88" s="175">
        <f>AX87*(1+AW87)</f>
        <v>27527208.893694237</v>
      </c>
      <c r="AY88" s="177">
        <f t="shared" si="126"/>
        <v>-1461615.9114401026</v>
      </c>
      <c r="AZ88" s="174">
        <v>-1.6765763354717723E-2</v>
      </c>
      <c r="BA88" s="175">
        <f>BA87*(1+AZ87)</f>
        <v>1795720559.6058691</v>
      </c>
      <c r="BB88" s="177">
        <f t="shared" si="127"/>
        <v>-30106625.953553282</v>
      </c>
      <c r="BC88" s="174">
        <v>3.1592766790479267E-2</v>
      </c>
      <c r="BD88" s="175">
        <v>0</v>
      </c>
      <c r="BE88" s="177">
        <f t="shared" si="128"/>
        <v>0</v>
      </c>
      <c r="BF88" s="174">
        <v>2.463019483327368E-2</v>
      </c>
      <c r="BG88" s="175">
        <f>BG87*(1+BF87)</f>
        <v>536962649.9342227</v>
      </c>
      <c r="BH88" s="177">
        <f t="shared" si="129"/>
        <v>13225494.686070835</v>
      </c>
      <c r="BI88" s="174">
        <v>-6.6393330126065436E-2</v>
      </c>
      <c r="BJ88" s="175">
        <f>BJ87*(1+BI87)</f>
        <v>14903695.289032694</v>
      </c>
      <c r="BK88" s="177">
        <f t="shared" si="130"/>
        <v>-989505.96142303385</v>
      </c>
      <c r="BL88" s="174">
        <v>4.3902294715355242E-2</v>
      </c>
      <c r="BM88" s="175">
        <v>0</v>
      </c>
      <c r="BN88" s="177">
        <f t="shared" si="131"/>
        <v>0</v>
      </c>
      <c r="BO88" s="174">
        <v>-9.0433112951360167E-2</v>
      </c>
      <c r="BP88" s="175">
        <v>0</v>
      </c>
      <c r="BQ88" s="177">
        <f t="shared" si="132"/>
        <v>0</v>
      </c>
      <c r="BR88" s="174">
        <v>-5.2393241119309451E-2</v>
      </c>
      <c r="BS88" s="175">
        <f>BS87*(1+BR87)</f>
        <v>115859899.19702455</v>
      </c>
      <c r="BT88" s="177">
        <f t="shared" si="133"/>
        <v>-6070275.6346885953</v>
      </c>
      <c r="BU88" s="174">
        <v>2.7492501188723189E-2</v>
      </c>
      <c r="BV88" s="175">
        <v>0</v>
      </c>
      <c r="BW88" s="177">
        <f t="shared" si="134"/>
        <v>0</v>
      </c>
      <c r="BX88" s="174">
        <v>1.1115595938053936E-2</v>
      </c>
      <c r="BY88" s="175">
        <f>BY87*(1+BX87)</f>
        <v>140424009.10123682</v>
      </c>
      <c r="BZ88" s="177">
        <f t="shared" si="135"/>
        <v>1560896.545170957</v>
      </c>
      <c r="CA88" s="174">
        <v>-4.7358572603445224E-3</v>
      </c>
      <c r="CB88" s="175">
        <v>0</v>
      </c>
      <c r="CC88" s="177">
        <f t="shared" si="136"/>
        <v>0</v>
      </c>
      <c r="CD88" s="174">
        <v>-1.8958171023165021E-2</v>
      </c>
      <c r="CE88" s="175">
        <f>CE87*(1+CD87)</f>
        <v>369237516.30396992</v>
      </c>
      <c r="CF88" s="177">
        <f t="shared" si="137"/>
        <v>-7000067.9822593443</v>
      </c>
      <c r="CG88" s="174">
        <v>-7.7281578145919003E-2</v>
      </c>
      <c r="CH88" s="175">
        <f>CH87*(1+CG87)</f>
        <v>1229777.7281092887</v>
      </c>
      <c r="CI88" s="177">
        <f t="shared" si="138"/>
        <v>-95039.163596988728</v>
      </c>
      <c r="CJ88" s="174">
        <v>2.0359659800579969E-2</v>
      </c>
      <c r="CK88" s="179">
        <v>0</v>
      </c>
      <c r="CL88" s="179">
        <f t="shared" si="139"/>
        <v>0</v>
      </c>
      <c r="CN88" s="180">
        <f t="shared" si="111"/>
        <v>44256484324.625046</v>
      </c>
      <c r="CP88" s="180">
        <f t="shared" si="112"/>
        <v>1906136982287.1982</v>
      </c>
      <c r="CR88" s="182">
        <f t="shared" si="140"/>
        <v>2.3217892908998138E-2</v>
      </c>
      <c r="CS88" s="183">
        <v>2.3098622143751701E-2</v>
      </c>
      <c r="CT88" s="184">
        <f t="shared" si="141"/>
        <v>-1.1927076524643684E-4</v>
      </c>
    </row>
    <row r="89" spans="1:98" ht="15.75">
      <c r="A89" s="171">
        <v>40603</v>
      </c>
      <c r="B89" s="173">
        <v>1960982499264.9128</v>
      </c>
      <c r="C89" s="173">
        <v>-15045776140.651464</v>
      </c>
      <c r="D89" s="174">
        <v>2.1665463284306876E-2</v>
      </c>
      <c r="E89" s="175">
        <f t="shared" ref="E89:E98" si="163">E88*(1+D88)</f>
        <v>62607924.98509793</v>
      </c>
      <c r="F89" s="175">
        <f t="shared" si="113"/>
        <v>1356429.7000712783</v>
      </c>
      <c r="G89" s="176">
        <v>0.131651071452319</v>
      </c>
      <c r="H89" s="175">
        <f t="shared" ref="H89:H98" si="164">H88*(1+G88)</f>
        <v>1145486050.2566803</v>
      </c>
      <c r="I89" s="175">
        <f t="shared" si="114"/>
        <v>150804465.84997687</v>
      </c>
      <c r="J89" s="176">
        <v>0.13135549728647031</v>
      </c>
      <c r="K89" s="175">
        <f t="shared" ref="K89:K98" si="165">K88*(1+J88)</f>
        <v>768570887.56386483</v>
      </c>
      <c r="L89" s="177">
        <f t="shared" si="115"/>
        <v>100956011.13585532</v>
      </c>
      <c r="M89" s="174">
        <v>0.13371490109014819</v>
      </c>
      <c r="N89" s="175">
        <f t="shared" ref="N89:N98" si="166">N88*(1+M88)</f>
        <v>1214588399.9771469</v>
      </c>
      <c r="O89" s="175">
        <f t="shared" si="116"/>
        <v>162408567.76818556</v>
      </c>
      <c r="P89" s="176">
        <v>7.0123982272334934E-2</v>
      </c>
      <c r="Q89" s="178">
        <f t="shared" ref="Q89:Q98" si="167">Q88*(1+P88)</f>
        <v>428566790.30131811</v>
      </c>
      <c r="R89" s="178">
        <f t="shared" si="117"/>
        <v>30052810.005601116</v>
      </c>
      <c r="S89" s="176">
        <v>0.19591145942512384</v>
      </c>
      <c r="T89" s="178">
        <f t="shared" ref="T89:T98" si="168">T88*(1+S88)</f>
        <v>385418665.0594942</v>
      </c>
      <c r="U89" s="178">
        <f t="shared" si="118"/>
        <v>75507933.161488488</v>
      </c>
      <c r="V89" s="176">
        <v>-3.6676271967541106E-2</v>
      </c>
      <c r="W89" s="178">
        <f t="shared" ref="W89:W98" si="169">W88*(1+V88)</f>
        <v>2125236.2912412793</v>
      </c>
      <c r="X89" s="179">
        <f t="shared" si="119"/>
        <v>-77945.744212853562</v>
      </c>
      <c r="Y89" s="174">
        <v>3.4876919116442612E-2</v>
      </c>
      <c r="Z89" s="175">
        <f t="shared" ref="Z89:Z98" si="170">Z88*(1+Y88)</f>
        <v>130683366.05680528</v>
      </c>
      <c r="AA89" s="177">
        <f t="shared" si="120"/>
        <v>4557833.1878276598</v>
      </c>
      <c r="AB89" s="174">
        <v>0.16935851560213191</v>
      </c>
      <c r="AC89" s="175">
        <f t="shared" ref="AC89:AC98" si="171">AC88*(1+AB88)</f>
        <v>96878540.003302649</v>
      </c>
      <c r="AD89" s="177">
        <f t="shared" si="121"/>
        <v>16407205.728661092</v>
      </c>
      <c r="AE89" s="174">
        <v>-1.211857409229097E-2</v>
      </c>
      <c r="AF89" s="175">
        <f t="shared" ref="AF89:AF98" si="172">AF88*(1+AE88)</f>
        <v>51100687.850217454</v>
      </c>
      <c r="AG89" s="175">
        <f t="shared" si="122"/>
        <v>-619267.47187989322</v>
      </c>
      <c r="AH89" s="176">
        <v>7.6595193400788977E-2</v>
      </c>
      <c r="AI89" s="178">
        <f t="shared" ref="AI89:AI98" si="173">AI88*(1+AH88)</f>
        <v>415989955.57019615</v>
      </c>
      <c r="AJ89" s="179">
        <f t="shared" si="123"/>
        <v>31862831.09968479</v>
      </c>
      <c r="AK89" s="174">
        <v>9.4967259157012693E-2</v>
      </c>
      <c r="AL89" s="177">
        <f t="shared" ref="AL89:AL98" si="174">AL88*(1+AK88)</f>
        <v>641799516.05965793</v>
      </c>
      <c r="AM89" s="177">
        <f t="shared" si="124"/>
        <v>60949940.968482867</v>
      </c>
      <c r="AN89" s="203">
        <v>2.4556994565734167E-2</v>
      </c>
      <c r="AO89" s="177">
        <f t="shared" ref="AO89:AO98" si="175">AO88*(1+AN88)</f>
        <v>16282062.261361785</v>
      </c>
      <c r="AP89" s="177">
        <f t="shared" si="90"/>
        <v>399838.5144712067</v>
      </c>
      <c r="AQ89" s="174">
        <v>-0.14484304148107988</v>
      </c>
      <c r="AR89" s="175">
        <f t="shared" ref="AR89:AR98" si="176">AR88*(1+AQ88)</f>
        <v>1955320636.5323925</v>
      </c>
      <c r="AS89" s="177">
        <f t="shared" si="125"/>
        <v>-283214588.06607282</v>
      </c>
      <c r="AT89" s="174">
        <v>-1.0688538483640878E-2</v>
      </c>
      <c r="AU89" s="175">
        <f t="shared" ref="AU89:AU98" si="177">AU88*(1+AT88)</f>
        <v>302685357.64337814</v>
      </c>
      <c r="AV89" s="177">
        <f t="shared" si="142"/>
        <v>-3235264.0936058499</v>
      </c>
      <c r="AW89" s="174">
        <v>2.1660318868687672E-2</v>
      </c>
      <c r="AX89" s="175">
        <f t="shared" ref="AX89:AX98" si="178">AX88*(1+AW88)</f>
        <v>26065592.982254136</v>
      </c>
      <c r="AY89" s="177">
        <f t="shared" si="126"/>
        <v>564589.05549705226</v>
      </c>
      <c r="AZ89" s="174">
        <v>-2.5189586417246543E-2</v>
      </c>
      <c r="BA89" s="175">
        <f t="shared" ref="BA89:BA98" si="179">BA88*(1+AZ88)</f>
        <v>1765613933.6523159</v>
      </c>
      <c r="BB89" s="177">
        <f t="shared" si="127"/>
        <v>-44475084.761229612</v>
      </c>
      <c r="BC89" s="174">
        <v>0.11733371997578228</v>
      </c>
      <c r="BD89" s="175">
        <v>0</v>
      </c>
      <c r="BE89" s="177">
        <f t="shared" si="128"/>
        <v>0</v>
      </c>
      <c r="BF89" s="174">
        <v>-5.1098457291586102E-3</v>
      </c>
      <c r="BG89" s="175">
        <f t="shared" ref="BG89:BG98" si="180">BG88*(1+BF88)</f>
        <v>550188144.6202935</v>
      </c>
      <c r="BH89" s="177">
        <f t="shared" si="129"/>
        <v>-2811376.5410217065</v>
      </c>
      <c r="BI89" s="174">
        <v>1.8813674517983592E-2</v>
      </c>
      <c r="BJ89" s="175">
        <f t="shared" ref="BJ89:BJ98" si="181">BJ88*(1+BI88)</f>
        <v>13914189.32760966</v>
      </c>
      <c r="BK89" s="177">
        <f t="shared" si="130"/>
        <v>261777.02919124911</v>
      </c>
      <c r="BL89" s="174">
        <v>-1.2421728490175803E-2</v>
      </c>
      <c r="BM89" s="175">
        <v>0</v>
      </c>
      <c r="BN89" s="177">
        <f t="shared" si="131"/>
        <v>0</v>
      </c>
      <c r="BO89" s="174">
        <v>0.13804394616474372</v>
      </c>
      <c r="BP89" s="175">
        <v>0</v>
      </c>
      <c r="BQ89" s="177">
        <f t="shared" si="132"/>
        <v>0</v>
      </c>
      <c r="BR89" s="174">
        <v>2.4575853466371964E-2</v>
      </c>
      <c r="BS89" s="175">
        <f t="shared" ref="BS89:BS98" si="182">BS88*(1+BR88)</f>
        <v>109789623.56233597</v>
      </c>
      <c r="BT89" s="177">
        <f t="shared" si="133"/>
        <v>2698173.7007961073</v>
      </c>
      <c r="BU89" s="174">
        <v>4.5237667977312677E-2</v>
      </c>
      <c r="BV89" s="175">
        <v>0</v>
      </c>
      <c r="BW89" s="177">
        <f t="shared" si="134"/>
        <v>0</v>
      </c>
      <c r="BX89" s="174">
        <v>-7.5988363018231614E-2</v>
      </c>
      <c r="BY89" s="175">
        <f t="shared" ref="BY89:BY98" si="183">BY88*(1+BX88)</f>
        <v>141984905.64640778</v>
      </c>
      <c r="BZ89" s="177">
        <f t="shared" si="135"/>
        <v>-10789200.553368598</v>
      </c>
      <c r="CA89" s="174">
        <v>2.7618629366076734E-2</v>
      </c>
      <c r="CB89" s="175">
        <v>0</v>
      </c>
      <c r="CC89" s="177">
        <f t="shared" si="136"/>
        <v>0</v>
      </c>
      <c r="CD89" s="174">
        <v>3.4097215407293234E-2</v>
      </c>
      <c r="CE89" s="175">
        <f t="shared" ref="CE89:CE98" si="184">CE88*(1+CD88)</f>
        <v>362237448.32171059</v>
      </c>
      <c r="CF89" s="177">
        <f t="shared" si="137"/>
        <v>12351288.304013617</v>
      </c>
      <c r="CG89" s="174">
        <v>-0.24946056391731589</v>
      </c>
      <c r="CH89" s="175">
        <f t="shared" ref="CH89:CH98" si="185">CH88*(1+CG88)</f>
        <v>1134738.5645123001</v>
      </c>
      <c r="CI89" s="177">
        <f t="shared" si="138"/>
        <v>-283072.52220196393</v>
      </c>
      <c r="CJ89" s="174">
        <v>-5.1402146954781916E-2</v>
      </c>
      <c r="CK89" s="179">
        <v>0</v>
      </c>
      <c r="CL89" s="179">
        <f t="shared" si="139"/>
        <v>0</v>
      </c>
      <c r="CN89" s="180">
        <f t="shared" si="111"/>
        <v>-15351410036.107676</v>
      </c>
      <c r="CP89" s="180">
        <f t="shared" si="112"/>
        <v>1950393466611.823</v>
      </c>
      <c r="CR89" s="182">
        <f t="shared" si="140"/>
        <v>-7.8709297887342589E-3</v>
      </c>
      <c r="CS89" s="183">
        <v>-7.67257032956259E-3</v>
      </c>
      <c r="CT89" s="184">
        <f t="shared" si="141"/>
        <v>1.9835945917166895E-4</v>
      </c>
    </row>
    <row r="90" spans="1:98" ht="15.75">
      <c r="A90" s="171">
        <v>40634</v>
      </c>
      <c r="B90" s="173">
        <v>1945936723124.2615</v>
      </c>
      <c r="C90" s="173">
        <v>45084850179.51796</v>
      </c>
      <c r="D90" s="174">
        <v>4.9666808508999162E-2</v>
      </c>
      <c r="E90" s="175">
        <f t="shared" si="163"/>
        <v>63964354.685169213</v>
      </c>
      <c r="F90" s="175">
        <f t="shared" si="113"/>
        <v>3176905.3555500028</v>
      </c>
      <c r="G90" s="176">
        <v>-7.8577534684821274E-2</v>
      </c>
      <c r="H90" s="175">
        <f t="shared" si="164"/>
        <v>1296290516.106657</v>
      </c>
      <c r="I90" s="175">
        <f t="shared" si="114"/>
        <v>-101859312.99097571</v>
      </c>
      <c r="J90" s="176">
        <v>4.011363343486566E-2</v>
      </c>
      <c r="K90" s="175">
        <f t="shared" si="165"/>
        <v>869526898.69972014</v>
      </c>
      <c r="L90" s="177">
        <f t="shared" si="115"/>
        <v>34879883.276196137</v>
      </c>
      <c r="M90" s="174">
        <v>-9.4325140084411993E-2</v>
      </c>
      <c r="N90" s="175">
        <f t="shared" si="166"/>
        <v>1376996967.7453325</v>
      </c>
      <c r="O90" s="175">
        <f t="shared" si="116"/>
        <v>-129885431.87838903</v>
      </c>
      <c r="P90" s="176">
        <v>-1.6721379749834928E-2</v>
      </c>
      <c r="Q90" s="178">
        <f t="shared" si="167"/>
        <v>458619600.30691922</v>
      </c>
      <c r="R90" s="178">
        <f t="shared" si="117"/>
        <v>-7668752.4974495079</v>
      </c>
      <c r="S90" s="176">
        <v>7.9271392672960295E-2</v>
      </c>
      <c r="T90" s="178">
        <f t="shared" si="168"/>
        <v>460926598.22098273</v>
      </c>
      <c r="U90" s="178">
        <f t="shared" si="118"/>
        <v>36538293.360987321</v>
      </c>
      <c r="V90" s="176">
        <v>9.7276221208577568E-2</v>
      </c>
      <c r="W90" s="178">
        <f t="shared" si="169"/>
        <v>2047290.5470284258</v>
      </c>
      <c r="X90" s="179">
        <f t="shared" si="119"/>
        <v>199152.68813096694</v>
      </c>
      <c r="Y90" s="174">
        <v>0.16558700583329566</v>
      </c>
      <c r="Z90" s="175">
        <f t="shared" si="170"/>
        <v>135241199.24463296</v>
      </c>
      <c r="AA90" s="177">
        <f t="shared" si="120"/>
        <v>22394185.24822294</v>
      </c>
      <c r="AB90" s="174">
        <v>3.4173396974439239E-2</v>
      </c>
      <c r="AC90" s="175">
        <f t="shared" si="171"/>
        <v>113285745.73196375</v>
      </c>
      <c r="AD90" s="177">
        <f t="shared" si="121"/>
        <v>3871358.7604437829</v>
      </c>
      <c r="AE90" s="174">
        <v>9.022378929370499E-2</v>
      </c>
      <c r="AF90" s="175">
        <f t="shared" si="172"/>
        <v>50481420.378337562</v>
      </c>
      <c r="AG90" s="175">
        <f t="shared" si="122"/>
        <v>4554625.0354620731</v>
      </c>
      <c r="AH90" s="176">
        <v>-1.6890303972107956E-2</v>
      </c>
      <c r="AI90" s="178">
        <f t="shared" si="173"/>
        <v>447852786.66988093</v>
      </c>
      <c r="AJ90" s="179">
        <f t="shared" si="123"/>
        <v>-7564369.7016099067</v>
      </c>
      <c r="AK90" s="174">
        <v>-2.6827982370343725E-2</v>
      </c>
      <c r="AL90" s="177">
        <f t="shared" si="174"/>
        <v>702749457.02814078</v>
      </c>
      <c r="AM90" s="177">
        <f t="shared" si="124"/>
        <v>-18853350.043919586</v>
      </c>
      <c r="AN90" s="203">
        <v>4.6080876226005089E-2</v>
      </c>
      <c r="AO90" s="177">
        <f t="shared" si="175"/>
        <v>16681900.775832994</v>
      </c>
      <c r="AP90" s="177">
        <f t="shared" si="90"/>
        <v>768716.60486565845</v>
      </c>
      <c r="AQ90" s="174">
        <v>8.7435612208549673E-2</v>
      </c>
      <c r="AR90" s="175">
        <f t="shared" si="176"/>
        <v>1672106048.4663198</v>
      </c>
      <c r="AS90" s="177">
        <f t="shared" si="125"/>
        <v>146201616.02527151</v>
      </c>
      <c r="AT90" s="174">
        <v>3.6750051613294754E-2</v>
      </c>
      <c r="AU90" s="175">
        <f t="shared" si="177"/>
        <v>299450093.54977226</v>
      </c>
      <c r="AV90" s="177">
        <f t="shared" si="142"/>
        <v>11004806.393560072</v>
      </c>
      <c r="AW90" s="174">
        <v>4.9540998197586353E-2</v>
      </c>
      <c r="AX90" s="175">
        <f t="shared" si="178"/>
        <v>26630182.03775119</v>
      </c>
      <c r="AY90" s="177">
        <f t="shared" si="126"/>
        <v>1319285.8003336282</v>
      </c>
      <c r="AZ90" s="174">
        <v>2.8291138237876916E-2</v>
      </c>
      <c r="BA90" s="175">
        <f t="shared" si="179"/>
        <v>1721138848.8910861</v>
      </c>
      <c r="BB90" s="177">
        <f t="shared" si="127"/>
        <v>48692977.100558065</v>
      </c>
      <c r="BC90" s="174">
        <v>0.26701675297031363</v>
      </c>
      <c r="BD90" s="175">
        <v>0</v>
      </c>
      <c r="BE90" s="177">
        <f t="shared" si="128"/>
        <v>0</v>
      </c>
      <c r="BF90" s="174">
        <v>-0.18704517000065865</v>
      </c>
      <c r="BG90" s="175">
        <f t="shared" si="180"/>
        <v>547376768.07927179</v>
      </c>
      <c r="BH90" s="177">
        <f t="shared" si="129"/>
        <v>-102384180.63979849</v>
      </c>
      <c r="BI90" s="174">
        <v>7.6894106834064793E-2</v>
      </c>
      <c r="BJ90" s="175">
        <f t="shared" si="181"/>
        <v>14175966.35680091</v>
      </c>
      <c r="BK90" s="177">
        <f t="shared" si="130"/>
        <v>1090048.2715159575</v>
      </c>
      <c r="BL90" s="174">
        <v>6.4365035966152492E-2</v>
      </c>
      <c r="BM90" s="175">
        <v>0</v>
      </c>
      <c r="BN90" s="177">
        <f t="shared" si="131"/>
        <v>0</v>
      </c>
      <c r="BO90" s="174">
        <v>2.2276597685830016E-2</v>
      </c>
      <c r="BP90" s="175">
        <v>0</v>
      </c>
      <c r="BQ90" s="177">
        <f t="shared" si="132"/>
        <v>0</v>
      </c>
      <c r="BR90" s="174">
        <v>2.8765519570378231E-2</v>
      </c>
      <c r="BS90" s="175">
        <f t="shared" si="182"/>
        <v>112487797.26313208</v>
      </c>
      <c r="BT90" s="177">
        <f t="shared" si="133"/>
        <v>3235769.9336013645</v>
      </c>
      <c r="BU90" s="174">
        <v>-2.3219091189399878E-2</v>
      </c>
      <c r="BV90" s="175">
        <v>0</v>
      </c>
      <c r="BW90" s="177">
        <f t="shared" si="134"/>
        <v>0</v>
      </c>
      <c r="BX90" s="174">
        <v>-5.0251942143483525E-2</v>
      </c>
      <c r="BY90" s="175">
        <f t="shared" si="183"/>
        <v>131195705.09303918</v>
      </c>
      <c r="BZ90" s="177">
        <f t="shared" si="135"/>
        <v>-6592838.9818089316</v>
      </c>
      <c r="CA90" s="174">
        <v>-8.2744798975125267E-2</v>
      </c>
      <c r="CB90" s="175">
        <v>0</v>
      </c>
      <c r="CC90" s="177">
        <f t="shared" si="136"/>
        <v>0</v>
      </c>
      <c r="CD90" s="174">
        <v>0.11388559059218821</v>
      </c>
      <c r="CE90" s="175">
        <f t="shared" si="184"/>
        <v>374588736.6257242</v>
      </c>
      <c r="CF90" s="177">
        <f t="shared" si="137"/>
        <v>42660259.499802239</v>
      </c>
      <c r="CG90" s="174">
        <v>0.13763400369845213</v>
      </c>
      <c r="CH90" s="175">
        <f t="shared" si="185"/>
        <v>851666.04231033614</v>
      </c>
      <c r="CI90" s="177">
        <f t="shared" si="138"/>
        <v>117218.20721718689</v>
      </c>
      <c r="CJ90" s="174">
        <v>0.14129565199615723</v>
      </c>
      <c r="CK90" s="179">
        <v>0</v>
      </c>
      <c r="CL90" s="179">
        <f t="shared" si="139"/>
        <v>0</v>
      </c>
      <c r="CN90" s="180">
        <f t="shared" si="111"/>
        <v>45098953314.690201</v>
      </c>
      <c r="CP90" s="180">
        <f t="shared" si="112"/>
        <v>1935042056575.7156</v>
      </c>
      <c r="CR90" s="182">
        <f t="shared" si="140"/>
        <v>2.3306446059626271E-2</v>
      </c>
      <c r="CS90" s="183">
        <v>2.3168713372721E-2</v>
      </c>
      <c r="CT90" s="184">
        <f t="shared" si="141"/>
        <v>-1.377326869052703E-4</v>
      </c>
    </row>
    <row r="91" spans="1:98" ht="15.75">
      <c r="A91" s="171">
        <v>40664</v>
      </c>
      <c r="B91" s="173">
        <v>1991021573303.7793</v>
      </c>
      <c r="C91" s="173">
        <v>-22283570682.530308</v>
      </c>
      <c r="D91" s="174">
        <v>-9.6185215991201181E-2</v>
      </c>
      <c r="E91" s="175">
        <f t="shared" si="163"/>
        <v>67141260.040719211</v>
      </c>
      <c r="F91" s="175">
        <f t="shared" si="113"/>
        <v>-6457996.5989379827</v>
      </c>
      <c r="G91" s="176">
        <v>-7.2610237309886305E-2</v>
      </c>
      <c r="H91" s="175">
        <f t="shared" si="164"/>
        <v>1194431203.1156812</v>
      </c>
      <c r="I91" s="175">
        <f t="shared" si="114"/>
        <v>-86727933.108562618</v>
      </c>
      <c r="J91" s="176">
        <v>-7.1878004996589473E-2</v>
      </c>
      <c r="K91" s="175">
        <f t="shared" si="165"/>
        <v>904406781.97591639</v>
      </c>
      <c r="L91" s="177">
        <f t="shared" si="115"/>
        <v>-65006955.193814322</v>
      </c>
      <c r="M91" s="174">
        <v>-0.14125209851419157</v>
      </c>
      <c r="N91" s="175">
        <f t="shared" si="166"/>
        <v>1247111535.8669436</v>
      </c>
      <c r="O91" s="175">
        <f t="shared" si="116"/>
        <v>-176157121.52246228</v>
      </c>
      <c r="P91" s="176">
        <v>-9.1034090835132156E-2</v>
      </c>
      <c r="Q91" s="178">
        <f t="shared" si="167"/>
        <v>450950847.8094697</v>
      </c>
      <c r="R91" s="178">
        <f t="shared" si="117"/>
        <v>-41051900.441667125</v>
      </c>
      <c r="S91" s="176">
        <v>-0.11173189037043528</v>
      </c>
      <c r="T91" s="178">
        <f t="shared" si="168"/>
        <v>497464891.58197004</v>
      </c>
      <c r="U91" s="178">
        <f t="shared" si="118"/>
        <v>-55582692.729377151</v>
      </c>
      <c r="V91" s="176">
        <v>-0.19571305209634487</v>
      </c>
      <c r="W91" s="178">
        <f t="shared" si="169"/>
        <v>2246443.2351593929</v>
      </c>
      <c r="X91" s="179">
        <f t="shared" si="119"/>
        <v>-439658.26191423181</v>
      </c>
      <c r="Y91" s="174">
        <v>-0.14647077830837929</v>
      </c>
      <c r="Z91" s="175">
        <f t="shared" si="170"/>
        <v>157635384.49285588</v>
      </c>
      <c r="AA91" s="177">
        <f t="shared" si="120"/>
        <v>-23088977.455609225</v>
      </c>
      <c r="AB91" s="174">
        <v>-1.0423125423506204E-2</v>
      </c>
      <c r="AC91" s="175">
        <f t="shared" si="171"/>
        <v>117157104.49240755</v>
      </c>
      <c r="AD91" s="177">
        <f t="shared" si="121"/>
        <v>-1221143.194379186</v>
      </c>
      <c r="AE91" s="174">
        <v>-7.3779165089033996E-2</v>
      </c>
      <c r="AF91" s="175">
        <f t="shared" si="172"/>
        <v>55036045.413799636</v>
      </c>
      <c r="AG91" s="175">
        <f t="shared" si="122"/>
        <v>-4060513.4804322957</v>
      </c>
      <c r="AH91" s="176">
        <v>-0.18323967481503353</v>
      </c>
      <c r="AI91" s="178">
        <f t="shared" si="173"/>
        <v>440288416.96827102</v>
      </c>
      <c r="AJ91" s="179">
        <f t="shared" si="123"/>
        <v>-80678306.350091875</v>
      </c>
      <c r="AK91" s="174">
        <v>-0.12680664226408087</v>
      </c>
      <c r="AL91" s="177">
        <f t="shared" si="174"/>
        <v>683896106.98422122</v>
      </c>
      <c r="AM91" s="177">
        <f t="shared" si="124"/>
        <v>-86722568.984145716</v>
      </c>
      <c r="AN91" s="203">
        <v>-8.2964531933951303E-3</v>
      </c>
      <c r="AO91" s="177">
        <f t="shared" si="175"/>
        <v>17450617.380698651</v>
      </c>
      <c r="AP91" s="177">
        <f t="shared" si="90"/>
        <v>-144778.2302948139</v>
      </c>
      <c r="AQ91" s="174">
        <v>-9.7071069940039209E-2</v>
      </c>
      <c r="AR91" s="175">
        <f t="shared" si="176"/>
        <v>1818307664.4915915</v>
      </c>
      <c r="AS91" s="177">
        <f t="shared" si="125"/>
        <v>-176505070.47237262</v>
      </c>
      <c r="AT91" s="174">
        <v>1.059817124170873E-3</v>
      </c>
      <c r="AU91" s="175">
        <f t="shared" si="177"/>
        <v>310454899.94333237</v>
      </c>
      <c r="AV91" s="177">
        <f t="shared" si="142"/>
        <v>329025.41924269864</v>
      </c>
      <c r="AW91" s="174">
        <v>2.4405586827527709E-2</v>
      </c>
      <c r="AX91" s="175">
        <f t="shared" si="178"/>
        <v>27949467.838084817</v>
      </c>
      <c r="AY91" s="177">
        <f t="shared" si="126"/>
        <v>682123.16410557216</v>
      </c>
      <c r="AZ91" s="174">
        <v>9.1128291530988434E-2</v>
      </c>
      <c r="BA91" s="175">
        <f t="shared" si="179"/>
        <v>1769831825.9916444</v>
      </c>
      <c r="BB91" s="177">
        <f t="shared" si="127"/>
        <v>161281750.59978816</v>
      </c>
      <c r="BC91" s="174">
        <v>-0.14032692876084862</v>
      </c>
      <c r="BD91" s="175">
        <v>0</v>
      </c>
      <c r="BE91" s="177">
        <f t="shared" si="128"/>
        <v>0</v>
      </c>
      <c r="BF91" s="174">
        <v>-0.23559482912847654</v>
      </c>
      <c r="BG91" s="175">
        <f t="shared" si="180"/>
        <v>444992587.43947327</v>
      </c>
      <c r="BH91" s="177">
        <f t="shared" si="129"/>
        <v>-104837952.60124137</v>
      </c>
      <c r="BI91" s="174">
        <v>-0.12786856368163446</v>
      </c>
      <c r="BJ91" s="175">
        <f t="shared" si="181"/>
        <v>15266014.628316866</v>
      </c>
      <c r="BK91" s="177">
        <f t="shared" si="130"/>
        <v>-1952043.3636656986</v>
      </c>
      <c r="BL91" s="174">
        <v>1.6578945341071009E-2</v>
      </c>
      <c r="BM91" s="175">
        <v>0</v>
      </c>
      <c r="BN91" s="177">
        <f t="shared" si="131"/>
        <v>0</v>
      </c>
      <c r="BO91" s="174">
        <v>-0.10042964649790008</v>
      </c>
      <c r="BP91" s="175">
        <v>0</v>
      </c>
      <c r="BQ91" s="177">
        <f t="shared" si="132"/>
        <v>0</v>
      </c>
      <c r="BR91" s="174">
        <v>2.2466093023907913E-2</v>
      </c>
      <c r="BS91" s="175">
        <f t="shared" si="182"/>
        <v>115723567.19673344</v>
      </c>
      <c r="BT91" s="177">
        <f t="shared" si="133"/>
        <v>2599856.425700272</v>
      </c>
      <c r="BU91" s="174">
        <v>-6.9814355832884284E-2</v>
      </c>
      <c r="BV91" s="175">
        <v>0</v>
      </c>
      <c r="BW91" s="177">
        <f t="shared" si="134"/>
        <v>0</v>
      </c>
      <c r="BX91" s="174">
        <v>-0.2155995770976592</v>
      </c>
      <c r="BY91" s="175">
        <f t="shared" si="183"/>
        <v>124602866.11123025</v>
      </c>
      <c r="BZ91" s="177">
        <f t="shared" si="135"/>
        <v>-26864325.238737494</v>
      </c>
      <c r="CA91" s="174">
        <v>2.5257795203058316E-2</v>
      </c>
      <c r="CB91" s="175">
        <v>0</v>
      </c>
      <c r="CC91" s="177">
        <f t="shared" si="136"/>
        <v>0</v>
      </c>
      <c r="CD91" s="174">
        <v>-0.15794426823333915</v>
      </c>
      <c r="CE91" s="175">
        <f t="shared" si="184"/>
        <v>417248996.12552649</v>
      </c>
      <c r="CF91" s="177">
        <f t="shared" si="137"/>
        <v>-65902087.364141643</v>
      </c>
      <c r="CG91" s="174">
        <v>-6.8315265158157654E-2</v>
      </c>
      <c r="CH91" s="175">
        <f t="shared" si="185"/>
        <v>968884.24952752294</v>
      </c>
      <c r="CI91" s="177">
        <f t="shared" si="138"/>
        <v>-66189.584414035315</v>
      </c>
      <c r="CJ91" s="174">
        <v>-0.18925519046127171</v>
      </c>
      <c r="CK91" s="179">
        <v>0</v>
      </c>
      <c r="CL91" s="179">
        <f t="shared" si="139"/>
        <v>0</v>
      </c>
      <c r="CN91" s="180">
        <f t="shared" si="111"/>
        <v>-21444995223.962887</v>
      </c>
      <c r="CP91" s="180">
        <f t="shared" si="112"/>
        <v>1980141009890.4053</v>
      </c>
      <c r="CR91" s="182">
        <f t="shared" si="140"/>
        <v>-1.0830034384849087E-2</v>
      </c>
      <c r="CS91" s="183">
        <v>-1.1192028746104601E-2</v>
      </c>
      <c r="CT91" s="184">
        <f t="shared" si="141"/>
        <v>-3.6199436125551425E-4</v>
      </c>
    </row>
    <row r="92" spans="1:98" ht="15.75">
      <c r="A92" s="171">
        <v>40695</v>
      </c>
      <c r="B92" s="173">
        <v>1968738002621.249</v>
      </c>
      <c r="C92" s="173">
        <v>-35535835903.572365</v>
      </c>
      <c r="D92" s="174">
        <v>-0.10282784949522494</v>
      </c>
      <c r="E92" s="175">
        <f t="shared" si="163"/>
        <v>60683263.441781223</v>
      </c>
      <c r="F92" s="175">
        <f t="shared" si="113"/>
        <v>-6239929.4800705658</v>
      </c>
      <c r="G92" s="176">
        <v>8.3804472102844911E-4</v>
      </c>
      <c r="H92" s="175">
        <f t="shared" si="164"/>
        <v>1107703270.0071187</v>
      </c>
      <c r="I92" s="175">
        <f t="shared" si="114"/>
        <v>928304.87789541658</v>
      </c>
      <c r="J92" s="176">
        <v>0.1027370298112362</v>
      </c>
      <c r="K92" s="175">
        <f t="shared" si="165"/>
        <v>839399826.78210211</v>
      </c>
      <c r="L92" s="177">
        <f t="shared" si="115"/>
        <v>86237445.027659327</v>
      </c>
      <c r="M92" s="174">
        <v>-5.4263826178108307E-3</v>
      </c>
      <c r="N92" s="175">
        <f t="shared" si="166"/>
        <v>1070954414.3444812</v>
      </c>
      <c r="O92" s="175">
        <f t="shared" si="116"/>
        <v>-5811408.4184666714</v>
      </c>
      <c r="P92" s="176">
        <v>-1.5519792744193403E-3</v>
      </c>
      <c r="Q92" s="178">
        <f t="shared" si="167"/>
        <v>409898947.36780256</v>
      </c>
      <c r="R92" s="178">
        <f t="shared" si="117"/>
        <v>-636154.6709211336</v>
      </c>
      <c r="S92" s="176">
        <v>0.10570870743515107</v>
      </c>
      <c r="T92" s="178">
        <f t="shared" si="168"/>
        <v>441882198.85259289</v>
      </c>
      <c r="U92" s="178">
        <f t="shared" si="118"/>
        <v>46710796.079309985</v>
      </c>
      <c r="V92" s="176">
        <v>-3.9072687476828502E-2</v>
      </c>
      <c r="W92" s="178">
        <f t="shared" si="169"/>
        <v>1806784.9732451614</v>
      </c>
      <c r="X92" s="179">
        <f t="shared" si="119"/>
        <v>-70595.944597438138</v>
      </c>
      <c r="Y92" s="174">
        <v>8.2772367203431493E-2</v>
      </c>
      <c r="Z92" s="175">
        <f t="shared" si="170"/>
        <v>134546407.03724664</v>
      </c>
      <c r="AA92" s="177">
        <f t="shared" si="120"/>
        <v>11136724.609189339</v>
      </c>
      <c r="AB92" s="174">
        <v>3.5004437394649861E-2</v>
      </c>
      <c r="AC92" s="175">
        <f t="shared" si="171"/>
        <v>115935961.29802836</v>
      </c>
      <c r="AD92" s="177">
        <f t="shared" si="121"/>
        <v>4058273.0990453833</v>
      </c>
      <c r="AE92" s="174">
        <v>7.5446671308983096E-2</v>
      </c>
      <c r="AF92" s="175">
        <f t="shared" si="172"/>
        <v>50975531.933367342</v>
      </c>
      <c r="AG92" s="175">
        <f t="shared" si="122"/>
        <v>3845934.2025773376</v>
      </c>
      <c r="AH92" s="176">
        <v>-0.1045880443604736</v>
      </c>
      <c r="AI92" s="178">
        <f t="shared" si="173"/>
        <v>359610110.61817914</v>
      </c>
      <c r="AJ92" s="179">
        <f t="shared" si="123"/>
        <v>-37610918.201808937</v>
      </c>
      <c r="AK92" s="174">
        <v>-0.14212957909751328</v>
      </c>
      <c r="AL92" s="177">
        <f t="shared" si="174"/>
        <v>597173538.00007546</v>
      </c>
      <c r="AM92" s="177">
        <f t="shared" si="124"/>
        <v>-84876023.604123577</v>
      </c>
      <c r="AN92" s="203">
        <v>-0.16740586204760916</v>
      </c>
      <c r="AO92" s="177">
        <f t="shared" si="175"/>
        <v>17305839.150403839</v>
      </c>
      <c r="AP92" s="177">
        <f t="shared" si="90"/>
        <v>-2897098.9214306185</v>
      </c>
      <c r="AQ92" s="174">
        <v>-7.534573652117714E-2</v>
      </c>
      <c r="AR92" s="175">
        <f t="shared" si="176"/>
        <v>1641802594.0192189</v>
      </c>
      <c r="AS92" s="177">
        <f t="shared" si="125"/>
        <v>-123702825.66875723</v>
      </c>
      <c r="AT92" s="174">
        <v>5.4656840782510194E-2</v>
      </c>
      <c r="AU92" s="175">
        <f t="shared" si="177"/>
        <v>310783925.36257511</v>
      </c>
      <c r="AV92" s="177">
        <f t="shared" si="142"/>
        <v>16986467.526305798</v>
      </c>
      <c r="AW92" s="174">
        <v>-3.7133704665829582E-2</v>
      </c>
      <c r="AX92" s="175">
        <f t="shared" si="178"/>
        <v>28631591.002190389</v>
      </c>
      <c r="AY92" s="177">
        <f t="shared" si="126"/>
        <v>-1063197.0443881615</v>
      </c>
      <c r="AZ92" s="174">
        <v>-2.8803624874046037E-2</v>
      </c>
      <c r="BA92" s="175">
        <f t="shared" si="179"/>
        <v>1931113576.5914323</v>
      </c>
      <c r="BB92" s="177">
        <f t="shared" si="127"/>
        <v>-55623071.049316987</v>
      </c>
      <c r="BC92" s="174">
        <v>2.1858671949905862E-2</v>
      </c>
      <c r="BD92" s="175">
        <v>0</v>
      </c>
      <c r="BE92" s="177">
        <f t="shared" si="128"/>
        <v>0</v>
      </c>
      <c r="BF92" s="174">
        <v>9.8965768732080434E-2</v>
      </c>
      <c r="BG92" s="175">
        <f t="shared" si="180"/>
        <v>340154634.83823192</v>
      </c>
      <c r="BH92" s="177">
        <f t="shared" si="129"/>
        <v>33663664.924545728</v>
      </c>
      <c r="BI92" s="174">
        <v>5.2630278636934313E-2</v>
      </c>
      <c r="BJ92" s="175">
        <f t="shared" si="181"/>
        <v>13313971.264651168</v>
      </c>
      <c r="BK92" s="177">
        <f t="shared" si="130"/>
        <v>700718.01742272766</v>
      </c>
      <c r="BL92" s="174">
        <v>4.9132081106888305E-2</v>
      </c>
      <c r="BM92" s="175">
        <v>0</v>
      </c>
      <c r="BN92" s="177">
        <f t="shared" si="131"/>
        <v>0</v>
      </c>
      <c r="BO92" s="174">
        <v>-0.19152831822103683</v>
      </c>
      <c r="BP92" s="175">
        <v>0</v>
      </c>
      <c r="BQ92" s="177">
        <f t="shared" si="132"/>
        <v>0</v>
      </c>
      <c r="BR92" s="174">
        <v>-3.567095731907842E-2</v>
      </c>
      <c r="BS92" s="175">
        <f t="shared" si="182"/>
        <v>118323423.62243372</v>
      </c>
      <c r="BT92" s="177">
        <f t="shared" si="133"/>
        <v>-4220709.7938830685</v>
      </c>
      <c r="BU92" s="174">
        <v>-9.4013323203594609E-2</v>
      </c>
      <c r="BV92" s="175">
        <v>0</v>
      </c>
      <c r="BW92" s="177">
        <f t="shared" si="134"/>
        <v>0</v>
      </c>
      <c r="BX92" s="174">
        <v>4.7239451114498975E-2</v>
      </c>
      <c r="BY92" s="175">
        <f t="shared" si="183"/>
        <v>97738540.87249276</v>
      </c>
      <c r="BZ92" s="177">
        <f t="shared" si="135"/>
        <v>4617115.0235485816</v>
      </c>
      <c r="CA92" s="174">
        <v>-2.8269236943321022E-2</v>
      </c>
      <c r="CB92" s="175">
        <v>0</v>
      </c>
      <c r="CC92" s="177">
        <f t="shared" si="136"/>
        <v>0</v>
      </c>
      <c r="CD92" s="174">
        <v>-1.997152506634528E-2</v>
      </c>
      <c r="CE92" s="175">
        <f t="shared" si="184"/>
        <v>351346908.76138484</v>
      </c>
      <c r="CF92" s="177">
        <f t="shared" si="137"/>
        <v>-7016933.5953109255</v>
      </c>
      <c r="CG92" s="174">
        <v>-4.6905536232724102E-2</v>
      </c>
      <c r="CH92" s="175">
        <f t="shared" si="185"/>
        <v>902694.66511348763</v>
      </c>
      <c r="CI92" s="177">
        <f t="shared" si="138"/>
        <v>-42341.377321567445</v>
      </c>
      <c r="CJ92" s="174">
        <v>-0.16321543387337539</v>
      </c>
      <c r="CK92" s="179">
        <v>0</v>
      </c>
      <c r="CL92" s="179">
        <f t="shared" si="139"/>
        <v>0</v>
      </c>
      <c r="CN92" s="180">
        <f t="shared" si="111"/>
        <v>-35414910139.189468</v>
      </c>
      <c r="CP92" s="180">
        <f t="shared" si="112"/>
        <v>1958696014666.4429</v>
      </c>
      <c r="CR92" s="182">
        <f t="shared" si="140"/>
        <v>-1.8080860875811029E-2</v>
      </c>
      <c r="CS92" s="183">
        <v>-1.8050058390836499E-2</v>
      </c>
      <c r="CT92" s="184">
        <f t="shared" si="141"/>
        <v>3.0802484974529198E-5</v>
      </c>
    </row>
    <row r="93" spans="1:98" ht="15.75">
      <c r="A93" s="171">
        <v>40725</v>
      </c>
      <c r="B93" s="173">
        <v>1933202166717.6768</v>
      </c>
      <c r="C93" s="173">
        <v>-56463295474.563461</v>
      </c>
      <c r="D93" s="174">
        <v>7.8126392033049774E-2</v>
      </c>
      <c r="E93" s="175">
        <f t="shared" si="163"/>
        <v>54443333.961710654</v>
      </c>
      <c r="F93" s="175">
        <f t="shared" si="113"/>
        <v>4253461.252678859</v>
      </c>
      <c r="G93" s="176">
        <v>0.14101812995326457</v>
      </c>
      <c r="H93" s="175">
        <f t="shared" si="164"/>
        <v>1108631574.8850143</v>
      </c>
      <c r="I93" s="175">
        <f t="shared" si="114"/>
        <v>156337151.49742731</v>
      </c>
      <c r="J93" s="176">
        <v>1.5496524148741834E-2</v>
      </c>
      <c r="K93" s="175">
        <f t="shared" si="165"/>
        <v>925637271.8097614</v>
      </c>
      <c r="L93" s="177">
        <f t="shared" si="115"/>
        <v>14344160.335575476</v>
      </c>
      <c r="M93" s="174">
        <v>7.5094692651270764E-2</v>
      </c>
      <c r="N93" s="175">
        <f t="shared" si="166"/>
        <v>1065143005.9260145</v>
      </c>
      <c r="O93" s="175">
        <f t="shared" si="116"/>
        <v>79986586.659664735</v>
      </c>
      <c r="P93" s="176">
        <v>0.11837948976713744</v>
      </c>
      <c r="Q93" s="178">
        <f t="shared" si="167"/>
        <v>409262792.69688141</v>
      </c>
      <c r="R93" s="178">
        <f t="shared" si="117"/>
        <v>48448320.580130562</v>
      </c>
      <c r="S93" s="176">
        <v>-6.8098751863600645E-3</v>
      </c>
      <c r="T93" s="178">
        <f t="shared" si="168"/>
        <v>488592994.93190289</v>
      </c>
      <c r="U93" s="178">
        <f t="shared" si="118"/>
        <v>-3327257.3124161144</v>
      </c>
      <c r="V93" s="176">
        <v>0.21999315576376652</v>
      </c>
      <c r="W93" s="178">
        <f t="shared" si="169"/>
        <v>1736189.0286477234</v>
      </c>
      <c r="X93" s="179">
        <f t="shared" si="119"/>
        <v>381949.70341464109</v>
      </c>
      <c r="Y93" s="174">
        <v>0.13964856562682607</v>
      </c>
      <c r="Z93" s="175">
        <f t="shared" si="170"/>
        <v>145683131.64643598</v>
      </c>
      <c r="AA93" s="177">
        <f t="shared" si="120"/>
        <v>20344440.370448854</v>
      </c>
      <c r="AB93" s="174">
        <v>-6.0884952862177233E-3</v>
      </c>
      <c r="AC93" s="175">
        <f t="shared" si="171"/>
        <v>119994234.39707375</v>
      </c>
      <c r="AD93" s="177">
        <f t="shared" si="121"/>
        <v>-730584.33049988805</v>
      </c>
      <c r="AE93" s="174">
        <v>0.12604036500912971</v>
      </c>
      <c r="AF93" s="175">
        <f t="shared" si="172"/>
        <v>54821466.135944687</v>
      </c>
      <c r="AG93" s="175">
        <f t="shared" si="122"/>
        <v>6909717.6021101121</v>
      </c>
      <c r="AH93" s="176">
        <v>0.10029091841176792</v>
      </c>
      <c r="AI93" s="178">
        <f t="shared" si="173"/>
        <v>321999192.41637021</v>
      </c>
      <c r="AJ93" s="179">
        <f t="shared" si="123"/>
        <v>32293594.735285345</v>
      </c>
      <c r="AK93" s="174">
        <v>7.5904826261263436E-2</v>
      </c>
      <c r="AL93" s="177">
        <f t="shared" si="174"/>
        <v>512297514.39595193</v>
      </c>
      <c r="AM93" s="177">
        <f t="shared" si="124"/>
        <v>38885853.824301831</v>
      </c>
      <c r="AN93" s="203">
        <v>3.5600077202094391E-2</v>
      </c>
      <c r="AO93" s="177">
        <f t="shared" si="175"/>
        <v>14408740.228973221</v>
      </c>
      <c r="AP93" s="177">
        <f t="shared" si="90"/>
        <v>512952.26453636988</v>
      </c>
      <c r="AQ93" s="174">
        <v>2.7651419588172542E-2</v>
      </c>
      <c r="AR93" s="175">
        <f t="shared" si="176"/>
        <v>1518099768.3504617</v>
      </c>
      <c r="AS93" s="177">
        <f t="shared" si="125"/>
        <v>41977613.671366155</v>
      </c>
      <c r="AT93" s="174">
        <v>3.8676065958494488E-2</v>
      </c>
      <c r="AU93" s="175">
        <f t="shared" si="177"/>
        <v>327770392.88888091</v>
      </c>
      <c r="AV93" s="177">
        <f t="shared" si="142"/>
        <v>12676869.33461201</v>
      </c>
      <c r="AW93" s="174">
        <v>4.6750204975542206E-2</v>
      </c>
      <c r="AX93" s="175">
        <f t="shared" si="178"/>
        <v>27568393.957802229</v>
      </c>
      <c r="AY93" s="177">
        <f t="shared" si="126"/>
        <v>1288828.0683737535</v>
      </c>
      <c r="AZ93" s="174">
        <v>1.0930000721870956E-2</v>
      </c>
      <c r="BA93" s="175">
        <f t="shared" si="179"/>
        <v>1875490505.5421152</v>
      </c>
      <c r="BB93" s="177">
        <f t="shared" si="127"/>
        <v>20499112.579437442</v>
      </c>
      <c r="BC93" s="174">
        <v>0.11161670991912796</v>
      </c>
      <c r="BD93" s="175">
        <v>0</v>
      </c>
      <c r="BE93" s="177">
        <f t="shared" si="128"/>
        <v>0</v>
      </c>
      <c r="BF93" s="174">
        <v>8.9884399299864318E-2</v>
      </c>
      <c r="BG93" s="175">
        <f t="shared" si="180"/>
        <v>373818299.76277763</v>
      </c>
      <c r="BH93" s="177">
        <f t="shared" si="129"/>
        <v>33600433.321473882</v>
      </c>
      <c r="BI93" s="174">
        <v>5.4704921506219119E-2</v>
      </c>
      <c r="BJ93" s="175">
        <f t="shared" si="181"/>
        <v>14014689.282073896</v>
      </c>
      <c r="BK93" s="177">
        <f t="shared" si="130"/>
        <v>766672.47710990289</v>
      </c>
      <c r="BL93" s="174">
        <v>5.6989652985341803E-2</v>
      </c>
      <c r="BM93" s="175">
        <v>0</v>
      </c>
      <c r="BN93" s="177">
        <f t="shared" si="131"/>
        <v>0</v>
      </c>
      <c r="BO93" s="174">
        <v>8.8772794224927148E-2</v>
      </c>
      <c r="BP93" s="175">
        <v>0</v>
      </c>
      <c r="BQ93" s="177">
        <f t="shared" si="132"/>
        <v>0</v>
      </c>
      <c r="BR93" s="174">
        <v>4.6192040516741972E-2</v>
      </c>
      <c r="BS93" s="175">
        <f t="shared" si="182"/>
        <v>114102713.82855065</v>
      </c>
      <c r="BT93" s="177">
        <f t="shared" si="133"/>
        <v>5270637.180238626</v>
      </c>
      <c r="BU93" s="174">
        <v>0.17829270492171842</v>
      </c>
      <c r="BV93" s="175">
        <v>0</v>
      </c>
      <c r="BW93" s="177">
        <f t="shared" si="134"/>
        <v>0</v>
      </c>
      <c r="BX93" s="174">
        <v>0.11085101335304605</v>
      </c>
      <c r="BY93" s="175">
        <f t="shared" si="183"/>
        <v>102355655.89604133</v>
      </c>
      <c r="BZ93" s="177">
        <f t="shared" si="135"/>
        <v>11346228.178491864</v>
      </c>
      <c r="CA93" s="174">
        <v>0.1578804266477207</v>
      </c>
      <c r="CB93" s="175">
        <v>0</v>
      </c>
      <c r="CC93" s="177">
        <f t="shared" si="136"/>
        <v>0</v>
      </c>
      <c r="CD93" s="174">
        <v>0.14405559530729278</v>
      </c>
      <c r="CE93" s="175">
        <f t="shared" si="184"/>
        <v>344329975.16607392</v>
      </c>
      <c r="CF93" s="177">
        <f t="shared" si="137"/>
        <v>49602659.554694116</v>
      </c>
      <c r="CG93" s="174">
        <v>7.9741985443063074E-2</v>
      </c>
      <c r="CH93" s="175">
        <f t="shared" si="185"/>
        <v>860353.28779192024</v>
      </c>
      <c r="CI93" s="177">
        <f t="shared" si="138"/>
        <v>68606.279350994766</v>
      </c>
      <c r="CJ93" s="174">
        <v>0.27253401042917624</v>
      </c>
      <c r="CK93" s="179">
        <v>0</v>
      </c>
      <c r="CL93" s="179">
        <f t="shared" si="139"/>
        <v>0</v>
      </c>
      <c r="CN93" s="180">
        <f t="shared" si="111"/>
        <v>-57039033482.391266</v>
      </c>
      <c r="CP93" s="180">
        <f t="shared" si="112"/>
        <v>1923281104527.2539</v>
      </c>
      <c r="CR93" s="182">
        <f t="shared" si="140"/>
        <v>-2.9657148582246155E-2</v>
      </c>
      <c r="CS93" s="183">
        <v>-2.9207134383896702E-2</v>
      </c>
      <c r="CT93" s="184">
        <f t="shared" si="141"/>
        <v>4.500141983494535E-4</v>
      </c>
    </row>
    <row r="94" spans="1:98" ht="15.75">
      <c r="A94" s="171">
        <v>40756</v>
      </c>
      <c r="B94" s="173">
        <v>1876738871243.1133</v>
      </c>
      <c r="C94" s="173">
        <v>-156034175899.74878</v>
      </c>
      <c r="D94" s="174">
        <v>-0.13284872964754169</v>
      </c>
      <c r="E94" s="175">
        <f t="shared" si="163"/>
        <v>58696795.21438951</v>
      </c>
      <c r="F94" s="175">
        <f t="shared" si="113"/>
        <v>-7797794.678613551</v>
      </c>
      <c r="G94" s="176">
        <v>-0.26153882046723703</v>
      </c>
      <c r="H94" s="175">
        <f t="shared" si="164"/>
        <v>1264968726.3824415</v>
      </c>
      <c r="I94" s="175">
        <f t="shared" si="114"/>
        <v>-330838428.62600684</v>
      </c>
      <c r="J94" s="176">
        <v>-0.14991242971594501</v>
      </c>
      <c r="K94" s="175">
        <f t="shared" si="165"/>
        <v>939981432.14533699</v>
      </c>
      <c r="L94" s="177">
        <f t="shared" si="115"/>
        <v>-140914900.38078117</v>
      </c>
      <c r="M94" s="174">
        <v>-0.35625868552738593</v>
      </c>
      <c r="N94" s="175">
        <f t="shared" si="166"/>
        <v>1145129592.5856793</v>
      </c>
      <c r="O94" s="175">
        <f t="shared" si="116"/>
        <v>-407962363.4130851</v>
      </c>
      <c r="P94" s="176">
        <v>-0.11148424179719423</v>
      </c>
      <c r="Q94" s="178">
        <f t="shared" si="167"/>
        <v>457711113.27701199</v>
      </c>
      <c r="R94" s="178">
        <f t="shared" si="117"/>
        <v>-51027576.42583736</v>
      </c>
      <c r="S94" s="176">
        <v>-0.11040499309916775</v>
      </c>
      <c r="T94" s="178">
        <f t="shared" si="168"/>
        <v>485265737.61948675</v>
      </c>
      <c r="U94" s="178">
        <f t="shared" si="118"/>
        <v>-53575760.413141981</v>
      </c>
      <c r="V94" s="176">
        <v>-0.10073301558152199</v>
      </c>
      <c r="W94" s="178">
        <f t="shared" si="169"/>
        <v>2118138.7320623645</v>
      </c>
      <c r="X94" s="179">
        <f t="shared" si="119"/>
        <v>-213366.5019006634</v>
      </c>
      <c r="Y94" s="174">
        <v>-0.19077706842592487</v>
      </c>
      <c r="Z94" s="175">
        <f t="shared" si="170"/>
        <v>166027572.01688483</v>
      </c>
      <c r="AA94" s="177">
        <f t="shared" si="120"/>
        <v>-31674253.467255406</v>
      </c>
      <c r="AB94" s="174">
        <v>3.3629551275330377E-2</v>
      </c>
      <c r="AC94" s="175">
        <f t="shared" si="171"/>
        <v>119263650.06657386</v>
      </c>
      <c r="AD94" s="177">
        <f t="shared" si="121"/>
        <v>4010783.0351969046</v>
      </c>
      <c r="AE94" s="174">
        <v>-0.33905075139367452</v>
      </c>
      <c r="AF94" s="175">
        <f t="shared" si="172"/>
        <v>61731183.738054797</v>
      </c>
      <c r="AG94" s="175">
        <f t="shared" si="122"/>
        <v>-20930004.230808459</v>
      </c>
      <c r="AH94" s="176">
        <v>-0.4545472926254861</v>
      </c>
      <c r="AI94" s="178">
        <f t="shared" si="173"/>
        <v>354292787.15165555</v>
      </c>
      <c r="AJ94" s="179">
        <f t="shared" si="123"/>
        <v>-161042827.19652265</v>
      </c>
      <c r="AK94" s="174">
        <v>-0.41839819466347827</v>
      </c>
      <c r="AL94" s="177">
        <f t="shared" si="174"/>
        <v>551183368.22025371</v>
      </c>
      <c r="AM94" s="177">
        <f t="shared" si="124"/>
        <v>-230614126.19188935</v>
      </c>
      <c r="AN94" s="203">
        <v>-0.14831815331794623</v>
      </c>
      <c r="AO94" s="177">
        <f t="shared" si="175"/>
        <v>14921692.493509591</v>
      </c>
      <c r="AP94" s="177">
        <f t="shared" si="90"/>
        <v>-2213157.8750156029</v>
      </c>
      <c r="AQ94" s="174">
        <v>-0.38830094484400529</v>
      </c>
      <c r="AR94" s="175">
        <f t="shared" si="176"/>
        <v>1560077382.0218279</v>
      </c>
      <c r="AS94" s="177">
        <f t="shared" si="125"/>
        <v>-605779521.46883798</v>
      </c>
      <c r="AT94" s="174">
        <v>9.8915423987294311E-3</v>
      </c>
      <c r="AU94" s="175">
        <f t="shared" si="177"/>
        <v>340447262.22349286</v>
      </c>
      <c r="AV94" s="177">
        <f t="shared" si="142"/>
        <v>3367548.5288150362</v>
      </c>
      <c r="AW94" s="174">
        <v>-1.6144044299673133E-2</v>
      </c>
      <c r="AX94" s="175">
        <f t="shared" si="178"/>
        <v>28857222.02617598</v>
      </c>
      <c r="AY94" s="177">
        <f t="shared" si="126"/>
        <v>-465872.27075608831</v>
      </c>
      <c r="AZ94" s="174">
        <v>8.9590834798562863E-3</v>
      </c>
      <c r="BA94" s="175">
        <f t="shared" si="179"/>
        <v>1895989618.1215525</v>
      </c>
      <c r="BB94" s="177">
        <f t="shared" si="127"/>
        <v>16986329.265691828</v>
      </c>
      <c r="BC94" s="174">
        <v>-0.12989299122864936</v>
      </c>
      <c r="BD94" s="175">
        <v>0</v>
      </c>
      <c r="BE94" s="177">
        <f t="shared" si="128"/>
        <v>0</v>
      </c>
      <c r="BF94" s="174">
        <v>-3.0705810030289646E-2</v>
      </c>
      <c r="BG94" s="175">
        <f t="shared" si="180"/>
        <v>407418733.08425152</v>
      </c>
      <c r="BH94" s="177">
        <f t="shared" si="129"/>
        <v>-12510122.220866309</v>
      </c>
      <c r="BI94" s="174">
        <v>-9.4921496403316472E-2</v>
      </c>
      <c r="BJ94" s="175">
        <f t="shared" si="181"/>
        <v>14781361.7591838</v>
      </c>
      <c r="BK94" s="177">
        <f t="shared" si="130"/>
        <v>-1403068.9770604847</v>
      </c>
      <c r="BL94" s="174">
        <v>2.8972534116258122E-2</v>
      </c>
      <c r="BM94" s="175">
        <v>0</v>
      </c>
      <c r="BN94" s="177">
        <f t="shared" si="131"/>
        <v>0</v>
      </c>
      <c r="BO94" s="174">
        <v>-0.29483955866551548</v>
      </c>
      <c r="BP94" s="175">
        <v>0</v>
      </c>
      <c r="BQ94" s="177">
        <f t="shared" si="132"/>
        <v>0</v>
      </c>
      <c r="BR94" s="174">
        <v>3.3547257369648548E-3</v>
      </c>
      <c r="BS94" s="175">
        <f t="shared" si="182"/>
        <v>119373351.00878927</v>
      </c>
      <c r="BT94" s="177">
        <f t="shared" si="133"/>
        <v>400464.8529369249</v>
      </c>
      <c r="BU94" s="174">
        <v>-0.26600707189117551</v>
      </c>
      <c r="BV94" s="175">
        <v>0</v>
      </c>
      <c r="BW94" s="177">
        <f t="shared" si="134"/>
        <v>0</v>
      </c>
      <c r="BX94" s="174">
        <v>-0.37091639873054638</v>
      </c>
      <c r="BY94" s="175">
        <f t="shared" si="183"/>
        <v>113701884.07453319</v>
      </c>
      <c r="BZ94" s="177">
        <f t="shared" si="135"/>
        <v>-42173893.369803913</v>
      </c>
      <c r="CA94" s="174">
        <v>-0.26783603356257896</v>
      </c>
      <c r="CB94" s="175">
        <v>0</v>
      </c>
      <c r="CC94" s="177">
        <f t="shared" si="136"/>
        <v>0</v>
      </c>
      <c r="CD94" s="174">
        <v>-0.53654583701856029</v>
      </c>
      <c r="CE94" s="175">
        <f t="shared" si="184"/>
        <v>393932634.72076803</v>
      </c>
      <c r="CF94" s="177">
        <f t="shared" si="137"/>
        <v>-211362915.22518125</v>
      </c>
      <c r="CG94" s="174">
        <v>-0.25919918207168663</v>
      </c>
      <c r="CH94" s="175">
        <f t="shared" si="185"/>
        <v>928959.56714291498</v>
      </c>
      <c r="CI94" s="177">
        <f t="shared" si="138"/>
        <v>-240785.55998111161</v>
      </c>
      <c r="CJ94" s="174">
        <v>-0.3404426052872353</v>
      </c>
      <c r="CK94" s="179">
        <v>0</v>
      </c>
      <c r="CL94" s="179">
        <f t="shared" si="139"/>
        <v>0</v>
      </c>
      <c r="CN94" s="180">
        <f t="shared" si="111"/>
        <v>-153746200286.93805</v>
      </c>
      <c r="CP94" s="180">
        <f t="shared" si="112"/>
        <v>1866242071044.8628</v>
      </c>
      <c r="CR94" s="182">
        <f t="shared" si="140"/>
        <v>-8.2382774813805029E-2</v>
      </c>
      <c r="CS94" s="183">
        <v>-8.3141122236358292E-2</v>
      </c>
      <c r="CT94" s="184">
        <f t="shared" si="141"/>
        <v>-7.5834742255326271E-4</v>
      </c>
    </row>
    <row r="95" spans="1:98" ht="15.75">
      <c r="A95" s="171">
        <v>40787</v>
      </c>
      <c r="B95" s="173">
        <v>1720704695343.3645</v>
      </c>
      <c r="C95" s="173">
        <v>-115159020047.98758</v>
      </c>
      <c r="D95" s="174">
        <v>-3.8534941458260558E-2</v>
      </c>
      <c r="E95" s="175">
        <f t="shared" si="163"/>
        <v>50899000.535775959</v>
      </c>
      <c r="F95" s="175">
        <f t="shared" si="113"/>
        <v>-1961390.0059300994</v>
      </c>
      <c r="G95" s="176">
        <v>-0.2108066912024891</v>
      </c>
      <c r="H95" s="175">
        <f t="shared" si="164"/>
        <v>934130297.75643456</v>
      </c>
      <c r="I95" s="175">
        <f t="shared" si="114"/>
        <v>-196920917.22202989</v>
      </c>
      <c r="J95" s="176">
        <v>1.0883891390288579E-2</v>
      </c>
      <c r="K95" s="175">
        <f t="shared" si="165"/>
        <v>799066531.76455581</v>
      </c>
      <c r="L95" s="177">
        <f t="shared" si="115"/>
        <v>8696953.3453400042</v>
      </c>
      <c r="M95" s="174">
        <v>-0.15442412395242358</v>
      </c>
      <c r="N95" s="175">
        <f t="shared" si="166"/>
        <v>737167229.17259419</v>
      </c>
      <c r="O95" s="175">
        <f t="shared" si="116"/>
        <v>-113836403.57141332</v>
      </c>
      <c r="P95" s="176">
        <v>-9.4496449603991894E-2</v>
      </c>
      <c r="Q95" s="178">
        <f t="shared" si="167"/>
        <v>406683536.85117465</v>
      </c>
      <c r="R95" s="178">
        <f t="shared" si="117"/>
        <v>-38430150.344830208</v>
      </c>
      <c r="S95" s="176">
        <v>-5.2330226216532792E-2</v>
      </c>
      <c r="T95" s="178">
        <f t="shared" si="168"/>
        <v>431689977.20634478</v>
      </c>
      <c r="U95" s="178">
        <f t="shared" si="118"/>
        <v>-22590434.162617907</v>
      </c>
      <c r="V95" s="176">
        <v>-0.21185530468423311</v>
      </c>
      <c r="W95" s="178">
        <f t="shared" si="169"/>
        <v>1904772.2301617009</v>
      </c>
      <c r="X95" s="179">
        <f t="shared" si="119"/>
        <v>-403536.10117497336</v>
      </c>
      <c r="Y95" s="174">
        <v>-3.296328419964583E-2</v>
      </c>
      <c r="Z95" s="175">
        <f t="shared" si="170"/>
        <v>134353318.54962942</v>
      </c>
      <c r="AA95" s="177">
        <f t="shared" si="120"/>
        <v>-4428726.6225169823</v>
      </c>
      <c r="AB95" s="174">
        <v>-0.15009041645203203</v>
      </c>
      <c r="AC95" s="175">
        <f t="shared" si="171"/>
        <v>123274433.10177077</v>
      </c>
      <c r="AD95" s="177">
        <f t="shared" si="121"/>
        <v>-18502311.002132937</v>
      </c>
      <c r="AE95" s="174">
        <v>-2.635586456786855E-2</v>
      </c>
      <c r="AF95" s="175">
        <f t="shared" si="172"/>
        <v>40801179.507246338</v>
      </c>
      <c r="AG95" s="175">
        <f t="shared" si="122"/>
        <v>-1075350.3613022782</v>
      </c>
      <c r="AH95" s="176">
        <v>-0.16852676734095973</v>
      </c>
      <c r="AI95" s="178">
        <f t="shared" si="173"/>
        <v>193249959.9551329</v>
      </c>
      <c r="AJ95" s="179">
        <f t="shared" si="123"/>
        <v>-32567791.040008467</v>
      </c>
      <c r="AK95" s="174">
        <v>-0.41799841762004386</v>
      </c>
      <c r="AL95" s="177">
        <f t="shared" si="174"/>
        <v>320569242.02836436</v>
      </c>
      <c r="AM95" s="177">
        <f t="shared" si="124"/>
        <v>-133997435.90551317</v>
      </c>
      <c r="AN95" s="203">
        <v>-8.2417242213817479E-2</v>
      </c>
      <c r="AO95" s="177">
        <f t="shared" si="175"/>
        <v>12708534.618493987</v>
      </c>
      <c r="AP95" s="177">
        <f t="shared" si="90"/>
        <v>-1047402.3758351034</v>
      </c>
      <c r="AQ95" s="174">
        <v>-0.11788110422357992</v>
      </c>
      <c r="AR95" s="175">
        <f t="shared" si="176"/>
        <v>954297860.55298984</v>
      </c>
      <c r="AS95" s="177">
        <f t="shared" si="125"/>
        <v>-112493685.56018633</v>
      </c>
      <c r="AT95" s="174">
        <v>2.9120524645058016E-2</v>
      </c>
      <c r="AU95" s="175">
        <f t="shared" si="177"/>
        <v>343814810.75230789</v>
      </c>
      <c r="AV95" s="177">
        <f t="shared" si="142"/>
        <v>10012067.669848539</v>
      </c>
      <c r="AW95" s="174">
        <v>5.8855538025428811E-2</v>
      </c>
      <c r="AX95" s="175">
        <f t="shared" si="178"/>
        <v>28391349.755419891</v>
      </c>
      <c r="AY95" s="177">
        <f t="shared" si="126"/>
        <v>1670988.1651233644</v>
      </c>
      <c r="AZ95" s="174">
        <v>-2.4004308427964284E-3</v>
      </c>
      <c r="BA95" s="175">
        <f t="shared" si="179"/>
        <v>1912975947.3872442</v>
      </c>
      <c r="BB95" s="177">
        <f t="shared" si="127"/>
        <v>-4591966.4656360587</v>
      </c>
      <c r="BC95" s="174">
        <v>-0.19853936022914301</v>
      </c>
      <c r="BD95" s="175">
        <v>0</v>
      </c>
      <c r="BE95" s="177">
        <f t="shared" si="128"/>
        <v>0</v>
      </c>
      <c r="BF95" s="174">
        <v>-3.4910663651301417E-2</v>
      </c>
      <c r="BG95" s="175">
        <f t="shared" si="180"/>
        <v>394908610.8633852</v>
      </c>
      <c r="BH95" s="177">
        <f t="shared" si="129"/>
        <v>-13786521.686854318</v>
      </c>
      <c r="BI95" s="174">
        <v>-0.10122256054214651</v>
      </c>
      <c r="BJ95" s="175">
        <f t="shared" si="181"/>
        <v>13378292.782123314</v>
      </c>
      <c r="BK95" s="177">
        <f t="shared" si="130"/>
        <v>-1354185.0510890388</v>
      </c>
      <c r="BL95" s="174">
        <v>-4.2944580005361242E-3</v>
      </c>
      <c r="BM95" s="175">
        <v>0</v>
      </c>
      <c r="BN95" s="177">
        <f t="shared" si="131"/>
        <v>0</v>
      </c>
      <c r="BO95" s="174">
        <v>-0.20641264408782589</v>
      </c>
      <c r="BP95" s="175">
        <v>0</v>
      </c>
      <c r="BQ95" s="177">
        <f t="shared" si="132"/>
        <v>0</v>
      </c>
      <c r="BR95" s="174">
        <v>-2.5348039428439748E-2</v>
      </c>
      <c r="BS95" s="175">
        <f t="shared" si="182"/>
        <v>119773815.86172619</v>
      </c>
      <c r="BT95" s="177">
        <f t="shared" si="133"/>
        <v>-3036031.4069577176</v>
      </c>
      <c r="BU95" s="174">
        <v>-0.25805187407031144</v>
      </c>
      <c r="BV95" s="175">
        <v>0</v>
      </c>
      <c r="BW95" s="177">
        <f t="shared" si="134"/>
        <v>0</v>
      </c>
      <c r="BX95" s="174">
        <v>-0.25538008284238517</v>
      </c>
      <c r="BY95" s="175">
        <f t="shared" si="183"/>
        <v>71527990.704729274</v>
      </c>
      <c r="BZ95" s="177">
        <f t="shared" si="135"/>
        <v>-18266824.191723119</v>
      </c>
      <c r="CA95" s="174">
        <v>-4.4783733140096683E-2</v>
      </c>
      <c r="CB95" s="175">
        <v>0</v>
      </c>
      <c r="CC95" s="177">
        <f t="shared" si="136"/>
        <v>0</v>
      </c>
      <c r="CD95" s="174">
        <v>-0.17571241590500378</v>
      </c>
      <c r="CE95" s="175">
        <f t="shared" si="184"/>
        <v>182569719.49558678</v>
      </c>
      <c r="CF95" s="177">
        <f t="shared" si="137"/>
        <v>-32079766.48366842</v>
      </c>
      <c r="CG95" s="174">
        <v>-0.16899416398581701</v>
      </c>
      <c r="CH95" s="175">
        <f t="shared" si="185"/>
        <v>688174.00716180343</v>
      </c>
      <c r="CI95" s="177">
        <f t="shared" si="138"/>
        <v>-116297.39101707863</v>
      </c>
      <c r="CJ95" s="174">
        <v>1.4604367584097673E-2</v>
      </c>
      <c r="CK95" s="179">
        <v>0</v>
      </c>
      <c r="CL95" s="179">
        <f t="shared" si="139"/>
        <v>0</v>
      </c>
      <c r="CN95" s="180">
        <f t="shared" si="111"/>
        <v>-114427912930.21544</v>
      </c>
      <c r="CP95" s="180">
        <f t="shared" si="112"/>
        <v>1712495870757.9243</v>
      </c>
      <c r="CR95" s="182">
        <f t="shared" si="140"/>
        <v>-6.6819380346634885E-2</v>
      </c>
      <c r="CS95" s="183">
        <v>-6.6925498814314408E-2</v>
      </c>
      <c r="CT95" s="184">
        <f t="shared" si="141"/>
        <v>-1.0611846767952238E-4</v>
      </c>
    </row>
    <row r="96" spans="1:98" ht="15.75">
      <c r="A96" s="185">
        <v>40817</v>
      </c>
      <c r="B96" s="173">
        <v>1605545675295.377</v>
      </c>
      <c r="C96" s="173">
        <v>140056976290.98437</v>
      </c>
      <c r="D96" s="174">
        <v>-6.7107998911722422E-2</v>
      </c>
      <c r="E96" s="175">
        <f t="shared" si="163"/>
        <v>48937610.529845864</v>
      </c>
      <c r="F96" s="175">
        <f t="shared" si="113"/>
        <v>-3284105.1141791921</v>
      </c>
      <c r="G96" s="176">
        <v>0.19571876192643201</v>
      </c>
      <c r="H96" s="175">
        <f t="shared" si="164"/>
        <v>737209380.53440464</v>
      </c>
      <c r="I96" s="175">
        <f t="shared" si="114"/>
        <v>144285707.23874557</v>
      </c>
      <c r="J96" s="176">
        <v>-5.1946802086814736E-2</v>
      </c>
      <c r="K96" s="175">
        <f t="shared" si="165"/>
        <v>807763485.10989594</v>
      </c>
      <c r="L96" s="177">
        <f t="shared" si="115"/>
        <v>-41960729.893959485</v>
      </c>
      <c r="M96" s="174">
        <v>5.6066154707087555E-2</v>
      </c>
      <c r="N96" s="175">
        <f t="shared" si="166"/>
        <v>623330825.60118091</v>
      </c>
      <c r="O96" s="175">
        <f t="shared" si="116"/>
        <v>34947762.501852423</v>
      </c>
      <c r="P96" s="176">
        <v>-7.2700816008235995E-3</v>
      </c>
      <c r="Q96" s="178">
        <f t="shared" si="167"/>
        <v>368253386.50634444</v>
      </c>
      <c r="R96" s="178">
        <f t="shared" si="117"/>
        <v>-2677232.1696807561</v>
      </c>
      <c r="S96" s="176">
        <v>-0.1167453119705405</v>
      </c>
      <c r="T96" s="178">
        <f t="shared" si="168"/>
        <v>409099543.04372686</v>
      </c>
      <c r="U96" s="178">
        <f t="shared" si="118"/>
        <v>-47760453.77964545</v>
      </c>
      <c r="V96" s="176">
        <v>0.12577101353707709</v>
      </c>
      <c r="W96" s="178">
        <f t="shared" si="169"/>
        <v>1501236.1289867277</v>
      </c>
      <c r="X96" s="179">
        <f t="shared" si="119"/>
        <v>188811.98950113895</v>
      </c>
      <c r="Y96" s="174">
        <v>-4.5656355038828388E-2</v>
      </c>
      <c r="Z96" s="175">
        <f t="shared" si="170"/>
        <v>129924591.92711245</v>
      </c>
      <c r="AA96" s="177">
        <f t="shared" si="120"/>
        <v>-5931883.297299142</v>
      </c>
      <c r="AB96" s="174">
        <v>-0.11835505853581475</v>
      </c>
      <c r="AC96" s="175">
        <f t="shared" si="171"/>
        <v>104772122.09963784</v>
      </c>
      <c r="AD96" s="177">
        <f t="shared" si="121"/>
        <v>-12400310.644024167</v>
      </c>
      <c r="AE96" s="174">
        <v>-0.22083707775314682</v>
      </c>
      <c r="AF96" s="175">
        <f t="shared" si="172"/>
        <v>39725829.145944059</v>
      </c>
      <c r="AG96" s="175">
        <f t="shared" si="122"/>
        <v>-8772936.019911075</v>
      </c>
      <c r="AH96" s="176">
        <v>8.2960946107633438E-2</v>
      </c>
      <c r="AI96" s="178">
        <f t="shared" si="173"/>
        <v>160682168.91512445</v>
      </c>
      <c r="AJ96" s="179">
        <f t="shared" si="123"/>
        <v>13330344.755825292</v>
      </c>
      <c r="AK96" s="174">
        <v>6.3697199078727534E-2</v>
      </c>
      <c r="AL96" s="177">
        <f t="shared" si="174"/>
        <v>186571806.12285119</v>
      </c>
      <c r="AM96" s="177">
        <f t="shared" si="124"/>
        <v>11884101.477085009</v>
      </c>
      <c r="AN96" s="203">
        <v>7.4048993740760179E-3</v>
      </c>
      <c r="AO96" s="177">
        <f t="shared" si="175"/>
        <v>11661132.242658883</v>
      </c>
      <c r="AP96" s="177">
        <f t="shared" si="90"/>
        <v>86349.510844682431</v>
      </c>
      <c r="AQ96" s="174">
        <v>0.25798645510353951</v>
      </c>
      <c r="AR96" s="175">
        <f t="shared" si="176"/>
        <v>841804174.99280357</v>
      </c>
      <c r="AS96" s="177">
        <f t="shared" si="125"/>
        <v>217174074.99775305</v>
      </c>
      <c r="AT96" s="174">
        <v>-2.6285543568853292E-2</v>
      </c>
      <c r="AU96" s="175">
        <f t="shared" si="177"/>
        <v>353826878.42215645</v>
      </c>
      <c r="AV96" s="177">
        <f t="shared" si="142"/>
        <v>-9300531.8285969496</v>
      </c>
      <c r="AW96" s="174">
        <v>4.9378614708807826E-2</v>
      </c>
      <c r="AX96" s="175">
        <f t="shared" si="178"/>
        <v>30062337.920543253</v>
      </c>
      <c r="AY96" s="177">
        <f t="shared" si="126"/>
        <v>1484436.6014244885</v>
      </c>
      <c r="AZ96" s="174">
        <v>4.388045387729294E-2</v>
      </c>
      <c r="BA96" s="175">
        <f t="shared" si="179"/>
        <v>1908383980.9216082</v>
      </c>
      <c r="BB96" s="177">
        <f t="shared" si="127"/>
        <v>83740755.254995316</v>
      </c>
      <c r="BC96" s="174">
        <v>0.10827461245400727</v>
      </c>
      <c r="BD96" s="175">
        <v>0</v>
      </c>
      <c r="BE96" s="177">
        <f t="shared" si="128"/>
        <v>0</v>
      </c>
      <c r="BF96" s="174">
        <v>2.6935724840877123E-2</v>
      </c>
      <c r="BG96" s="175">
        <f t="shared" si="180"/>
        <v>381122089.17653084</v>
      </c>
      <c r="BH96" s="177">
        <f t="shared" si="129"/>
        <v>10265799.724839268</v>
      </c>
      <c r="BI96" s="174">
        <v>2.6955470925639825E-3</v>
      </c>
      <c r="BJ96" s="175">
        <f t="shared" si="181"/>
        <v>12024107.731034275</v>
      </c>
      <c r="BK96" s="177">
        <f t="shared" si="130"/>
        <v>32411.548635065545</v>
      </c>
      <c r="BL96" s="174">
        <v>-4.9622946538390878E-3</v>
      </c>
      <c r="BM96" s="175">
        <v>0</v>
      </c>
      <c r="BN96" s="177">
        <f t="shared" si="131"/>
        <v>0</v>
      </c>
      <c r="BO96" s="174">
        <v>3.4021404464572871E-2</v>
      </c>
      <c r="BP96" s="175">
        <v>0</v>
      </c>
      <c r="BQ96" s="177">
        <f t="shared" si="132"/>
        <v>0</v>
      </c>
      <c r="BR96" s="174">
        <v>4.2749590889015955E-2</v>
      </c>
      <c r="BS96" s="175">
        <f t="shared" si="182"/>
        <v>116737784.45476848</v>
      </c>
      <c r="BT96" s="177">
        <f t="shared" si="133"/>
        <v>4990492.526731479</v>
      </c>
      <c r="BU96" s="174">
        <v>5.1191817167594765E-2</v>
      </c>
      <c r="BV96" s="175">
        <v>0</v>
      </c>
      <c r="BW96" s="177">
        <f t="shared" si="134"/>
        <v>0</v>
      </c>
      <c r="BX96" s="174">
        <v>-0.16167411120862646</v>
      </c>
      <c r="BY96" s="175">
        <f t="shared" si="183"/>
        <v>53261166.513006158</v>
      </c>
      <c r="BZ96" s="177">
        <f t="shared" si="135"/>
        <v>-8610951.7579249293</v>
      </c>
      <c r="CA96" s="174">
        <v>0.23167985032224589</v>
      </c>
      <c r="CB96" s="175">
        <v>0</v>
      </c>
      <c r="CC96" s="177">
        <f t="shared" si="136"/>
        <v>0</v>
      </c>
      <c r="CD96" s="174">
        <v>0.15082500765055185</v>
      </c>
      <c r="CE96" s="175">
        <f t="shared" si="184"/>
        <v>150489953.01191837</v>
      </c>
      <c r="CF96" s="177">
        <f t="shared" si="137"/>
        <v>22697648.314353775</v>
      </c>
      <c r="CG96" s="174">
        <v>4.16102679053783E-2</v>
      </c>
      <c r="CH96" s="175">
        <f t="shared" si="185"/>
        <v>571876.61614472477</v>
      </c>
      <c r="CI96" s="177">
        <f t="shared" si="138"/>
        <v>23795.939206603187</v>
      </c>
      <c r="CJ96" s="174">
        <v>7.9219965618200286E-2</v>
      </c>
      <c r="CK96" s="179">
        <v>0</v>
      </c>
      <c r="CL96" s="179">
        <f t="shared" si="139"/>
        <v>0</v>
      </c>
      <c r="CN96" s="180">
        <f t="shared" si="111"/>
        <v>139652542933.10773</v>
      </c>
      <c r="CP96" s="180">
        <f t="shared" si="112"/>
        <v>1598067957827.709</v>
      </c>
      <c r="CR96" s="182">
        <f t="shared" si="140"/>
        <v>8.7388363084972109E-2</v>
      </c>
      <c r="CS96" s="183">
        <v>8.7233255612748403E-2</v>
      </c>
      <c r="CT96" s="184">
        <f t="shared" si="141"/>
        <v>-1.5510747222370613E-4</v>
      </c>
    </row>
    <row r="97" spans="1:98" ht="15.75">
      <c r="A97" s="171">
        <v>40848</v>
      </c>
      <c r="B97" s="173">
        <v>1745602651586.3613</v>
      </c>
      <c r="C97" s="173">
        <v>-27697320915.785992</v>
      </c>
      <c r="D97" s="174">
        <v>0.10143598231882112</v>
      </c>
      <c r="E97" s="175">
        <f t="shared" si="163"/>
        <v>45653505.41566667</v>
      </c>
      <c r="F97" s="175">
        <f t="shared" si="113"/>
        <v>4630908.1681357687</v>
      </c>
      <c r="G97" s="176">
        <v>-0.15580653662320534</v>
      </c>
      <c r="H97" s="175">
        <f t="shared" si="164"/>
        <v>881495087.77315021</v>
      </c>
      <c r="I97" s="175">
        <f t="shared" si="114"/>
        <v>-137342696.67630294</v>
      </c>
      <c r="J97" s="176">
        <v>4.5878946079424034E-2</v>
      </c>
      <c r="K97" s="175">
        <f t="shared" si="165"/>
        <v>765802755.21593642</v>
      </c>
      <c r="L97" s="177">
        <f t="shared" si="115"/>
        <v>35134223.314026311</v>
      </c>
      <c r="M97" s="174">
        <v>-0.15428062037702692</v>
      </c>
      <c r="N97" s="175">
        <f t="shared" si="166"/>
        <v>658278588.1030333</v>
      </c>
      <c r="O97" s="175">
        <f t="shared" si="116"/>
        <v>-101559628.95344935</v>
      </c>
      <c r="P97" s="176">
        <v>7.4905311417295076E-2</v>
      </c>
      <c r="Q97" s="178">
        <f t="shared" si="167"/>
        <v>365576154.33666366</v>
      </c>
      <c r="R97" s="178">
        <f t="shared" si="117"/>
        <v>27383595.687324919</v>
      </c>
      <c r="S97" s="176">
        <v>5.0253838550451027E-2</v>
      </c>
      <c r="T97" s="178">
        <f t="shared" si="168"/>
        <v>361339089.26408142</v>
      </c>
      <c r="U97" s="178">
        <f t="shared" si="118"/>
        <v>18158676.253844161</v>
      </c>
      <c r="V97" s="176">
        <v>-0.13352064515724121</v>
      </c>
      <c r="W97" s="178">
        <f t="shared" si="169"/>
        <v>1690048.1184878666</v>
      </c>
      <c r="X97" s="179">
        <f t="shared" si="119"/>
        <v>-225656.31512728159</v>
      </c>
      <c r="Y97" s="174">
        <v>-4.5436808094755129E-2</v>
      </c>
      <c r="Z97" s="175">
        <f t="shared" si="170"/>
        <v>123992708.6298133</v>
      </c>
      <c r="AA97" s="177">
        <f t="shared" si="120"/>
        <v>-5633832.9071617154</v>
      </c>
      <c r="AB97" s="174">
        <v>-0.13485671495615878</v>
      </c>
      <c r="AC97" s="175">
        <f t="shared" si="171"/>
        <v>92371811.455613673</v>
      </c>
      <c r="AD97" s="177">
        <f t="shared" si="121"/>
        <v>-12456959.047453735</v>
      </c>
      <c r="AE97" s="174">
        <v>-0.49261674345391571</v>
      </c>
      <c r="AF97" s="175">
        <f t="shared" si="172"/>
        <v>30952893.126032986</v>
      </c>
      <c r="AG97" s="175">
        <f t="shared" si="122"/>
        <v>-15247913.412223462</v>
      </c>
      <c r="AH97" s="176">
        <v>-0.17415893376371039</v>
      </c>
      <c r="AI97" s="178">
        <f t="shared" si="173"/>
        <v>174012513.67094976</v>
      </c>
      <c r="AJ97" s="179">
        <f t="shared" si="123"/>
        <v>-30305833.842475686</v>
      </c>
      <c r="AK97" s="174">
        <v>-0.12012217998814999</v>
      </c>
      <c r="AL97" s="177">
        <f t="shared" si="174"/>
        <v>198455907.59993622</v>
      </c>
      <c r="AM97" s="177">
        <f t="shared" si="124"/>
        <v>-23838956.252431203</v>
      </c>
      <c r="AN97" s="203">
        <v>0.10887274318144054</v>
      </c>
      <c r="AO97" s="177">
        <f t="shared" si="175"/>
        <v>11747481.753503567</v>
      </c>
      <c r="AP97" s="177">
        <f t="shared" si="90"/>
        <v>1278980.5639778525</v>
      </c>
      <c r="AQ97" s="174">
        <v>-0.13269909790944392</v>
      </c>
      <c r="AR97" s="175">
        <f t="shared" si="176"/>
        <v>1058978249.9905567</v>
      </c>
      <c r="AS97" s="177">
        <f t="shared" si="125"/>
        <v>-140525458.47946846</v>
      </c>
      <c r="AT97" s="174">
        <v>-1.2548620810030473E-2</v>
      </c>
      <c r="AU97" s="175">
        <f t="shared" si="177"/>
        <v>344526346.5935595</v>
      </c>
      <c r="AV97" s="177">
        <f t="shared" si="142"/>
        <v>-4323330.4824677119</v>
      </c>
      <c r="AW97" s="174">
        <v>-1.2039816405385961E-2</v>
      </c>
      <c r="AX97" s="175">
        <f t="shared" si="178"/>
        <v>31546774.521967739</v>
      </c>
      <c r="AY97" s="177">
        <f t="shared" si="126"/>
        <v>-379817.37342659902</v>
      </c>
      <c r="AZ97" s="174">
        <v>-4.135198517043466E-2</v>
      </c>
      <c r="BA97" s="175">
        <f t="shared" si="179"/>
        <v>1992124736.1766036</v>
      </c>
      <c r="BB97" s="177">
        <f t="shared" si="127"/>
        <v>-82378312.548030972</v>
      </c>
      <c r="BC97" s="174">
        <v>-1.1268316860558979E-2</v>
      </c>
      <c r="BD97" s="175">
        <v>0</v>
      </c>
      <c r="BE97" s="177">
        <f t="shared" si="128"/>
        <v>0</v>
      </c>
      <c r="BF97" s="174">
        <v>-6.8020204363168427E-2</v>
      </c>
      <c r="BG97" s="175">
        <f t="shared" si="180"/>
        <v>391387888.90137005</v>
      </c>
      <c r="BH97" s="177">
        <f t="shared" si="129"/>
        <v>-26622284.18834025</v>
      </c>
      <c r="BI97" s="174">
        <v>-0.12425420984472098</v>
      </c>
      <c r="BJ97" s="175">
        <f t="shared" si="181"/>
        <v>12056519.279669341</v>
      </c>
      <c r="BK97" s="177">
        <f t="shared" si="130"/>
        <v>-1498073.2765729586</v>
      </c>
      <c r="BL97" s="174">
        <v>-1.436399212823255E-2</v>
      </c>
      <c r="BM97" s="175">
        <v>0</v>
      </c>
      <c r="BN97" s="177">
        <f t="shared" si="131"/>
        <v>0</v>
      </c>
      <c r="BO97" s="174">
        <v>-4.0490701737835845E-2</v>
      </c>
      <c r="BP97" s="175">
        <v>0</v>
      </c>
      <c r="BQ97" s="177">
        <f t="shared" si="132"/>
        <v>0</v>
      </c>
      <c r="BR97" s="174">
        <v>-9.2052244473408415E-2</v>
      </c>
      <c r="BS97" s="175">
        <f t="shared" si="182"/>
        <v>121728276.98149994</v>
      </c>
      <c r="BT97" s="177">
        <f t="shared" si="133"/>
        <v>-11205361.112027807</v>
      </c>
      <c r="BU97" s="174">
        <v>5.6010100100747778E-2</v>
      </c>
      <c r="BV97" s="175">
        <v>0</v>
      </c>
      <c r="BW97" s="177">
        <f t="shared" si="134"/>
        <v>0</v>
      </c>
      <c r="BX97" s="174">
        <v>4.2791460245019966E-2</v>
      </c>
      <c r="BY97" s="175">
        <f t="shared" si="183"/>
        <v>44650214.755081229</v>
      </c>
      <c r="BZ97" s="177">
        <f t="shared" si="135"/>
        <v>1910647.8896236622</v>
      </c>
      <c r="CA97" s="174">
        <v>-0.16468060304803428</v>
      </c>
      <c r="CB97" s="175">
        <v>0</v>
      </c>
      <c r="CC97" s="177">
        <f t="shared" si="136"/>
        <v>0</v>
      </c>
      <c r="CD97" s="174">
        <v>-0.1589433365158758</v>
      </c>
      <c r="CE97" s="175">
        <f t="shared" si="184"/>
        <v>173187601.32627216</v>
      </c>
      <c r="CF97" s="177">
        <f t="shared" si="137"/>
        <v>-27527015.197979014</v>
      </c>
      <c r="CG97" s="174">
        <v>-0.17233091156790326</v>
      </c>
      <c r="CH97" s="175">
        <f t="shared" si="185"/>
        <v>595672.55535132799</v>
      </c>
      <c r="CI97" s="177">
        <f t="shared" si="138"/>
        <v>-102652.79445967666</v>
      </c>
      <c r="CJ97" s="174">
        <v>-3.9429213307104069E-2</v>
      </c>
      <c r="CK97" s="179">
        <v>0</v>
      </c>
      <c r="CL97" s="179">
        <f t="shared" si="139"/>
        <v>0</v>
      </c>
      <c r="CN97" s="180">
        <f t="shared" si="111"/>
        <v>-27164644164.803524</v>
      </c>
      <c r="CP97" s="180">
        <f t="shared" si="112"/>
        <v>1737720500760.8169</v>
      </c>
      <c r="CR97" s="182">
        <f t="shared" si="140"/>
        <v>-1.5632343724385003E-2</v>
      </c>
      <c r="CS97" s="183">
        <v>-1.58669104281065E-2</v>
      </c>
      <c r="CT97" s="184">
        <f t="shared" si="141"/>
        <v>-2.3456670372149629E-4</v>
      </c>
    </row>
    <row r="98" spans="1:98" s="170" customFormat="1" ht="15.75">
      <c r="A98" s="187">
        <v>40878</v>
      </c>
      <c r="B98" s="189">
        <v>1717905330670.5754</v>
      </c>
      <c r="C98" s="189">
        <v>5837148233.1390858</v>
      </c>
      <c r="D98" s="190">
        <v>-7.0265719067096971E-2</v>
      </c>
      <c r="E98" s="191">
        <f t="shared" si="163"/>
        <v>50284413.583802439</v>
      </c>
      <c r="F98" s="191">
        <f t="shared" si="113"/>
        <v>-3533270.478333177</v>
      </c>
      <c r="G98" s="192">
        <v>7.2749112918329903E-2</v>
      </c>
      <c r="H98" s="191">
        <f t="shared" si="164"/>
        <v>744152391.0968473</v>
      </c>
      <c r="I98" s="191">
        <f t="shared" si="114"/>
        <v>54136426.328349739</v>
      </c>
      <c r="J98" s="192">
        <v>-2.3494989032194054E-2</v>
      </c>
      <c r="K98" s="191">
        <f t="shared" si="165"/>
        <v>800936978.52996266</v>
      </c>
      <c r="L98" s="193">
        <f t="shared" si="115"/>
        <v>-18818005.526040118</v>
      </c>
      <c r="M98" s="190">
        <v>2.8747468231283321E-2</v>
      </c>
      <c r="N98" s="191">
        <f t="shared" si="166"/>
        <v>556718959.14958394</v>
      </c>
      <c r="O98" s="191">
        <f t="shared" si="116"/>
        <v>16004260.59190578</v>
      </c>
      <c r="P98" s="192">
        <v>-5.370742520534337E-2</v>
      </c>
      <c r="Q98" s="194">
        <f t="shared" si="167"/>
        <v>392959750.0239886</v>
      </c>
      <c r="R98" s="194">
        <f t="shared" si="117"/>
        <v>-21104856.383123796</v>
      </c>
      <c r="S98" s="192">
        <v>-0.21003150368475382</v>
      </c>
      <c r="T98" s="194">
        <f t="shared" si="168"/>
        <v>379497765.51792556</v>
      </c>
      <c r="U98" s="194">
        <f t="shared" si="118"/>
        <v>-79706486.336734027</v>
      </c>
      <c r="V98" s="192">
        <v>5.0683348928724802E-2</v>
      </c>
      <c r="W98" s="194">
        <f t="shared" si="169"/>
        <v>1464391.8033605849</v>
      </c>
      <c r="X98" s="195">
        <f t="shared" si="119"/>
        <v>74220.280738089074</v>
      </c>
      <c r="Y98" s="190">
        <v>4.4523722372468141E-2</v>
      </c>
      <c r="Z98" s="191">
        <f t="shared" si="170"/>
        <v>118358875.72265159</v>
      </c>
      <c r="AA98" s="193">
        <f t="shared" si="120"/>
        <v>5269777.7229927983</v>
      </c>
      <c r="AB98" s="190">
        <v>-1.3645967255746074E-2</v>
      </c>
      <c r="AC98" s="191">
        <f t="shared" si="171"/>
        <v>79914852.408159941</v>
      </c>
      <c r="AD98" s="193">
        <f t="shared" si="121"/>
        <v>-1090515.4592095308</v>
      </c>
      <c r="AE98" s="190">
        <v>7.1554438532083375E-2</v>
      </c>
      <c r="AF98" s="191">
        <f t="shared" si="172"/>
        <v>15704979.713809524</v>
      </c>
      <c r="AG98" s="191">
        <f t="shared" si="122"/>
        <v>1123761.0055793999</v>
      </c>
      <c r="AH98" s="192">
        <v>6.9423405486217518E-2</v>
      </c>
      <c r="AI98" s="194">
        <f t="shared" si="173"/>
        <v>143706679.82847407</v>
      </c>
      <c r="AJ98" s="195">
        <f t="shared" si="123"/>
        <v>9976607.1048101913</v>
      </c>
      <c r="AK98" s="190">
        <v>7.2979568306574677E-2</v>
      </c>
      <c r="AL98" s="193">
        <f t="shared" si="174"/>
        <v>174616951.347505</v>
      </c>
      <c r="AM98" s="193">
        <f t="shared" si="124"/>
        <v>12743469.728351068</v>
      </c>
      <c r="AN98" s="204">
        <v>3.5463914188565843E-3</v>
      </c>
      <c r="AO98" s="193">
        <f t="shared" si="175"/>
        <v>13026462.317481419</v>
      </c>
      <c r="AP98" s="193">
        <f t="shared" si="90"/>
        <v>46196.934180774755</v>
      </c>
      <c r="AQ98" s="190">
        <v>-2.4948908887735877E-2</v>
      </c>
      <c r="AR98" s="191">
        <f t="shared" si="176"/>
        <v>918452791.51108825</v>
      </c>
      <c r="AS98" s="193">
        <f t="shared" si="125"/>
        <v>-22914395.013096817</v>
      </c>
      <c r="AT98" s="190">
        <v>-4.0139852549099228E-2</v>
      </c>
      <c r="AU98" s="191">
        <f t="shared" si="177"/>
        <v>340203016.11109179</v>
      </c>
      <c r="AV98" s="193">
        <f t="shared" si="142"/>
        <v>-13655698.903458053</v>
      </c>
      <c r="AW98" s="190">
        <v>5.7696839415622148E-2</v>
      </c>
      <c r="AX98" s="191">
        <f t="shared" si="178"/>
        <v>31166957.148541138</v>
      </c>
      <c r="AY98" s="193">
        <f t="shared" si="126"/>
        <v>1798234.9216729547</v>
      </c>
      <c r="AZ98" s="190">
        <v>0.11376140132397167</v>
      </c>
      <c r="BA98" s="191">
        <f t="shared" si="179"/>
        <v>1909746423.6285725</v>
      </c>
      <c r="BB98" s="193">
        <f t="shared" si="127"/>
        <v>217255429.32542965</v>
      </c>
      <c r="BC98" s="190">
        <v>0.10892161652945256</v>
      </c>
      <c r="BD98" s="191">
        <v>0</v>
      </c>
      <c r="BE98" s="193">
        <f t="shared" si="128"/>
        <v>0</v>
      </c>
      <c r="BF98" s="190">
        <v>3.5292573588519428E-2</v>
      </c>
      <c r="BG98" s="191">
        <f t="shared" si="180"/>
        <v>364765604.7130298</v>
      </c>
      <c r="BH98" s="193">
        <f t="shared" si="129"/>
        <v>12873516.946895393</v>
      </c>
      <c r="BI98" s="190">
        <v>-9.0119280176252864E-4</v>
      </c>
      <c r="BJ98" s="191">
        <f t="shared" si="181"/>
        <v>10558446.003096381</v>
      </c>
      <c r="BK98" s="193">
        <f t="shared" si="130"/>
        <v>-9515.1955357888</v>
      </c>
      <c r="BL98" s="190">
        <v>-3.7156164589618221E-2</v>
      </c>
      <c r="BM98" s="191">
        <v>0</v>
      </c>
      <c r="BN98" s="193">
        <f t="shared" si="131"/>
        <v>0</v>
      </c>
      <c r="BO98" s="190">
        <v>-1.9370086667745225E-2</v>
      </c>
      <c r="BP98" s="191">
        <v>0</v>
      </c>
      <c r="BQ98" s="193">
        <f t="shared" si="132"/>
        <v>0</v>
      </c>
      <c r="BR98" s="190">
        <v>2.4316458024371851E-2</v>
      </c>
      <c r="BS98" s="191">
        <f t="shared" si="182"/>
        <v>110522915.86947213</v>
      </c>
      <c r="BT98" s="193">
        <f t="shared" si="133"/>
        <v>2687525.8444712004</v>
      </c>
      <c r="BU98" s="190">
        <v>2.5580651603504278E-3</v>
      </c>
      <c r="BV98" s="191">
        <v>0</v>
      </c>
      <c r="BW98" s="193">
        <f t="shared" si="134"/>
        <v>0</v>
      </c>
      <c r="BX98" s="190">
        <v>8.5709365799364751E-2</v>
      </c>
      <c r="BY98" s="191">
        <f t="shared" si="183"/>
        <v>46560862.644704886</v>
      </c>
      <c r="BZ98" s="193">
        <f t="shared" si="135"/>
        <v>3990702.0083489888</v>
      </c>
      <c r="CA98" s="190">
        <v>0.10618630040417634</v>
      </c>
      <c r="CB98" s="191">
        <v>0</v>
      </c>
      <c r="CC98" s="193">
        <f t="shared" si="136"/>
        <v>0</v>
      </c>
      <c r="CD98" s="190">
        <v>1.875943619352029E-3</v>
      </c>
      <c r="CE98" s="191">
        <f t="shared" si="184"/>
        <v>145660586.12829316</v>
      </c>
      <c r="CF98" s="193">
        <f t="shared" si="137"/>
        <v>273251.04713844822</v>
      </c>
      <c r="CG98" s="190">
        <v>0.18378267376864554</v>
      </c>
      <c r="CH98" s="191">
        <f t="shared" si="185"/>
        <v>493019.76089165133</v>
      </c>
      <c r="CI98" s="193">
        <f t="shared" si="138"/>
        <v>90608.489877445987</v>
      </c>
      <c r="CJ98" s="190">
        <v>-1.7586112404622309E-2</v>
      </c>
      <c r="CK98" s="195">
        <v>0</v>
      </c>
      <c r="CL98" s="195">
        <f t="shared" si="139"/>
        <v>0</v>
      </c>
      <c r="CM98" s="196"/>
      <c r="CN98" s="197">
        <f t="shared" si="111"/>
        <v>5659636988.1538744</v>
      </c>
      <c r="CP98" s="197">
        <f t="shared" si="112"/>
        <v>1710555856596.0132</v>
      </c>
      <c r="CR98" s="198">
        <f t="shared" si="140"/>
        <v>3.3086537141303811E-3</v>
      </c>
      <c r="CS98" s="199">
        <v>3.3978288145020104E-3</v>
      </c>
      <c r="CT98" s="184">
        <f t="shared" si="141"/>
        <v>8.9175100371629342E-5</v>
      </c>
    </row>
    <row r="99" spans="1:98" ht="15.75">
      <c r="A99" s="171">
        <v>40909</v>
      </c>
      <c r="B99" s="173">
        <v>1945000000000</v>
      </c>
      <c r="C99" s="173">
        <v>103078262431.73474</v>
      </c>
      <c r="D99" s="174">
        <v>-1.6865282302124099E-2</v>
      </c>
      <c r="E99" s="175">
        <f>'[2]SPU investering'!J2</f>
        <v>0</v>
      </c>
      <c r="F99" s="175">
        <f t="shared" si="113"/>
        <v>0</v>
      </c>
      <c r="G99" s="176">
        <v>-0.10814435065359791</v>
      </c>
      <c r="H99" s="175">
        <f>'[2]SPU investering'!J3</f>
        <v>65606094</v>
      </c>
      <c r="I99" s="175">
        <f t="shared" si="114"/>
        <v>-7094928.4345489061</v>
      </c>
      <c r="J99" s="176">
        <v>9.830086578437422E-2</v>
      </c>
      <c r="K99" s="175">
        <f>'[2]SPU investering'!J4</f>
        <v>402889977</v>
      </c>
      <c r="L99" s="177">
        <f t="shared" si="115"/>
        <v>39604433.554946616</v>
      </c>
      <c r="M99" s="174">
        <v>9.1505107761333374E-2</v>
      </c>
      <c r="N99" s="175">
        <f>'[2]SPU investering'!J5</f>
        <v>397110801</v>
      </c>
      <c r="O99" s="175">
        <f t="shared" si="116"/>
        <v>36337666.638694413</v>
      </c>
      <c r="P99" s="176">
        <v>9.1724282610154514E-2</v>
      </c>
      <c r="Q99" s="178">
        <f>'[2]SPU investering'!J6</f>
        <v>351148122</v>
      </c>
      <c r="R99" s="178">
        <f t="shared" si="117"/>
        <v>32208809.580353014</v>
      </c>
      <c r="S99" s="176">
        <v>0.13096529177186123</v>
      </c>
      <c r="T99" s="178">
        <f>'[2]SPU investering'!J7</f>
        <v>199057766</v>
      </c>
      <c r="U99" s="178">
        <f t="shared" si="118"/>
        <v>26069658.403644878</v>
      </c>
      <c r="V99" s="176">
        <v>8.4052414779310247E-2</v>
      </c>
      <c r="W99" s="178">
        <f>'[2]SPU investering'!J8</f>
        <v>50432620</v>
      </c>
      <c r="X99" s="179">
        <f t="shared" si="119"/>
        <v>4238983.4946473371</v>
      </c>
      <c r="Y99" s="174">
        <v>0.13102553063618971</v>
      </c>
      <c r="Z99" s="175">
        <f>'[2]SPU investering'!J9</f>
        <v>0</v>
      </c>
      <c r="AA99" s="177">
        <f t="shared" si="120"/>
        <v>0</v>
      </c>
      <c r="AB99" s="174">
        <v>0.16636480823891669</v>
      </c>
      <c r="AC99" s="175">
        <f>'[2]SPU investering'!J10</f>
        <v>0</v>
      </c>
      <c r="AD99" s="177">
        <f t="shared" si="121"/>
        <v>0</v>
      </c>
      <c r="AE99" s="174">
        <v>0.27381915854373917</v>
      </c>
      <c r="AF99" s="175">
        <f>'[2]SPU investering'!J11</f>
        <v>65661436</v>
      </c>
      <c r="AG99" s="175">
        <f t="shared" si="122"/>
        <v>17979359.154293582</v>
      </c>
      <c r="AH99" s="176">
        <v>-4.8392085180544803E-2</v>
      </c>
      <c r="AI99" s="178">
        <f>'[2]SPU investering'!J12</f>
        <v>322632710</v>
      </c>
      <c r="AJ99" s="179">
        <f t="shared" si="123"/>
        <v>-15612869.584350009</v>
      </c>
      <c r="AK99" s="174">
        <v>1.422491762314159E-3</v>
      </c>
      <c r="AL99" s="177">
        <f>'[2]SPU investering'!J13</f>
        <v>249521057</v>
      </c>
      <c r="AM99" s="177">
        <f t="shared" si="124"/>
        <v>354941.64810642169</v>
      </c>
      <c r="AN99" s="203">
        <v>5.6861028939779672E-2</v>
      </c>
      <c r="AO99" s="177">
        <f>'[2]SPU investering'!J14</f>
        <v>3287695</v>
      </c>
      <c r="AP99" s="177">
        <f t="shared" si="90"/>
        <v>186941.72054016893</v>
      </c>
      <c r="AQ99" s="174">
        <v>-4.7453434262450793E-2</v>
      </c>
      <c r="AR99" s="175">
        <f>'[2]SPU investering'!J15</f>
        <v>2755360654</v>
      </c>
      <c r="AS99" s="177">
        <f t="shared" si="125"/>
        <v>-130751325.66393243</v>
      </c>
      <c r="AT99" s="174">
        <v>-4.9130417049697506E-2</v>
      </c>
      <c r="AU99" s="175">
        <f>'[2]SPU investering'!J16</f>
        <v>598820492</v>
      </c>
      <c r="AV99" s="177">
        <f t="shared" si="142"/>
        <v>-29420300.509865049</v>
      </c>
      <c r="AW99" s="174">
        <v>-3.0943374274265485E-2</v>
      </c>
      <c r="AX99" s="175">
        <f>'[2]SPU investering'!J17</f>
        <v>133098345</v>
      </c>
      <c r="AY99" s="177">
        <f t="shared" si="126"/>
        <v>-4118511.9046203122</v>
      </c>
      <c r="AZ99" s="174">
        <v>-1.8696073114713368E-2</v>
      </c>
      <c r="BA99" s="175">
        <f>'[2]SPU investering'!J18</f>
        <v>708722751</v>
      </c>
      <c r="BB99" s="177">
        <f t="shared" si="127"/>
        <v>-13250332.370756797</v>
      </c>
      <c r="BC99" s="174">
        <v>7.9063877924296283E-2</v>
      </c>
      <c r="BD99" s="175">
        <v>0</v>
      </c>
      <c r="BE99" s="177">
        <f t="shared" si="128"/>
        <v>0</v>
      </c>
      <c r="BF99" s="174">
        <v>8.4839945342584627E-2</v>
      </c>
      <c r="BG99" s="175">
        <f>'[2]SPU investering'!J20</f>
        <v>306826081</v>
      </c>
      <c r="BH99" s="177">
        <f t="shared" si="129"/>
        <v>26031107.941719443</v>
      </c>
      <c r="BI99" s="174">
        <v>0.15893682853684865</v>
      </c>
      <c r="BJ99" s="175">
        <f>'[2]SPU investering'!J21</f>
        <v>73330561</v>
      </c>
      <c r="BK99" s="177">
        <f t="shared" si="130"/>
        <v>11654926.80016792</v>
      </c>
      <c r="BL99" s="174">
        <v>-6.587085089427655E-2</v>
      </c>
      <c r="BM99" s="175">
        <f>'[2]SPU investering'!J22</f>
        <v>459631114</v>
      </c>
      <c r="BN99" s="177">
        <f t="shared" si="131"/>
        <v>-30276292.576664228</v>
      </c>
      <c r="BO99" s="174">
        <v>7.9631973458136357E-2</v>
      </c>
      <c r="BP99" s="175">
        <f>'[2]SPU investering'!J23</f>
        <v>135143231</v>
      </c>
      <c r="BQ99" s="177">
        <f t="shared" si="132"/>
        <v>10761722.18403879</v>
      </c>
      <c r="BR99" s="174">
        <v>-5.5161021246372946E-3</v>
      </c>
      <c r="BS99" s="175">
        <f>'[2]SPU investering'!J24</f>
        <v>185514055</v>
      </c>
      <c r="BT99" s="177">
        <f t="shared" si="133"/>
        <v>-1023314.4729355799</v>
      </c>
      <c r="BU99" s="174">
        <v>1.2817917111342348E-2</v>
      </c>
      <c r="BV99" s="175">
        <v>0</v>
      </c>
      <c r="BW99" s="177">
        <f t="shared" si="134"/>
        <v>0</v>
      </c>
      <c r="BX99" s="174">
        <v>0.14184170900479975</v>
      </c>
      <c r="BY99" s="175">
        <f>'[2]SPU investering'!J26</f>
        <v>106898076</v>
      </c>
      <c r="BZ99" s="177">
        <f t="shared" si="135"/>
        <v>15162605.789164968</v>
      </c>
      <c r="CA99" s="174">
        <v>-4.4429467697701862E-2</v>
      </c>
      <c r="CB99" s="175">
        <f>'[2]SPU investering'!J27</f>
        <v>47189387</v>
      </c>
      <c r="CC99" s="177">
        <f t="shared" si="136"/>
        <v>-2096599.3453908521</v>
      </c>
      <c r="CD99" s="174">
        <v>2.5759773536502092E-2</v>
      </c>
      <c r="CE99" s="175">
        <f>'[2]SPU investering'!J28</f>
        <v>277092036</v>
      </c>
      <c r="CF99" s="177">
        <f t="shared" si="137"/>
        <v>7137828.0961282849</v>
      </c>
      <c r="CG99" s="174">
        <v>0.13804669306343548</v>
      </c>
      <c r="CH99" s="175">
        <f>'[2]SPU investering'!J29</f>
        <v>653786</v>
      </c>
      <c r="CI99" s="177">
        <f t="shared" si="138"/>
        <v>90252.995271171225</v>
      </c>
      <c r="CJ99" s="174">
        <v>3.8477079100936264E-2</v>
      </c>
      <c r="CK99" s="179">
        <f>'[2]SPU investering'!J30</f>
        <v>13677283</v>
      </c>
      <c r="CL99" s="179">
        <f t="shared" si="139"/>
        <v>526261.89987689082</v>
      </c>
      <c r="CN99" s="180">
        <f t="shared" ref="CN99:CN131" si="186">C99-F99-I99-L99-O99-R99-U99-X99-AA99-AD99-AG99-AJ99-AM99-AP99-AS99-AV99-AY99-BB99-BE99-BH99-BK99-BN99-BQ99-BT99-BW99-BZ99-CC99-CF99-CI99-CL99</f>
        <v>103083561406.69623</v>
      </c>
      <c r="CP99" s="180">
        <f t="shared" ref="CP99:CP131" si="187">B99-E99-H99-K99-N99-Q99-T99-W99-Z99-AC99-AF99-AI99-AL99-AO99-AR99-AU99-AX99-BA99-BD99-BG99-BJ99-BM99-BP99-BS99-BV99-BY99-CB99-CE99-CH99-CK99</f>
        <v>1937090693870</v>
      </c>
      <c r="CR99" s="182">
        <f t="shared" si="140"/>
        <v>5.3215660853107305E-2</v>
      </c>
      <c r="CS99" s="183">
        <v>5.2996535954619402E-2</v>
      </c>
      <c r="CT99" s="184">
        <f t="shared" si="141"/>
        <v>-2.1912489848790323E-4</v>
      </c>
    </row>
    <row r="100" spans="1:98" ht="15.75">
      <c r="A100" s="171">
        <v>40940</v>
      </c>
      <c r="B100" s="173">
        <v>2048078262431.7346</v>
      </c>
      <c r="C100" s="173">
        <v>97004694958.609421</v>
      </c>
      <c r="D100" s="174">
        <v>9.4619528645916204E-2</v>
      </c>
      <c r="E100" s="175">
        <f>E99*(1+D99)</f>
        <v>0</v>
      </c>
      <c r="F100" s="175">
        <f t="shared" si="113"/>
        <v>0</v>
      </c>
      <c r="G100" s="176">
        <v>3.841691119656946E-2</v>
      </c>
      <c r="H100" s="175">
        <f>H99*(1+G99)</f>
        <v>58511165.565451093</v>
      </c>
      <c r="I100" s="175">
        <f t="shared" si="114"/>
        <v>2247818.2515357076</v>
      </c>
      <c r="J100" s="176">
        <v>1.6508490021586639E-2</v>
      </c>
      <c r="K100" s="175">
        <f>K99*(1+J99)</f>
        <v>442494410.5549466</v>
      </c>
      <c r="L100" s="177">
        <f t="shared" si="115"/>
        <v>7304914.5612541977</v>
      </c>
      <c r="M100" s="174">
        <v>-4.5516133922987978E-2</v>
      </c>
      <c r="N100" s="175">
        <f>N99*(1+M99)</f>
        <v>433448467.63869441</v>
      </c>
      <c r="O100" s="175">
        <f t="shared" si="116"/>
        <v>-19728898.501756735</v>
      </c>
      <c r="P100" s="176">
        <v>3.1935684447414119E-2</v>
      </c>
      <c r="Q100" s="178">
        <f>Q99*(1+P99)</f>
        <v>383356931.58035302</v>
      </c>
      <c r="R100" s="178">
        <f t="shared" si="117"/>
        <v>12242765.997679079</v>
      </c>
      <c r="S100" s="176">
        <v>3.8791281204459828E-2</v>
      </c>
      <c r="T100" s="178">
        <f>T99*(1+S99)</f>
        <v>225127424.40364486</v>
      </c>
      <c r="U100" s="178">
        <f t="shared" si="118"/>
        <v>8732981.226877559</v>
      </c>
      <c r="V100" s="176">
        <v>9.6921627574223321E-3</v>
      </c>
      <c r="W100" s="178">
        <f>W99*(1+V99)</f>
        <v>54671603.494647339</v>
      </c>
      <c r="X100" s="179">
        <f t="shared" si="119"/>
        <v>529886.07927938155</v>
      </c>
      <c r="Y100" s="174">
        <v>0.11658565032316286</v>
      </c>
      <c r="Z100" s="175">
        <f>Z99*(1+Y99)</f>
        <v>0</v>
      </c>
      <c r="AA100" s="177">
        <f t="shared" si="120"/>
        <v>0</v>
      </c>
      <c r="AB100" s="174">
        <v>-1.9408118437342043E-2</v>
      </c>
      <c r="AC100" s="175">
        <f>AC99*(1+AB99)</f>
        <v>0</v>
      </c>
      <c r="AD100" s="177">
        <f t="shared" si="121"/>
        <v>0</v>
      </c>
      <c r="AE100" s="174">
        <v>-2.0234890334965401E-2</v>
      </c>
      <c r="AF100" s="175">
        <f>AF99*(1+AE99)</f>
        <v>83640795.154293582</v>
      </c>
      <c r="AG100" s="175">
        <f t="shared" si="122"/>
        <v>-1692462.3174764363</v>
      </c>
      <c r="AH100" s="176">
        <v>-1.3525919538172998E-2</v>
      </c>
      <c r="AI100" s="178">
        <f>AI99*(1+AH99)</f>
        <v>307019840.41565001</v>
      </c>
      <c r="AJ100" s="179">
        <f t="shared" si="123"/>
        <v>-4152725.6580847963</v>
      </c>
      <c r="AK100" s="174">
        <v>-4.6306449305566939E-2</v>
      </c>
      <c r="AL100" s="177">
        <f>AL99*(1+AK99)</f>
        <v>249875998.64810646</v>
      </c>
      <c r="AM100" s="177">
        <f t="shared" si="124"/>
        <v>-11570870.264076455</v>
      </c>
      <c r="AN100" s="203">
        <v>4.0352848830738433E-2</v>
      </c>
      <c r="AO100" s="177">
        <f>AO99*(1+AN99)</f>
        <v>3474636.7205401692</v>
      </c>
      <c r="AP100" s="177">
        <f t="shared" si="90"/>
        <v>140211.49032569019</v>
      </c>
      <c r="AQ100" s="174">
        <v>0.23310932389039141</v>
      </c>
      <c r="AR100" s="175">
        <f>AR99*(1+AQ99)</f>
        <v>2624609328.3360677</v>
      </c>
      <c r="AS100" s="177">
        <f t="shared" si="125"/>
        <v>611820906.00483501</v>
      </c>
      <c r="AT100" s="174">
        <v>5.3399250670803422E-2</v>
      </c>
      <c r="AU100" s="175">
        <f>AU99*(1+AT99)</f>
        <v>569400191.49013495</v>
      </c>
      <c r="AV100" s="177">
        <f t="shared" si="142"/>
        <v>30405543.557385188</v>
      </c>
      <c r="AW100" s="174">
        <v>9.0728187643440671E-3</v>
      </c>
      <c r="AX100" s="175">
        <f>AX99*(1+AW99)</f>
        <v>128979833.09537968</v>
      </c>
      <c r="AY100" s="177">
        <f t="shared" si="126"/>
        <v>1170210.6499297267</v>
      </c>
      <c r="AZ100" s="174">
        <v>-6.1580769265502586E-2</v>
      </c>
      <c r="BA100" s="175">
        <f>BA99*(1+AZ99)</f>
        <v>695472418.62924325</v>
      </c>
      <c r="BB100" s="177">
        <f t="shared" si="127"/>
        <v>-42827726.542128451</v>
      </c>
      <c r="BC100" s="174">
        <v>7.1953325184859501E-2</v>
      </c>
      <c r="BD100" s="175">
        <v>0</v>
      </c>
      <c r="BE100" s="177">
        <f t="shared" si="128"/>
        <v>0</v>
      </c>
      <c r="BF100" s="174">
        <v>3.4956678935864682E-2</v>
      </c>
      <c r="BG100" s="175">
        <f>BG99*(1+BF99)</f>
        <v>332857188.94171941</v>
      </c>
      <c r="BH100" s="177">
        <f t="shared" si="129"/>
        <v>11635581.885330133</v>
      </c>
      <c r="BI100" s="174">
        <v>9.1084201016831123E-2</v>
      </c>
      <c r="BJ100" s="175">
        <f>BJ99*(1+BI99)</f>
        <v>84985487.800167918</v>
      </c>
      <c r="BK100" s="177">
        <f t="shared" si="130"/>
        <v>7740835.2543039434</v>
      </c>
      <c r="BL100" s="174">
        <v>5.3612222363914407E-2</v>
      </c>
      <c r="BM100" s="175">
        <f>BM99*(1+BL99)</f>
        <v>429354821.42333573</v>
      </c>
      <c r="BN100" s="177">
        <f t="shared" si="131"/>
        <v>23018666.159166638</v>
      </c>
      <c r="BO100" s="174">
        <v>8.8221166597084705E-2</v>
      </c>
      <c r="BP100" s="175">
        <f>BP99*(1+BO99)</f>
        <v>145904953.18403879</v>
      </c>
      <c r="BQ100" s="177">
        <f t="shared" si="132"/>
        <v>12871905.18218893</v>
      </c>
      <c r="BR100" s="174">
        <v>3.4823108287184545E-2</v>
      </c>
      <c r="BS100" s="175">
        <f>BS99*(1+BR99)</f>
        <v>184490740.52706441</v>
      </c>
      <c r="BT100" s="177">
        <f t="shared" si="133"/>
        <v>6424541.0353568308</v>
      </c>
      <c r="BU100" s="174">
        <v>-4.5237418858757747E-2</v>
      </c>
      <c r="BV100" s="175">
        <v>0</v>
      </c>
      <c r="BW100" s="177">
        <f t="shared" si="134"/>
        <v>0</v>
      </c>
      <c r="BX100" s="174">
        <v>3.9547457500025605E-2</v>
      </c>
      <c r="BY100" s="175">
        <f>BY99*(1+BX99)</f>
        <v>122060681.78916496</v>
      </c>
      <c r="BZ100" s="177">
        <f t="shared" si="135"/>
        <v>4827189.625481151</v>
      </c>
      <c r="CA100" s="174">
        <v>-7.6137584451973384E-2</v>
      </c>
      <c r="CB100" s="175">
        <f>CB99*(1+CA99)</f>
        <v>45092787.654609151</v>
      </c>
      <c r="CC100" s="177">
        <f t="shared" si="136"/>
        <v>-3433255.9282277068</v>
      </c>
      <c r="CD100" s="174">
        <v>-9.7745141838883758E-5</v>
      </c>
      <c r="CE100" s="175">
        <f>CE99*(1+CD99)</f>
        <v>284229864.09612828</v>
      </c>
      <c r="CF100" s="177">
        <f t="shared" si="137"/>
        <v>-27782.088380922713</v>
      </c>
      <c r="CG100" s="174">
        <v>6.4506453258482518E-2</v>
      </c>
      <c r="CH100" s="175">
        <f>CH99*(1+CG99)</f>
        <v>744038.99527117121</v>
      </c>
      <c r="CI100" s="177">
        <f t="shared" si="138"/>
        <v>47995.316670948101</v>
      </c>
      <c r="CJ100" s="174">
        <v>6.5189643932435551E-2</v>
      </c>
      <c r="CK100" s="179">
        <f>CK99*(1+CJ99)</f>
        <v>14203544.899876893</v>
      </c>
      <c r="CL100" s="179">
        <f t="shared" si="139"/>
        <v>925924.03460133553</v>
      </c>
      <c r="CN100" s="180">
        <f t="shared" si="186"/>
        <v>96346040803.597321</v>
      </c>
      <c r="CP100" s="180">
        <f t="shared" si="187"/>
        <v>2040174255276.696</v>
      </c>
      <c r="CR100" s="182">
        <f t="shared" si="140"/>
        <v>4.7224417499832881E-2</v>
      </c>
      <c r="CS100" s="183">
        <v>4.7363763747696498E-2</v>
      </c>
      <c r="CT100" s="184">
        <f t="shared" si="141"/>
        <v>1.3934624786361705E-4</v>
      </c>
    </row>
    <row r="101" spans="1:98" ht="15.75">
      <c r="A101" s="171">
        <v>40969</v>
      </c>
      <c r="B101" s="173">
        <v>2145082957390.344</v>
      </c>
      <c r="C101" s="173">
        <v>13616873187.117205</v>
      </c>
      <c r="D101" s="174">
        <v>-1.5220245753797317E-2</v>
      </c>
      <c r="E101" s="175">
        <f t="shared" ref="E101:E110" si="188">E100*(1+D100)</f>
        <v>0</v>
      </c>
      <c r="F101" s="175">
        <f t="shared" si="113"/>
        <v>0</v>
      </c>
      <c r="G101" s="176">
        <v>-4.6590810537306779E-2</v>
      </c>
      <c r="H101" s="175">
        <f t="shared" ref="H101:H110" si="189">H100*(1+G100)</f>
        <v>60758983.816986807</v>
      </c>
      <c r="I101" s="175">
        <f t="shared" si="114"/>
        <v>-2830810.3034565211</v>
      </c>
      <c r="J101" s="176">
        <v>-7.0551058361282254E-2</v>
      </c>
      <c r="K101" s="175">
        <f t="shared" ref="K101:K110" si="190">K100*(1+J100)</f>
        <v>449799325.1162008</v>
      </c>
      <c r="L101" s="177">
        <f t="shared" si="115"/>
        <v>-31733818.437138453</v>
      </c>
      <c r="M101" s="174">
        <v>-0.16930284475631233</v>
      </c>
      <c r="N101" s="175">
        <f t="shared" ref="N101:N110" si="191">N100*(1+M100)</f>
        <v>413719569.13693768</v>
      </c>
      <c r="O101" s="175">
        <f t="shared" si="116"/>
        <v>-70043899.986239389</v>
      </c>
      <c r="P101" s="176">
        <v>-8.4608599824552141E-2</v>
      </c>
      <c r="Q101" s="178">
        <f t="shared" ref="Q101:Q110" si="192">Q100*(1+P100)</f>
        <v>395599697.57803208</v>
      </c>
      <c r="R101" s="178">
        <f t="shared" si="117"/>
        <v>-33471136.503093567</v>
      </c>
      <c r="S101" s="176">
        <v>-2.8218365729564692E-2</v>
      </c>
      <c r="T101" s="178">
        <f t="shared" ref="T101:T110" si="193">T100*(1+S100)</f>
        <v>233860405.6305224</v>
      </c>
      <c r="U101" s="178">
        <f t="shared" si="118"/>
        <v>-6599158.4557464309</v>
      </c>
      <c r="V101" s="176">
        <v>-6.6019947132619022E-2</v>
      </c>
      <c r="W101" s="178">
        <f t="shared" ref="W101:W110" si="194">W100*(1+V100)</f>
        <v>55201489.573926717</v>
      </c>
      <c r="X101" s="179">
        <f t="shared" si="119"/>
        <v>-3644399.4233124619</v>
      </c>
      <c r="Y101" s="174">
        <v>-3.0772988204320607E-2</v>
      </c>
      <c r="Z101" s="175">
        <f t="shared" ref="Z101:Z110" si="195">Z100*(1+Y100)</f>
        <v>0</v>
      </c>
      <c r="AA101" s="177">
        <f t="shared" si="120"/>
        <v>0</v>
      </c>
      <c r="AB101" s="174">
        <v>2.4956747244371195E-2</v>
      </c>
      <c r="AC101" s="175">
        <f t="shared" ref="AC101:AC110" si="196">AC100*(1+AB100)</f>
        <v>0</v>
      </c>
      <c r="AD101" s="177">
        <f t="shared" si="121"/>
        <v>0</v>
      </c>
      <c r="AE101" s="174">
        <v>-0.32554276075490696</v>
      </c>
      <c r="AF101" s="175">
        <f t="shared" ref="AF101:AF110" si="197">AF100*(1+AE100)</f>
        <v>81948332.836817145</v>
      </c>
      <c r="AG101" s="175">
        <f t="shared" si="122"/>
        <v>-26677686.51095945</v>
      </c>
      <c r="AH101" s="176">
        <v>-0.16970006951458055</v>
      </c>
      <c r="AI101" s="178">
        <f t="shared" ref="AI101:AI110" si="198">AI100*(1+AH100)</f>
        <v>302867114.7575652</v>
      </c>
      <c r="AJ101" s="179">
        <f t="shared" si="123"/>
        <v>-51396570.42803926</v>
      </c>
      <c r="AK101" s="174">
        <v>-0.21530353754958781</v>
      </c>
      <c r="AL101" s="177">
        <f t="shared" ref="AL101:AL110" si="199">AL100*(1+AK100)</f>
        <v>238305128.38403001</v>
      </c>
      <c r="AM101" s="177">
        <f t="shared" si="124"/>
        <v>-51307937.157290347</v>
      </c>
      <c r="AN101" s="203">
        <v>1.6922523127530651E-2</v>
      </c>
      <c r="AO101" s="177">
        <f t="shared" ref="AO101:AO110" si="200">AO100*(1+AN100)</f>
        <v>3614848.2108658599</v>
      </c>
      <c r="AP101" s="177">
        <f t="shared" si="90"/>
        <v>61172.352450890306</v>
      </c>
      <c r="AQ101" s="174">
        <v>9.5994959375631239E-2</v>
      </c>
      <c r="AR101" s="175">
        <f t="shared" ref="AR101:AR110" si="201">AR100*(1+AQ100)</f>
        <v>3236430234.3409028</v>
      </c>
      <c r="AS101" s="177">
        <f t="shared" si="125"/>
        <v>310680988.86761963</v>
      </c>
      <c r="AT101" s="174">
        <v>2.6440614944580835E-3</v>
      </c>
      <c r="AU101" s="175">
        <f t="shared" ref="AU101:AU110" si="202">AU100*(1+AT100)</f>
        <v>599805735.04752016</v>
      </c>
      <c r="AV101" s="177">
        <f t="shared" si="142"/>
        <v>1585923.2481942754</v>
      </c>
      <c r="AW101" s="174">
        <v>1.3885409054109434E-3</v>
      </c>
      <c r="AX101" s="175">
        <f t="shared" ref="AX101:AX110" si="203">AX100*(1+AW100)</f>
        <v>130150043.74530941</v>
      </c>
      <c r="AY101" s="177">
        <f t="shared" si="126"/>
        <v>180718.65958138581</v>
      </c>
      <c r="AZ101" s="174">
        <v>1.4920811511359456E-2</v>
      </c>
      <c r="BA101" s="175">
        <f t="shared" ref="BA101:BA110" si="204">BA100*(1+AZ100)</f>
        <v>652644692.08711481</v>
      </c>
      <c r="BB101" s="177">
        <f t="shared" si="127"/>
        <v>9737988.4345210698</v>
      </c>
      <c r="BC101" s="174">
        <v>0.13615047571980046</v>
      </c>
      <c r="BD101" s="175">
        <v>0</v>
      </c>
      <c r="BE101" s="177">
        <f t="shared" si="128"/>
        <v>0</v>
      </c>
      <c r="BF101" s="174">
        <v>-5.167099422441343E-2</v>
      </c>
      <c r="BG101" s="175">
        <f t="shared" ref="BG101:BG110" si="205">BG100*(1+BF100)</f>
        <v>344492770.82704955</v>
      </c>
      <c r="BH101" s="177">
        <f t="shared" si="129"/>
        <v>-17800283.971756656</v>
      </c>
      <c r="BI101" s="174">
        <v>-0.11384499461811447</v>
      </c>
      <c r="BJ101" s="175">
        <f t="shared" ref="BJ101:BJ110" si="206">BJ100*(1+BI100)</f>
        <v>92726323.054471865</v>
      </c>
      <c r="BK101" s="177">
        <f t="shared" si="130"/>
        <v>-10556427.749093892</v>
      </c>
      <c r="BL101" s="174">
        <v>1.0760763826023075E-3</v>
      </c>
      <c r="BM101" s="175">
        <f t="shared" ref="BM101:BM110" si="207">BM100*(1+BL100)</f>
        <v>452373487.58250237</v>
      </c>
      <c r="BN101" s="177">
        <f t="shared" si="131"/>
        <v>486788.42610296904</v>
      </c>
      <c r="BO101" s="174">
        <v>-0.12367840291639011</v>
      </c>
      <c r="BP101" s="175">
        <f t="shared" ref="BP101:BP110" si="208">BP100*(1+BO100)</f>
        <v>158776858.36622772</v>
      </c>
      <c r="BQ101" s="177">
        <f t="shared" si="132"/>
        <v>-19637268.262816917</v>
      </c>
      <c r="BR101" s="174">
        <v>-7.938809263069857E-2</v>
      </c>
      <c r="BS101" s="175">
        <f t="shared" ref="BS101:BS110" si="209">BS100*(1+BR100)</f>
        <v>190915281.56242126</v>
      </c>
      <c r="BT101" s="177">
        <f t="shared" si="133"/>
        <v>-15156400.057293398</v>
      </c>
      <c r="BU101" s="174">
        <v>-4.8828193840647141E-2</v>
      </c>
      <c r="BV101" s="175">
        <v>0</v>
      </c>
      <c r="BW101" s="177">
        <f t="shared" si="134"/>
        <v>0</v>
      </c>
      <c r="BX101" s="174">
        <v>-6.7282621146929596E-3</v>
      </c>
      <c r="BY101" s="175">
        <f t="shared" ref="BY101:BY110" si="210">BY100*(1+BX100)</f>
        <v>126887871.41464612</v>
      </c>
      <c r="BZ101" s="177">
        <f t="shared" si="135"/>
        <v>-853734.85805319529</v>
      </c>
      <c r="CA101" s="174">
        <v>-6.918959000459482E-2</v>
      </c>
      <c r="CB101" s="175">
        <f t="shared" ref="CB101:CB110" si="211">CB100*(1+CA100)</f>
        <v>41659531.726381443</v>
      </c>
      <c r="CC101" s="177">
        <f t="shared" si="136"/>
        <v>-2882405.9199317424</v>
      </c>
      <c r="CD101" s="174">
        <v>-4.3828245866564856E-2</v>
      </c>
      <c r="CE101" s="175">
        <f t="shared" ref="CE101:CE110" si="212">CE100*(1+CD100)</f>
        <v>284202082.00774735</v>
      </c>
      <c r="CF101" s="177">
        <f t="shared" si="137"/>
        <v>-12456078.726025179</v>
      </c>
      <c r="CG101" s="174">
        <v>-5.7663114843647674E-2</v>
      </c>
      <c r="CH101" s="175">
        <f t="shared" ref="CH101:CH110" si="213">CH100*(1+CG100)</f>
        <v>792034.31194211927</v>
      </c>
      <c r="CI101" s="177">
        <f t="shared" si="138"/>
        <v>-45671.165489627892</v>
      </c>
      <c r="CJ101" s="174">
        <v>-2.2134784062170565E-2</v>
      </c>
      <c r="CK101" s="179">
        <f t="shared" ref="CK101:CK110" si="214">CK100*(1+CJ100)</f>
        <v>15129468.934478227</v>
      </c>
      <c r="CL101" s="179">
        <f t="shared" si="139"/>
        <v>-334887.52783999336</v>
      </c>
      <c r="CN101" s="180">
        <f t="shared" si="186"/>
        <v>13651568182.572306</v>
      </c>
      <c r="CP101" s="180">
        <f t="shared" si="187"/>
        <v>2136520296080.2927</v>
      </c>
      <c r="CR101" s="182">
        <f t="shared" si="140"/>
        <v>6.3896271931597253E-3</v>
      </c>
      <c r="CS101" s="183">
        <v>6.3479471226060005E-3</v>
      </c>
      <c r="CT101" s="184">
        <f t="shared" si="141"/>
        <v>-4.1680070553724857E-5</v>
      </c>
    </row>
    <row r="102" spans="1:98" ht="15.75">
      <c r="A102" s="171">
        <v>41000</v>
      </c>
      <c r="B102" s="173">
        <v>2158699830577.4612</v>
      </c>
      <c r="C102" s="173">
        <v>-36388096485.959846</v>
      </c>
      <c r="D102" s="174">
        <v>6.0069725582923089E-2</v>
      </c>
      <c r="E102" s="175">
        <f t="shared" si="188"/>
        <v>0</v>
      </c>
      <c r="F102" s="175">
        <f t="shared" si="113"/>
        <v>0</v>
      </c>
      <c r="G102" s="176">
        <v>-9.5141098747962404E-3</v>
      </c>
      <c r="H102" s="175">
        <f t="shared" si="189"/>
        <v>57928173.513530292</v>
      </c>
      <c r="I102" s="175">
        <f t="shared" si="114"/>
        <v>-551135.00765398855</v>
      </c>
      <c r="J102" s="176">
        <v>1.8647956863777869E-2</v>
      </c>
      <c r="K102" s="175">
        <f t="shared" si="190"/>
        <v>418065506.67906237</v>
      </c>
      <c r="L102" s="177">
        <f t="shared" si="115"/>
        <v>7796067.5347845936</v>
      </c>
      <c r="M102" s="174">
        <v>-1.8046822772786065E-2</v>
      </c>
      <c r="N102" s="175">
        <f t="shared" si="191"/>
        <v>343675669.1506983</v>
      </c>
      <c r="O102" s="175">
        <f t="shared" si="116"/>
        <v>-6202253.8924813112</v>
      </c>
      <c r="P102" s="176">
        <v>9.7471672736144845E-3</v>
      </c>
      <c r="Q102" s="178">
        <f t="shared" si="192"/>
        <v>362128561.07493854</v>
      </c>
      <c r="R102" s="178">
        <f t="shared" si="117"/>
        <v>3529727.6593507449</v>
      </c>
      <c r="S102" s="176">
        <v>-4.3087440787752618E-2</v>
      </c>
      <c r="T102" s="178">
        <f t="shared" si="193"/>
        <v>227261247.17477596</v>
      </c>
      <c r="U102" s="178">
        <f t="shared" si="118"/>
        <v>-9792105.5309939701</v>
      </c>
      <c r="V102" s="176">
        <v>9.9081999901470097E-2</v>
      </c>
      <c r="W102" s="178">
        <f t="shared" si="194"/>
        <v>51557090.150614254</v>
      </c>
      <c r="X102" s="179">
        <f t="shared" si="119"/>
        <v>5108379.6012232462</v>
      </c>
      <c r="Y102" s="174">
        <v>3.2240732019611459E-2</v>
      </c>
      <c r="Z102" s="175">
        <f t="shared" si="195"/>
        <v>0</v>
      </c>
      <c r="AA102" s="177">
        <f t="shared" si="120"/>
        <v>0</v>
      </c>
      <c r="AB102" s="174">
        <v>3.3146717252591197E-2</v>
      </c>
      <c r="AC102" s="175">
        <f t="shared" si="196"/>
        <v>0</v>
      </c>
      <c r="AD102" s="177">
        <f t="shared" si="121"/>
        <v>0</v>
      </c>
      <c r="AE102" s="174">
        <v>-6.2864257330769627E-2</v>
      </c>
      <c r="AF102" s="175">
        <f t="shared" si="197"/>
        <v>55270646.325857699</v>
      </c>
      <c r="AG102" s="175">
        <f t="shared" si="122"/>
        <v>-3474548.1334666754</v>
      </c>
      <c r="AH102" s="176">
        <v>-0.20699638331161804</v>
      </c>
      <c r="AI102" s="178">
        <f t="shared" si="198"/>
        <v>251470544.32952595</v>
      </c>
      <c r="AJ102" s="179">
        <f t="shared" si="123"/>
        <v>-52053493.185615793</v>
      </c>
      <c r="AK102" s="174">
        <v>8.6229628611767094E-3</v>
      </c>
      <c r="AL102" s="177">
        <f t="shared" si="199"/>
        <v>186997191.22673967</v>
      </c>
      <c r="AM102" s="177">
        <f t="shared" si="124"/>
        <v>1612469.8350925355</v>
      </c>
      <c r="AN102" s="203">
        <v>-6.8020552812705859E-2</v>
      </c>
      <c r="AO102" s="177">
        <f t="shared" si="200"/>
        <v>3676020.5633167503</v>
      </c>
      <c r="AP102" s="177">
        <f t="shared" si="90"/>
        <v>-250044.95086767976</v>
      </c>
      <c r="AQ102" s="174">
        <v>-5.07028071971065E-2</v>
      </c>
      <c r="AR102" s="175">
        <f t="shared" si="201"/>
        <v>3547111223.2085228</v>
      </c>
      <c r="AS102" s="177">
        <f t="shared" si="125"/>
        <v>-179848496.45703432</v>
      </c>
      <c r="AT102" s="174">
        <v>1.0000493870730742E-2</v>
      </c>
      <c r="AU102" s="175">
        <f t="shared" si="202"/>
        <v>601391658.29571438</v>
      </c>
      <c r="AV102" s="177">
        <f t="shared" si="142"/>
        <v>6014213.5926948888</v>
      </c>
      <c r="AW102" s="174">
        <v>-1.0758391062313855E-2</v>
      </c>
      <c r="AX102" s="175">
        <f t="shared" si="203"/>
        <v>130330762.40489079</v>
      </c>
      <c r="AY102" s="177">
        <f t="shared" si="126"/>
        <v>-1402149.3094013275</v>
      </c>
      <c r="AZ102" s="174">
        <v>-1.1234552380401138E-2</v>
      </c>
      <c r="BA102" s="175">
        <f t="shared" si="204"/>
        <v>662382680.52163589</v>
      </c>
      <c r="BB102" s="177">
        <f t="shared" si="127"/>
        <v>-7441572.9201908307</v>
      </c>
      <c r="BC102" s="174">
        <v>8.1590878513022436E-2</v>
      </c>
      <c r="BD102" s="175">
        <v>0</v>
      </c>
      <c r="BE102" s="177">
        <f t="shared" si="128"/>
        <v>0</v>
      </c>
      <c r="BF102" s="174">
        <v>-8.8486527124266037E-2</v>
      </c>
      <c r="BG102" s="175">
        <f t="shared" si="205"/>
        <v>326692486.85529292</v>
      </c>
      <c r="BH102" s="177">
        <f t="shared" si="129"/>
        <v>-28907883.599414803</v>
      </c>
      <c r="BI102" s="174">
        <v>-6.085112274494045E-2</v>
      </c>
      <c r="BJ102" s="175">
        <f t="shared" si="206"/>
        <v>82169895.305377975</v>
      </c>
      <c r="BK102" s="177">
        <f t="shared" si="130"/>
        <v>-5000130.3851664616</v>
      </c>
      <c r="BL102" s="174">
        <v>1.49766354707438E-2</v>
      </c>
      <c r="BM102" s="175">
        <f t="shared" si="207"/>
        <v>452860276.00860536</v>
      </c>
      <c r="BN102" s="177">
        <f t="shared" si="131"/>
        <v>6782323.2729613064</v>
      </c>
      <c r="BO102" s="174">
        <v>-9.4773751285297081E-2</v>
      </c>
      <c r="BP102" s="175">
        <f t="shared" si="208"/>
        <v>139139590.10341081</v>
      </c>
      <c r="BQ102" s="177">
        <f t="shared" si="132"/>
        <v>-13186780.906398838</v>
      </c>
      <c r="BR102" s="174">
        <v>-0.16648682220914779</v>
      </c>
      <c r="BS102" s="175">
        <f t="shared" si="209"/>
        <v>175758881.50512788</v>
      </c>
      <c r="BT102" s="177">
        <f t="shared" si="133"/>
        <v>-29261537.656822897</v>
      </c>
      <c r="BU102" s="174">
        <v>-0.3289626496369068</v>
      </c>
      <c r="BV102" s="175">
        <v>0</v>
      </c>
      <c r="BW102" s="177">
        <f t="shared" si="134"/>
        <v>0</v>
      </c>
      <c r="BX102" s="174">
        <v>-0.11644450914429594</v>
      </c>
      <c r="BY102" s="175">
        <f t="shared" si="210"/>
        <v>126034136.55659293</v>
      </c>
      <c r="BZ102" s="177">
        <f t="shared" si="135"/>
        <v>-14675983.166757628</v>
      </c>
      <c r="CA102" s="174">
        <v>-0.17293716548815358</v>
      </c>
      <c r="CB102" s="175">
        <f t="shared" si="211"/>
        <v>38777125.806449704</v>
      </c>
      <c r="CC102" s="177">
        <f t="shared" si="136"/>
        <v>-6706006.2227449436</v>
      </c>
      <c r="CD102" s="174">
        <v>3.0463675635886509E-2</v>
      </c>
      <c r="CE102" s="175">
        <f t="shared" si="212"/>
        <v>271746003.28172219</v>
      </c>
      <c r="CF102" s="177">
        <f t="shared" si="137"/>
        <v>8278382.0993229356</v>
      </c>
      <c r="CG102" s="174">
        <v>-0.10230607303114217</v>
      </c>
      <c r="CH102" s="175">
        <f t="shared" si="213"/>
        <v>746363.14645249129</v>
      </c>
      <c r="CI102" s="177">
        <f t="shared" si="138"/>
        <v>-76357.482568721636</v>
      </c>
      <c r="CJ102" s="174">
        <v>-0.22642720292203206</v>
      </c>
      <c r="CK102" s="179">
        <f t="shared" si="214"/>
        <v>14794581.406638233</v>
      </c>
      <c r="CL102" s="179">
        <f t="shared" si="139"/>
        <v>-3349895.6863073977</v>
      </c>
      <c r="CN102" s="180">
        <f t="shared" si="186"/>
        <v>-36065037675.061394</v>
      </c>
      <c r="CP102" s="180">
        <f t="shared" si="187"/>
        <v>2150171864262.8657</v>
      </c>
      <c r="CR102" s="182">
        <f t="shared" si="140"/>
        <v>-1.677309533925346E-2</v>
      </c>
      <c r="CS102" s="183">
        <v>-1.6856487396038698E-2</v>
      </c>
      <c r="CT102" s="184">
        <f t="shared" si="141"/>
        <v>-8.3392056785237811E-5</v>
      </c>
    </row>
    <row r="103" spans="1:98" ht="15.75">
      <c r="A103" s="171">
        <v>41030</v>
      </c>
      <c r="B103" s="173">
        <v>2122311734091.5012</v>
      </c>
      <c r="C103" s="173">
        <v>-144818160078.19382</v>
      </c>
      <c r="D103" s="174">
        <v>-4.0128366299126923E-2</v>
      </c>
      <c r="E103" s="175">
        <f t="shared" si="188"/>
        <v>0</v>
      </c>
      <c r="F103" s="175">
        <f t="shared" si="113"/>
        <v>0</v>
      </c>
      <c r="G103" s="176">
        <v>-9.4403576891751731E-2</v>
      </c>
      <c r="H103" s="175">
        <f t="shared" si="189"/>
        <v>57377038.505876303</v>
      </c>
      <c r="I103" s="175">
        <f t="shared" si="114"/>
        <v>-5416597.6664104937</v>
      </c>
      <c r="J103" s="176">
        <v>-2.210414667221151E-2</v>
      </c>
      <c r="K103" s="175">
        <f t="shared" si="190"/>
        <v>425861574.21384692</v>
      </c>
      <c r="L103" s="177">
        <f t="shared" si="115"/>
        <v>-9413306.6984817591</v>
      </c>
      <c r="M103" s="174">
        <v>-0.18782223423008504</v>
      </c>
      <c r="N103" s="175">
        <f t="shared" si="191"/>
        <v>337473415.25821704</v>
      </c>
      <c r="O103" s="175">
        <f t="shared" si="116"/>
        <v>-63385010.847055592</v>
      </c>
      <c r="P103" s="176">
        <v>-1.6053151624024174E-2</v>
      </c>
      <c r="Q103" s="178">
        <f t="shared" si="192"/>
        <v>365658288.73428929</v>
      </c>
      <c r="R103" s="178">
        <f t="shared" si="117"/>
        <v>-5869967.9516327567</v>
      </c>
      <c r="S103" s="176">
        <v>-4.3593353688294013E-2</v>
      </c>
      <c r="T103" s="178">
        <f t="shared" si="193"/>
        <v>217469141.64378199</v>
      </c>
      <c r="U103" s="178">
        <f t="shared" si="118"/>
        <v>-9480209.2079670969</v>
      </c>
      <c r="V103" s="176">
        <v>-0.39331263262557853</v>
      </c>
      <c r="W103" s="178">
        <f t="shared" si="194"/>
        <v>56665469.751837499</v>
      </c>
      <c r="X103" s="179">
        <f t="shared" si="119"/>
        <v>-22287245.087060295</v>
      </c>
      <c r="Y103" s="174">
        <v>-0.19087808118664695</v>
      </c>
      <c r="Z103" s="175">
        <f t="shared" si="195"/>
        <v>0</v>
      </c>
      <c r="AA103" s="177">
        <f t="shared" si="120"/>
        <v>0</v>
      </c>
      <c r="AB103" s="174">
        <v>-0.20745217125827708</v>
      </c>
      <c r="AC103" s="175">
        <f t="shared" si="196"/>
        <v>0</v>
      </c>
      <c r="AD103" s="177">
        <f t="shared" si="121"/>
        <v>0</v>
      </c>
      <c r="AE103" s="174">
        <v>-0.20821839919591875</v>
      </c>
      <c r="AF103" s="175">
        <f t="shared" si="197"/>
        <v>51796098.192391023</v>
      </c>
      <c r="AG103" s="175">
        <f t="shared" si="122"/>
        <v>-10784900.650214279</v>
      </c>
      <c r="AH103" s="176">
        <v>-0.24633369313479003</v>
      </c>
      <c r="AI103" s="178">
        <f t="shared" si="198"/>
        <v>199417051.14391014</v>
      </c>
      <c r="AJ103" s="179">
        <f t="shared" si="123"/>
        <v>-49123138.682328694</v>
      </c>
      <c r="AK103" s="174">
        <v>-0.31450179239369425</v>
      </c>
      <c r="AL103" s="177">
        <f t="shared" si="199"/>
        <v>188609661.06183222</v>
      </c>
      <c r="AM103" s="177">
        <f t="shared" si="124"/>
        <v>-59318076.466713391</v>
      </c>
      <c r="AN103" s="203">
        <v>1.9103469309682958E-2</v>
      </c>
      <c r="AO103" s="177">
        <f t="shared" si="200"/>
        <v>3425975.6124490709</v>
      </c>
      <c r="AP103" s="177">
        <f t="shared" si="90"/>
        <v>65448.019968143104</v>
      </c>
      <c r="AQ103" s="174">
        <v>-0.14759592902249205</v>
      </c>
      <c r="AR103" s="175">
        <f t="shared" si="201"/>
        <v>3367262726.7514882</v>
      </c>
      <c r="AS103" s="177">
        <f t="shared" si="125"/>
        <v>-496994270.4176957</v>
      </c>
      <c r="AT103" s="174">
        <v>-3.5164099192945129E-2</v>
      </c>
      <c r="AU103" s="175">
        <f t="shared" si="202"/>
        <v>607405871.88840926</v>
      </c>
      <c r="AV103" s="177">
        <f t="shared" si="142"/>
        <v>-21358880.329461344</v>
      </c>
      <c r="AW103" s="174">
        <v>1.672448570296271E-2</v>
      </c>
      <c r="AX103" s="175">
        <f t="shared" si="203"/>
        <v>128928613.09548946</v>
      </c>
      <c r="AY103" s="177">
        <f t="shared" si="126"/>
        <v>2156264.7464183243</v>
      </c>
      <c r="AZ103" s="174">
        <v>5.396154343883546E-3</v>
      </c>
      <c r="BA103" s="175">
        <f t="shared" si="204"/>
        <v>654941107.60144508</v>
      </c>
      <c r="BB103" s="177">
        <f t="shared" si="127"/>
        <v>3534163.3027714388</v>
      </c>
      <c r="BC103" s="174">
        <v>-2.3029193608336405E-2</v>
      </c>
      <c r="BD103" s="175">
        <v>0</v>
      </c>
      <c r="BE103" s="177">
        <f t="shared" si="128"/>
        <v>0</v>
      </c>
      <c r="BF103" s="174">
        <v>-0.13203117762791219</v>
      </c>
      <c r="BG103" s="175">
        <f t="shared" si="205"/>
        <v>297784603.25587809</v>
      </c>
      <c r="BH103" s="177">
        <f t="shared" si="129"/>
        <v>-39316851.847334199</v>
      </c>
      <c r="BI103" s="174">
        <v>-0.22797908330752314</v>
      </c>
      <c r="BJ103" s="175">
        <f t="shared" si="206"/>
        <v>77169764.920211509</v>
      </c>
      <c r="BK103" s="177">
        <f t="shared" si="130"/>
        <v>-17593092.265566878</v>
      </c>
      <c r="BL103" s="174">
        <v>9.0456890213311599E-3</v>
      </c>
      <c r="BM103" s="175">
        <f t="shared" si="207"/>
        <v>459642599.28156674</v>
      </c>
      <c r="BN103" s="177">
        <f t="shared" si="131"/>
        <v>4157784.0140573857</v>
      </c>
      <c r="BO103" s="174">
        <v>-4.7968836829194436E-2</v>
      </c>
      <c r="BP103" s="175">
        <f t="shared" si="208"/>
        <v>125952809.19701198</v>
      </c>
      <c r="BQ103" s="177">
        <f t="shared" si="132"/>
        <v>-6041809.7525501279</v>
      </c>
      <c r="BR103" s="174">
        <v>2.7719833672764437E-2</v>
      </c>
      <c r="BS103" s="175">
        <f t="shared" si="209"/>
        <v>146497343.84830499</v>
      </c>
      <c r="BT103" s="177">
        <f t="shared" si="133"/>
        <v>4060882.0049767946</v>
      </c>
      <c r="BU103" s="174">
        <v>-0.25712250868724995</v>
      </c>
      <c r="BV103" s="175">
        <v>0</v>
      </c>
      <c r="BW103" s="177">
        <f t="shared" si="134"/>
        <v>0</v>
      </c>
      <c r="BX103" s="174">
        <v>-0.51082572406826665</v>
      </c>
      <c r="BY103" s="175">
        <f t="shared" si="210"/>
        <v>111358153.3898353</v>
      </c>
      <c r="BZ103" s="177">
        <f t="shared" si="135"/>
        <v>-56884609.336267717</v>
      </c>
      <c r="CA103" s="174">
        <v>0.10883746567873223</v>
      </c>
      <c r="CB103" s="175">
        <f t="shared" si="211"/>
        <v>32071119.583704762</v>
      </c>
      <c r="CC103" s="177">
        <f t="shared" si="136"/>
        <v>3490539.3769699843</v>
      </c>
      <c r="CD103" s="174">
        <v>-0.2305387936681316</v>
      </c>
      <c r="CE103" s="175">
        <f t="shared" si="212"/>
        <v>280024385.3810451</v>
      </c>
      <c r="CF103" s="177">
        <f t="shared" si="137"/>
        <v>-64556484.003406122</v>
      </c>
      <c r="CG103" s="174">
        <v>-0.47123516074755795</v>
      </c>
      <c r="CH103" s="175">
        <f t="shared" si="213"/>
        <v>670005.66388376965</v>
      </c>
      <c r="CI103" s="177">
        <f t="shared" si="138"/>
        <v>-315730.22672204248</v>
      </c>
      <c r="CJ103" s="174">
        <v>-0.50254592458746117</v>
      </c>
      <c r="CK103" s="179">
        <f t="shared" si="214"/>
        <v>11444685.720330836</v>
      </c>
      <c r="CL103" s="179">
        <f t="shared" si="139"/>
        <v>-5751480.1669365745</v>
      </c>
      <c r="CN103" s="180">
        <f t="shared" si="186"/>
        <v>-143891733498.05518</v>
      </c>
      <c r="CP103" s="180">
        <f t="shared" si="187"/>
        <v>2114106826587.804</v>
      </c>
      <c r="CR103" s="182">
        <f t="shared" si="140"/>
        <v>-6.8062659695535974E-2</v>
      </c>
      <c r="CS103" s="183">
        <v>-6.8236045512035104E-2</v>
      </c>
      <c r="CT103" s="184">
        <f t="shared" si="141"/>
        <v>-1.7338581649913032E-4</v>
      </c>
    </row>
    <row r="104" spans="1:98" ht="15.75">
      <c r="A104" s="171">
        <v>41061</v>
      </c>
      <c r="B104" s="173">
        <v>1977493574013.3074</v>
      </c>
      <c r="C104" s="173">
        <v>82464126035.913269</v>
      </c>
      <c r="D104" s="174">
        <v>7.2995621868951227E-2</v>
      </c>
      <c r="E104" s="175">
        <f t="shared" si="188"/>
        <v>0</v>
      </c>
      <c r="F104" s="175">
        <f t="shared" si="113"/>
        <v>0</v>
      </c>
      <c r="G104" s="176">
        <v>-7.0359287047431593E-2</v>
      </c>
      <c r="H104" s="175">
        <f t="shared" si="189"/>
        <v>51960440.839465812</v>
      </c>
      <c r="I104" s="175">
        <f t="shared" si="114"/>
        <v>-3655899.5721350624</v>
      </c>
      <c r="J104" s="176">
        <v>-7.1603893319923936E-2</v>
      </c>
      <c r="K104" s="175">
        <f t="shared" si="190"/>
        <v>416448267.51536518</v>
      </c>
      <c r="L104" s="177">
        <f t="shared" si="115"/>
        <v>-29819317.320437353</v>
      </c>
      <c r="M104" s="174">
        <v>-8.1595910528754395E-2</v>
      </c>
      <c r="N104" s="175">
        <f t="shared" si="191"/>
        <v>274088404.41116142</v>
      </c>
      <c r="O104" s="175">
        <f t="shared" si="116"/>
        <v>-22364492.923302177</v>
      </c>
      <c r="P104" s="176">
        <v>-8.3727403198355269E-2</v>
      </c>
      <c r="Q104" s="178">
        <f t="shared" si="192"/>
        <v>359788320.78265649</v>
      </c>
      <c r="R104" s="178">
        <f t="shared" si="117"/>
        <v>-30124141.800228663</v>
      </c>
      <c r="S104" s="176">
        <v>-9.9898096232697811E-2</v>
      </c>
      <c r="T104" s="178">
        <f t="shared" si="193"/>
        <v>207988932.43581489</v>
      </c>
      <c r="U104" s="178">
        <f t="shared" si="118"/>
        <v>-20777698.38780912</v>
      </c>
      <c r="V104" s="176">
        <v>9.2574735729097232E-2</v>
      </c>
      <c r="W104" s="178">
        <f t="shared" si="194"/>
        <v>34378224.664777204</v>
      </c>
      <c r="X104" s="179">
        <f t="shared" si="119"/>
        <v>3182555.063177282</v>
      </c>
      <c r="Y104" s="174">
        <v>8.0055891537015228E-2</v>
      </c>
      <c r="Z104" s="175">
        <f t="shared" si="195"/>
        <v>0</v>
      </c>
      <c r="AA104" s="177">
        <f t="shared" si="120"/>
        <v>0</v>
      </c>
      <c r="AB104" s="174">
        <v>7.2181528931074601E-2</v>
      </c>
      <c r="AC104" s="175">
        <f t="shared" si="196"/>
        <v>0</v>
      </c>
      <c r="AD104" s="177">
        <f t="shared" si="121"/>
        <v>0</v>
      </c>
      <c r="AE104" s="174">
        <v>-0.11320797565185081</v>
      </c>
      <c r="AF104" s="175">
        <f t="shared" si="197"/>
        <v>41011197.542176738</v>
      </c>
      <c r="AG104" s="175">
        <f t="shared" si="122"/>
        <v>-4642794.6528079882</v>
      </c>
      <c r="AH104" s="176">
        <v>-0.18529306381935978</v>
      </c>
      <c r="AI104" s="178">
        <f t="shared" si="198"/>
        <v>150293912.46158144</v>
      </c>
      <c r="AJ104" s="179">
        <f t="shared" si="123"/>
        <v>-27848419.513405081</v>
      </c>
      <c r="AK104" s="174">
        <v>-0.35417143902445591</v>
      </c>
      <c r="AL104" s="177">
        <f t="shared" si="199"/>
        <v>129291584.59511882</v>
      </c>
      <c r="AM104" s="177">
        <f t="shared" si="124"/>
        <v>-45791386.569805406</v>
      </c>
      <c r="AN104" s="203">
        <v>9.1466433929606253E-2</v>
      </c>
      <c r="AO104" s="177">
        <f t="shared" si="200"/>
        <v>3491423.6324172141</v>
      </c>
      <c r="AP104" s="177">
        <f t="shared" si="90"/>
        <v>319348.06899475498</v>
      </c>
      <c r="AQ104" s="174">
        <v>4.8988381020100787E-2</v>
      </c>
      <c r="AR104" s="175">
        <f t="shared" si="201"/>
        <v>2870268456.3337922</v>
      </c>
      <c r="AS104" s="177">
        <f t="shared" si="125"/>
        <v>140609804.76885632</v>
      </c>
      <c r="AT104" s="174">
        <v>1.8191358305650902E-2</v>
      </c>
      <c r="AU104" s="175">
        <f t="shared" si="202"/>
        <v>586046991.55894792</v>
      </c>
      <c r="AV104" s="177">
        <f t="shared" si="142"/>
        <v>10660990.807397591</v>
      </c>
      <c r="AW104" s="174">
        <v>4.464498246858703E-2</v>
      </c>
      <c r="AX104" s="175">
        <f t="shared" si="203"/>
        <v>131084877.84190778</v>
      </c>
      <c r="AY104" s="177">
        <f t="shared" si="126"/>
        <v>5852282.0731488457</v>
      </c>
      <c r="AZ104" s="174">
        <v>3.7908293668103096E-2</v>
      </c>
      <c r="BA104" s="175">
        <f t="shared" si="204"/>
        <v>658475270.90421653</v>
      </c>
      <c r="BB104" s="177">
        <f t="shared" si="127"/>
        <v>24961673.942620784</v>
      </c>
      <c r="BC104" s="174">
        <v>-1.8659232064509285E-2</v>
      </c>
      <c r="BD104" s="175">
        <v>0</v>
      </c>
      <c r="BE104" s="177">
        <f t="shared" si="128"/>
        <v>0</v>
      </c>
      <c r="BF104" s="174">
        <v>-1.674410326909366E-2</v>
      </c>
      <c r="BG104" s="175">
        <f t="shared" si="205"/>
        <v>258467751.40854388</v>
      </c>
      <c r="BH104" s="177">
        <f t="shared" si="129"/>
        <v>-4327810.7213150868</v>
      </c>
      <c r="BI104" s="174">
        <v>5.668185227711757E-2</v>
      </c>
      <c r="BJ104" s="175">
        <f t="shared" si="206"/>
        <v>59576672.654644631</v>
      </c>
      <c r="BK104" s="177">
        <f t="shared" si="130"/>
        <v>3376916.1585727567</v>
      </c>
      <c r="BL104" s="174">
        <v>9.4114255324910415E-4</v>
      </c>
      <c r="BM104" s="175">
        <f t="shared" si="207"/>
        <v>463800383.29562408</v>
      </c>
      <c r="BN104" s="177">
        <f t="shared" si="131"/>
        <v>436502.27693275682</v>
      </c>
      <c r="BO104" s="174">
        <v>-3.015390565853561E-2</v>
      </c>
      <c r="BP104" s="175">
        <f t="shared" si="208"/>
        <v>119910999.44446185</v>
      </c>
      <c r="BQ104" s="177">
        <f t="shared" si="132"/>
        <v>-3615784.9646690185</v>
      </c>
      <c r="BR104" s="174">
        <v>1.9031352048190481E-2</v>
      </c>
      <c r="BS104" s="175">
        <f t="shared" si="209"/>
        <v>150558225.85328177</v>
      </c>
      <c r="BT104" s="177">
        <f t="shared" si="133"/>
        <v>2865326.5999647789</v>
      </c>
      <c r="BU104" s="174">
        <v>0.14931910322037353</v>
      </c>
      <c r="BV104" s="175">
        <v>0</v>
      </c>
      <c r="BW104" s="177">
        <f t="shared" si="134"/>
        <v>0</v>
      </c>
      <c r="BX104" s="174">
        <v>5.0894759156610438E-2</v>
      </c>
      <c r="BY104" s="175">
        <f t="shared" si="210"/>
        <v>54473544.053567581</v>
      </c>
      <c r="BZ104" s="177">
        <f t="shared" si="135"/>
        <v>2772417.9050133307</v>
      </c>
      <c r="CA104" s="174">
        <v>1.3277810911990939E-2</v>
      </c>
      <c r="CB104" s="175">
        <f t="shared" si="211"/>
        <v>35561658.960674748</v>
      </c>
      <c r="CC104" s="177">
        <f t="shared" si="136"/>
        <v>472180.9833965475</v>
      </c>
      <c r="CD104" s="174">
        <v>-0.10828776938500932</v>
      </c>
      <c r="CE104" s="175">
        <f t="shared" si="212"/>
        <v>215467901.377639</v>
      </c>
      <c r="CF104" s="177">
        <f t="shared" si="137"/>
        <v>-23332538.414253704</v>
      </c>
      <c r="CG104" s="174">
        <v>0.10741919335147401</v>
      </c>
      <c r="CH104" s="175">
        <f t="shared" si="213"/>
        <v>354275.43716172717</v>
      </c>
      <c r="CI104" s="177">
        <f t="shared" si="138"/>
        <v>38055.98168415355</v>
      </c>
      <c r="CJ104" s="174">
        <v>-1.6722706614789098E-2</v>
      </c>
      <c r="CK104" s="179">
        <f t="shared" si="214"/>
        <v>5693205.5533942617</v>
      </c>
      <c r="CL104" s="179">
        <f t="shared" si="139"/>
        <v>-95205.806167100251</v>
      </c>
      <c r="CN104" s="180">
        <f t="shared" si="186"/>
        <v>82484973471.92984</v>
      </c>
      <c r="CP104" s="180">
        <f t="shared" si="187"/>
        <v>1970215093089.749</v>
      </c>
      <c r="CR104" s="182">
        <f t="shared" si="140"/>
        <v>4.1865973802167201E-2</v>
      </c>
      <c r="CS104" s="183">
        <v>4.1701337045840801E-2</v>
      </c>
      <c r="CT104" s="184">
        <f t="shared" si="141"/>
        <v>-1.6463675632640007E-4</v>
      </c>
    </row>
    <row r="105" spans="1:98" ht="15.75">
      <c r="A105" s="171">
        <v>41091</v>
      </c>
      <c r="B105" s="173">
        <v>2059957700049.2207</v>
      </c>
      <c r="C105" s="173">
        <v>37597930008.405502</v>
      </c>
      <c r="D105" s="174">
        <v>-1.6041000351635151E-2</v>
      </c>
      <c r="E105" s="175">
        <f t="shared" si="188"/>
        <v>0</v>
      </c>
      <c r="F105" s="175">
        <f t="shared" si="113"/>
        <v>0</v>
      </c>
      <c r="G105" s="176">
        <v>8.6401390753316071E-2</v>
      </c>
      <c r="H105" s="175">
        <f t="shared" si="189"/>
        <v>48304541.267330751</v>
      </c>
      <c r="I105" s="175">
        <f t="shared" si="114"/>
        <v>4173579.5451983255</v>
      </c>
      <c r="J105" s="176">
        <v>-6.6052317758015275E-2</v>
      </c>
      <c r="K105" s="175">
        <f t="shared" si="190"/>
        <v>386628950.19492787</v>
      </c>
      <c r="L105" s="177">
        <f t="shared" si="115"/>
        <v>-25537738.272723239</v>
      </c>
      <c r="M105" s="174">
        <v>2.5350503653804882E-2</v>
      </c>
      <c r="N105" s="175">
        <f t="shared" si="191"/>
        <v>251723911.48785925</v>
      </c>
      <c r="O105" s="175">
        <f t="shared" si="116"/>
        <v>6381327.9379230328</v>
      </c>
      <c r="P105" s="176">
        <v>-8.3353835516129626E-2</v>
      </c>
      <c r="Q105" s="178">
        <f t="shared" si="192"/>
        <v>329664178.98242784</v>
      </c>
      <c r="R105" s="178">
        <f t="shared" si="117"/>
        <v>-27478773.750461206</v>
      </c>
      <c r="S105" s="176">
        <v>-7.5674495491882071E-2</v>
      </c>
      <c r="T105" s="178">
        <f t="shared" si="193"/>
        <v>187211234.04800576</v>
      </c>
      <c r="U105" s="178">
        <f t="shared" si="118"/>
        <v>-14167115.686995491</v>
      </c>
      <c r="V105" s="176">
        <v>-3.2546501442085971E-2</v>
      </c>
      <c r="W105" s="178">
        <f t="shared" si="194"/>
        <v>37560779.727954485</v>
      </c>
      <c r="X105" s="179">
        <f t="shared" si="119"/>
        <v>-1222471.971581744</v>
      </c>
      <c r="Y105" s="174">
        <v>-0.17471377276128378</v>
      </c>
      <c r="Z105" s="175">
        <f t="shared" si="195"/>
        <v>0</v>
      </c>
      <c r="AA105" s="177">
        <f t="shared" si="120"/>
        <v>0</v>
      </c>
      <c r="AB105" s="174">
        <v>7.4068004203654364E-2</v>
      </c>
      <c r="AC105" s="175">
        <f t="shared" si="196"/>
        <v>0</v>
      </c>
      <c r="AD105" s="177">
        <f t="shared" si="121"/>
        <v>0</v>
      </c>
      <c r="AE105" s="174">
        <v>-0.1135004035870585</v>
      </c>
      <c r="AF105" s="175">
        <f t="shared" si="197"/>
        <v>36368402.88936875</v>
      </c>
      <c r="AG105" s="175">
        <f t="shared" si="122"/>
        <v>-4127828.4057600978</v>
      </c>
      <c r="AH105" s="176">
        <v>3.0512001491257996E-2</v>
      </c>
      <c r="AI105" s="178">
        <f t="shared" si="198"/>
        <v>122445492.94817637</v>
      </c>
      <c r="AJ105" s="179">
        <f t="shared" si="123"/>
        <v>3736057.063432578</v>
      </c>
      <c r="AK105" s="174">
        <v>-0.17684400171795084</v>
      </c>
      <c r="AL105" s="177">
        <f t="shared" si="199"/>
        <v>83500198.025313407</v>
      </c>
      <c r="AM105" s="177">
        <f t="shared" si="124"/>
        <v>-14766509.16303776</v>
      </c>
      <c r="AN105" s="203">
        <v>-9.016724362922908E-2</v>
      </c>
      <c r="AO105" s="177">
        <f t="shared" si="200"/>
        <v>3810771.701411969</v>
      </c>
      <c r="AP105" s="177">
        <f t="shared" si="90"/>
        <v>-343606.78041658481</v>
      </c>
      <c r="AQ105" s="174">
        <v>-3.6075904645268095E-2</v>
      </c>
      <c r="AR105" s="175">
        <f t="shared" si="201"/>
        <v>3010878261.1026487</v>
      </c>
      <c r="AS105" s="177">
        <f t="shared" si="125"/>
        <v>-108620157.04604977</v>
      </c>
      <c r="AT105" s="174">
        <v>1.0547121296441038E-2</v>
      </c>
      <c r="AU105" s="175">
        <f t="shared" si="202"/>
        <v>596707982.36634552</v>
      </c>
      <c r="AV105" s="177">
        <f t="shared" si="142"/>
        <v>6293551.4685724461</v>
      </c>
      <c r="AW105" s="174">
        <v>1.4437417267298681E-2</v>
      </c>
      <c r="AX105" s="175">
        <f t="shared" si="203"/>
        <v>136937159.91505665</v>
      </c>
      <c r="AY105" s="177">
        <f t="shared" si="126"/>
        <v>1977018.9170924795</v>
      </c>
      <c r="AZ105" s="174">
        <v>6.0309238942369947E-2</v>
      </c>
      <c r="BA105" s="175">
        <f t="shared" si="204"/>
        <v>683436944.84683728</v>
      </c>
      <c r="BB105" s="177">
        <f t="shared" si="127"/>
        <v>41217562.008811221</v>
      </c>
      <c r="BC105" s="174">
        <v>3.2129725190375637E-2</v>
      </c>
      <c r="BD105" s="175">
        <v>0</v>
      </c>
      <c r="BE105" s="177">
        <f t="shared" si="128"/>
        <v>0</v>
      </c>
      <c r="BF105" s="174">
        <v>-0.35292950330072531</v>
      </c>
      <c r="BG105" s="175">
        <f t="shared" si="205"/>
        <v>254139940.6872288</v>
      </c>
      <c r="BH105" s="177">
        <f t="shared" si="129"/>
        <v>-89693483.035619453</v>
      </c>
      <c r="BI105" s="174">
        <v>3.26434502485266E-2</v>
      </c>
      <c r="BJ105" s="175">
        <f t="shared" si="206"/>
        <v>62953588.813217387</v>
      </c>
      <c r="BK105" s="177">
        <f t="shared" si="130"/>
        <v>2055022.3443904624</v>
      </c>
      <c r="BL105" s="174">
        <v>7.2831460524794348E-2</v>
      </c>
      <c r="BM105" s="175">
        <f t="shared" si="207"/>
        <v>464236885.57255679</v>
      </c>
      <c r="BN105" s="177">
        <f t="shared" si="131"/>
        <v>33811050.405731142</v>
      </c>
      <c r="BO105" s="174">
        <v>-0.14561657163324349</v>
      </c>
      <c r="BP105" s="175">
        <f t="shared" si="208"/>
        <v>116295214.47979283</v>
      </c>
      <c r="BQ105" s="177">
        <f t="shared" si="132"/>
        <v>-16934510.429900169</v>
      </c>
      <c r="BR105" s="174">
        <v>-1.6598280688943184E-2</v>
      </c>
      <c r="BS105" s="175">
        <f t="shared" si="209"/>
        <v>153423552.45324653</v>
      </c>
      <c r="BT105" s="177">
        <f t="shared" si="133"/>
        <v>-2546567.1879137834</v>
      </c>
      <c r="BU105" s="174">
        <v>-0.17362474722646046</v>
      </c>
      <c r="BV105" s="175">
        <v>0</v>
      </c>
      <c r="BW105" s="177">
        <f t="shared" si="134"/>
        <v>0</v>
      </c>
      <c r="BX105" s="174">
        <v>8.9858162639858241E-2</v>
      </c>
      <c r="BY105" s="175">
        <f t="shared" si="210"/>
        <v>57245961.958580911</v>
      </c>
      <c r="BZ105" s="177">
        <f t="shared" si="135"/>
        <v>5144016.9601493012</v>
      </c>
      <c r="CA105" s="174">
        <v>2.725464107190665E-2</v>
      </c>
      <c r="CB105" s="175">
        <f t="shared" si="211"/>
        <v>36033839.944071293</v>
      </c>
      <c r="CC105" s="177">
        <f t="shared" si="136"/>
        <v>982089.37411819585</v>
      </c>
      <c r="CD105" s="174">
        <v>-0.24379754836894679</v>
      </c>
      <c r="CE105" s="175">
        <f t="shared" si="212"/>
        <v>192135362.96338531</v>
      </c>
      <c r="CF105" s="177">
        <f t="shared" si="137"/>
        <v>-46842130.445451081</v>
      </c>
      <c r="CG105" s="174">
        <v>-0.2711779415998668</v>
      </c>
      <c r="CH105" s="175">
        <f t="shared" si="213"/>
        <v>392331.41884588078</v>
      </c>
      <c r="CI105" s="177">
        <f t="shared" si="138"/>
        <v>-106391.62658758114</v>
      </c>
      <c r="CJ105" s="174">
        <v>-0.11552755715564215</v>
      </c>
      <c r="CK105" s="179">
        <f t="shared" si="214"/>
        <v>5597999.7472271612</v>
      </c>
      <c r="CL105" s="179">
        <f t="shared" si="139"/>
        <v>-646723.23575505614</v>
      </c>
      <c r="CN105" s="180">
        <f t="shared" si="186"/>
        <v>37845192739.418343</v>
      </c>
      <c r="CP105" s="180">
        <f t="shared" si="187"/>
        <v>2052700066561.6787</v>
      </c>
      <c r="CR105" s="182">
        <f t="shared" si="140"/>
        <v>1.8436786433592287E-2</v>
      </c>
      <c r="CS105" s="183">
        <v>1.8251797115788899E-2</v>
      </c>
      <c r="CT105" s="184">
        <f t="shared" si="141"/>
        <v>-1.8498931780338776E-4</v>
      </c>
    </row>
    <row r="106" spans="1:98" ht="15.75">
      <c r="A106" s="171">
        <v>41122</v>
      </c>
      <c r="B106" s="173">
        <v>2097555630057.6262</v>
      </c>
      <c r="C106" s="173">
        <v>47238354905.020683</v>
      </c>
      <c r="D106" s="174">
        <v>-2.0172464924738981E-2</v>
      </c>
      <c r="E106" s="175">
        <f t="shared" si="188"/>
        <v>0</v>
      </c>
      <c r="F106" s="175">
        <f t="shared" si="113"/>
        <v>0</v>
      </c>
      <c r="G106" s="176">
        <v>7.2374525797145567E-2</v>
      </c>
      <c r="H106" s="175">
        <f t="shared" si="189"/>
        <v>52478120.81252908</v>
      </c>
      <c r="I106" s="175">
        <f t="shared" si="114"/>
        <v>3798079.1085321074</v>
      </c>
      <c r="J106" s="176">
        <v>2.0384859232719821E-2</v>
      </c>
      <c r="K106" s="175">
        <f t="shared" si="190"/>
        <v>361091211.92220467</v>
      </c>
      <c r="L106" s="177">
        <f t="shared" si="115"/>
        <v>7360793.5252063433</v>
      </c>
      <c r="M106" s="174">
        <v>-5.8876831335473818E-3</v>
      </c>
      <c r="N106" s="175">
        <f t="shared" si="191"/>
        <v>258105239.42578226</v>
      </c>
      <c r="O106" s="175">
        <f t="shared" si="116"/>
        <v>-1519641.864847387</v>
      </c>
      <c r="P106" s="176">
        <v>-1.4887490351461309E-2</v>
      </c>
      <c r="Q106" s="178">
        <f t="shared" si="192"/>
        <v>302185405.23196661</v>
      </c>
      <c r="R106" s="178">
        <f t="shared" si="117"/>
        <v>-4498782.3047433291</v>
      </c>
      <c r="S106" s="176">
        <v>1.9705058915586229E-3</v>
      </c>
      <c r="T106" s="178">
        <f t="shared" si="193"/>
        <v>173044118.36101025</v>
      </c>
      <c r="U106" s="178">
        <f t="shared" si="118"/>
        <v>340984.45472993836</v>
      </c>
      <c r="V106" s="176">
        <v>-0.1058442771487165</v>
      </c>
      <c r="W106" s="178">
        <f t="shared" si="194"/>
        <v>36338307.756372742</v>
      </c>
      <c r="X106" s="179">
        <f t="shared" si="119"/>
        <v>-3846201.917280871</v>
      </c>
      <c r="Y106" s="174">
        <v>8.9424117963895849E-2</v>
      </c>
      <c r="Z106" s="175">
        <f t="shared" si="195"/>
        <v>0</v>
      </c>
      <c r="AA106" s="177">
        <f t="shared" si="120"/>
        <v>0</v>
      </c>
      <c r="AB106" s="174">
        <v>2.0988689990387437E-2</v>
      </c>
      <c r="AC106" s="175">
        <f t="shared" si="196"/>
        <v>0</v>
      </c>
      <c r="AD106" s="177">
        <f t="shared" si="121"/>
        <v>0</v>
      </c>
      <c r="AE106" s="174">
        <v>-5.5041353218998716E-2</v>
      </c>
      <c r="AF106" s="175">
        <f t="shared" si="197"/>
        <v>32240574.483608652</v>
      </c>
      <c r="AG106" s="175">
        <f t="shared" si="122"/>
        <v>-1774564.848135741</v>
      </c>
      <c r="AH106" s="176">
        <v>6.73187429593049E-2</v>
      </c>
      <c r="AI106" s="178">
        <f t="shared" si="198"/>
        <v>126181550.01160896</v>
      </c>
      <c r="AJ106" s="179">
        <f t="shared" si="123"/>
        <v>8494383.3314381801</v>
      </c>
      <c r="AK106" s="174">
        <v>-4.9052373282700956E-2</v>
      </c>
      <c r="AL106" s="177">
        <f t="shared" si="199"/>
        <v>68733688.862275645</v>
      </c>
      <c r="AM106" s="177">
        <f t="shared" si="124"/>
        <v>-3371550.5631693699</v>
      </c>
      <c r="AN106" s="203">
        <v>-0.10133503633432901</v>
      </c>
      <c r="AO106" s="177">
        <f t="shared" si="200"/>
        <v>3467164.920995384</v>
      </c>
      <c r="AP106" s="177">
        <f t="shared" si="90"/>
        <v>-351345.28324617824</v>
      </c>
      <c r="AQ106" s="174">
        <v>8.7407444127824432E-2</v>
      </c>
      <c r="AR106" s="175">
        <f t="shared" si="201"/>
        <v>2902258104.0565991</v>
      </c>
      <c r="AS106" s="177">
        <f t="shared" si="125"/>
        <v>253678963.07485285</v>
      </c>
      <c r="AT106" s="174">
        <v>3.9108710023639569E-3</v>
      </c>
      <c r="AU106" s="175">
        <f t="shared" si="202"/>
        <v>603001533.8349179</v>
      </c>
      <c r="AV106" s="177">
        <f t="shared" si="142"/>
        <v>2358261.2130559688</v>
      </c>
      <c r="AW106" s="174">
        <v>-1.023704590214107E-2</v>
      </c>
      <c r="AX106" s="175">
        <f t="shared" si="203"/>
        <v>138914178.83214915</v>
      </c>
      <c r="AY106" s="177">
        <f t="shared" si="126"/>
        <v>-1422070.8251629442</v>
      </c>
      <c r="AZ106" s="174">
        <v>3.2631088765733562E-2</v>
      </c>
      <c r="BA106" s="175">
        <f t="shared" si="204"/>
        <v>724654506.85564864</v>
      </c>
      <c r="BB106" s="177">
        <f t="shared" si="127"/>
        <v>23646265.537695549</v>
      </c>
      <c r="BC106" s="174">
        <v>1.9885814638319513E-2</v>
      </c>
      <c r="BD106" s="175">
        <v>0</v>
      </c>
      <c r="BE106" s="177">
        <f t="shared" si="128"/>
        <v>0</v>
      </c>
      <c r="BF106" s="174">
        <v>0.14180413897347488</v>
      </c>
      <c r="BG106" s="175">
        <f t="shared" si="205"/>
        <v>164446457.65160933</v>
      </c>
      <c r="BH106" s="177">
        <f t="shared" si="129"/>
        <v>23319188.33452446</v>
      </c>
      <c r="BI106" s="174">
        <v>0.11474009492051523</v>
      </c>
      <c r="BJ106" s="175">
        <f t="shared" si="206"/>
        <v>65008611.157607853</v>
      </c>
      <c r="BK106" s="177">
        <f t="shared" si="130"/>
        <v>7459094.214874791</v>
      </c>
      <c r="BL106" s="174">
        <v>3.309106119367447E-2</v>
      </c>
      <c r="BM106" s="175">
        <f t="shared" si="207"/>
        <v>498047935.97828794</v>
      </c>
      <c r="BN106" s="177">
        <f t="shared" si="131"/>
        <v>16480934.72684079</v>
      </c>
      <c r="BO106" s="174">
        <v>9.2143407165415483E-2</v>
      </c>
      <c r="BP106" s="175">
        <f t="shared" si="208"/>
        <v>99360704.049892664</v>
      </c>
      <c r="BQ106" s="177">
        <f t="shared" si="132"/>
        <v>9155433.8095116075</v>
      </c>
      <c r="BR106" s="174">
        <v>-3.7647368217234342E-2</v>
      </c>
      <c r="BS106" s="175">
        <f t="shared" si="209"/>
        <v>150876985.26533276</v>
      </c>
      <c r="BT106" s="177">
        <f t="shared" si="133"/>
        <v>-5680121.4197902223</v>
      </c>
      <c r="BU106" s="174">
        <v>3.0627622484615823E-2</v>
      </c>
      <c r="BV106" s="175">
        <v>0</v>
      </c>
      <c r="BW106" s="177">
        <f t="shared" si="134"/>
        <v>0</v>
      </c>
      <c r="BX106" s="174">
        <v>1.1865671270352655E-2</v>
      </c>
      <c r="BY106" s="175">
        <f t="shared" si="210"/>
        <v>62389978.918730214</v>
      </c>
      <c r="BZ106" s="177">
        <f t="shared" si="135"/>
        <v>740298.98041388486</v>
      </c>
      <c r="CA106" s="174">
        <v>8.436341029459879E-2</v>
      </c>
      <c r="CB106" s="175">
        <f t="shared" si="211"/>
        <v>37015929.318189487</v>
      </c>
      <c r="CC106" s="177">
        <f t="shared" si="136"/>
        <v>3122790.032506288</v>
      </c>
      <c r="CD106" s="174">
        <v>-4.2711176040684997E-3</v>
      </c>
      <c r="CE106" s="175">
        <f t="shared" si="212"/>
        <v>145293232.51793423</v>
      </c>
      <c r="CF106" s="177">
        <f t="shared" si="137"/>
        <v>-620564.48315936665</v>
      </c>
      <c r="CG106" s="174">
        <v>-0.17873896380137827</v>
      </c>
      <c r="CH106" s="175">
        <f t="shared" si="213"/>
        <v>285939.79225829965</v>
      </c>
      <c r="CI106" s="177">
        <f t="shared" si="138"/>
        <v>-51108.582177829841</v>
      </c>
      <c r="CJ106" s="174">
        <v>-7.1485666537192294E-2</v>
      </c>
      <c r="CK106" s="179">
        <f t="shared" si="214"/>
        <v>4951276.511472105</v>
      </c>
      <c r="CL106" s="179">
        <f t="shared" si="139"/>
        <v>-353945.30163252767</v>
      </c>
      <c r="CN106" s="180">
        <f t="shared" si="186"/>
        <v>46901889332.069855</v>
      </c>
      <c r="CP106" s="180">
        <f t="shared" si="187"/>
        <v>2090545259301.0974</v>
      </c>
      <c r="CR106" s="182">
        <f t="shared" si="140"/>
        <v>2.2435242252420742E-2</v>
      </c>
      <c r="CS106" s="183">
        <v>2.2520668452413298E-2</v>
      </c>
      <c r="CT106" s="184">
        <f t="shared" si="141"/>
        <v>8.5426199992556795E-5</v>
      </c>
    </row>
    <row r="107" spans="1:98" ht="15.75">
      <c r="A107" s="171">
        <v>41153</v>
      </c>
      <c r="B107" s="173">
        <v>2144793984962.647</v>
      </c>
      <c r="C107" s="173">
        <v>48568526498.632111</v>
      </c>
      <c r="D107" s="174">
        <v>-1.6696066527692666E-2</v>
      </c>
      <c r="E107" s="175">
        <f t="shared" si="188"/>
        <v>0</v>
      </c>
      <c r="F107" s="175">
        <f t="shared" si="113"/>
        <v>0</v>
      </c>
      <c r="G107" s="176">
        <v>-5.7713294622855953E-2</v>
      </c>
      <c r="H107" s="175">
        <f t="shared" si="189"/>
        <v>56276199.921061188</v>
      </c>
      <c r="I107" s="175">
        <f t="shared" si="114"/>
        <v>-3247884.9062989471</v>
      </c>
      <c r="J107" s="176">
        <v>-2.327782305576381E-2</v>
      </c>
      <c r="K107" s="175">
        <f t="shared" si="190"/>
        <v>368452005.447411</v>
      </c>
      <c r="L107" s="177">
        <f t="shared" si="115"/>
        <v>-8576760.5873461571</v>
      </c>
      <c r="M107" s="174">
        <v>4.6837598567081556E-2</v>
      </c>
      <c r="N107" s="175">
        <f t="shared" si="191"/>
        <v>256585597.56093487</v>
      </c>
      <c r="O107" s="175">
        <f t="shared" si="116"/>
        <v>12017853.216653809</v>
      </c>
      <c r="P107" s="176">
        <v>-8.6961332424070822E-2</v>
      </c>
      <c r="Q107" s="178">
        <f t="shared" si="192"/>
        <v>297686622.92722327</v>
      </c>
      <c r="R107" s="178">
        <f t="shared" si="117"/>
        <v>-25887225.374573287</v>
      </c>
      <c r="S107" s="176">
        <v>-5.252248740447768E-2</v>
      </c>
      <c r="T107" s="178">
        <f t="shared" si="193"/>
        <v>173385102.8157402</v>
      </c>
      <c r="U107" s="178">
        <f t="shared" si="118"/>
        <v>-9106616.8787637819</v>
      </c>
      <c r="V107" s="176">
        <v>-0.14316098728977839</v>
      </c>
      <c r="W107" s="178">
        <f t="shared" si="194"/>
        <v>32492105.839091871</v>
      </c>
      <c r="X107" s="179">
        <f t="shared" si="119"/>
        <v>-4651601.9510483658</v>
      </c>
      <c r="Y107" s="174">
        <v>-1.8725012753664977E-2</v>
      </c>
      <c r="Z107" s="175">
        <f t="shared" si="195"/>
        <v>0</v>
      </c>
      <c r="AA107" s="177">
        <f t="shared" si="120"/>
        <v>0</v>
      </c>
      <c r="AB107" s="174">
        <v>7.0882417561066988E-2</v>
      </c>
      <c r="AC107" s="175">
        <f t="shared" si="196"/>
        <v>0</v>
      </c>
      <c r="AD107" s="177">
        <f t="shared" si="121"/>
        <v>0</v>
      </c>
      <c r="AE107" s="174">
        <v>0.16138801878922018</v>
      </c>
      <c r="AF107" s="175">
        <f t="shared" si="197"/>
        <v>30466009.635472912</v>
      </c>
      <c r="AG107" s="175">
        <f t="shared" si="122"/>
        <v>4916848.9354822654</v>
      </c>
      <c r="AH107" s="176">
        <v>3.2451197774105399E-2</v>
      </c>
      <c r="AI107" s="178">
        <f t="shared" si="198"/>
        <v>134675933.34304714</v>
      </c>
      <c r="AJ107" s="179">
        <f t="shared" si="123"/>
        <v>4370395.3483274588</v>
      </c>
      <c r="AK107" s="174">
        <v>9.0165339427411825E-2</v>
      </c>
      <c r="AL107" s="177">
        <f t="shared" si="199"/>
        <v>65362138.299106278</v>
      </c>
      <c r="AM107" s="177">
        <f t="shared" si="124"/>
        <v>5893399.3854403514</v>
      </c>
      <c r="AN107" s="203">
        <v>-4.98000160186515E-2</v>
      </c>
      <c r="AO107" s="177">
        <f t="shared" si="200"/>
        <v>3115819.6377492058</v>
      </c>
      <c r="AP107" s="177">
        <f t="shared" si="90"/>
        <v>-155167.86787113937</v>
      </c>
      <c r="AQ107" s="174">
        <v>0.10808966226856997</v>
      </c>
      <c r="AR107" s="175">
        <f t="shared" si="201"/>
        <v>3155937067.1314521</v>
      </c>
      <c r="AS107" s="177">
        <f t="shared" si="125"/>
        <v>341124171.7270999</v>
      </c>
      <c r="AT107" s="174">
        <v>1.6220135010917479E-2</v>
      </c>
      <c r="AU107" s="175">
        <f t="shared" si="202"/>
        <v>605359795.04797387</v>
      </c>
      <c r="AV107" s="177">
        <f t="shared" si="142"/>
        <v>9819017.6058594696</v>
      </c>
      <c r="AW107" s="174">
        <v>-3.5593486372673582E-3</v>
      </c>
      <c r="AX107" s="175">
        <f t="shared" si="203"/>
        <v>137492108.0069862</v>
      </c>
      <c r="AY107" s="177">
        <f t="shared" si="126"/>
        <v>-489382.34726968274</v>
      </c>
      <c r="AZ107" s="174">
        <v>3.2563249997060645E-2</v>
      </c>
      <c r="BA107" s="175">
        <f t="shared" si="204"/>
        <v>748300772.39334416</v>
      </c>
      <c r="BB107" s="177">
        <f t="shared" si="127"/>
        <v>24367105.124438044</v>
      </c>
      <c r="BC107" s="174">
        <v>2.4937350607921762E-2</v>
      </c>
      <c r="BD107" s="175">
        <v>0</v>
      </c>
      <c r="BE107" s="177">
        <f t="shared" si="128"/>
        <v>0</v>
      </c>
      <c r="BF107" s="174">
        <v>2.07659880126898E-2</v>
      </c>
      <c r="BG107" s="175">
        <f t="shared" si="205"/>
        <v>187765645.98613381</v>
      </c>
      <c r="BH107" s="177">
        <f t="shared" si="129"/>
        <v>3899139.1537430114</v>
      </c>
      <c r="BI107" s="174">
        <v>2.5079139774908086E-2</v>
      </c>
      <c r="BJ107" s="175">
        <f t="shared" si="206"/>
        <v>72467705.372482643</v>
      </c>
      <c r="BK107" s="177">
        <f t="shared" si="130"/>
        <v>1817427.7122033499</v>
      </c>
      <c r="BL107" s="174">
        <v>4.5668333797931997E-2</v>
      </c>
      <c r="BM107" s="175">
        <f t="shared" si="207"/>
        <v>514528870.70512879</v>
      </c>
      <c r="BN107" s="177">
        <f t="shared" si="131"/>
        <v>23497676.216034815</v>
      </c>
      <c r="BO107" s="174">
        <v>-2.3331090810301595E-2</v>
      </c>
      <c r="BP107" s="175">
        <f t="shared" si="208"/>
        <v>108516137.85940427</v>
      </c>
      <c r="BQ107" s="177">
        <f t="shared" si="132"/>
        <v>-2531799.8667809679</v>
      </c>
      <c r="BR107" s="174">
        <v>7.7600062812339596E-3</v>
      </c>
      <c r="BS107" s="175">
        <f t="shared" si="209"/>
        <v>145196863.84554252</v>
      </c>
      <c r="BT107" s="177">
        <f t="shared" si="133"/>
        <v>1126728.5754568819</v>
      </c>
      <c r="BU107" s="174">
        <v>3.9063080556306834E-2</v>
      </c>
      <c r="BV107" s="175">
        <v>0</v>
      </c>
      <c r="BW107" s="177">
        <f t="shared" si="134"/>
        <v>0</v>
      </c>
      <c r="BX107" s="174">
        <v>8.1728814911339112E-2</v>
      </c>
      <c r="BY107" s="175">
        <f t="shared" si="210"/>
        <v>63130277.899144098</v>
      </c>
      <c r="BZ107" s="177">
        <f t="shared" si="135"/>
        <v>5159562.7977205506</v>
      </c>
      <c r="CA107" s="174">
        <v>2.606132989108538E-2</v>
      </c>
      <c r="CB107" s="175">
        <f t="shared" si="211"/>
        <v>40138719.350695774</v>
      </c>
      <c r="CC107" s="177">
        <f t="shared" si="136"/>
        <v>1046068.406404175</v>
      </c>
      <c r="CD107" s="174">
        <v>-2.3769316298543723E-2</v>
      </c>
      <c r="CE107" s="175">
        <f t="shared" si="212"/>
        <v>144672668.03477487</v>
      </c>
      <c r="CF107" s="177">
        <f t="shared" si="137"/>
        <v>-3438770.4062727797</v>
      </c>
      <c r="CG107" s="174">
        <v>-0.4539691307196555</v>
      </c>
      <c r="CH107" s="175">
        <f t="shared" si="213"/>
        <v>234831.21008046978</v>
      </c>
      <c r="CI107" s="177">
        <f t="shared" si="138"/>
        <v>-106606.12030607567</v>
      </c>
      <c r="CJ107" s="174">
        <v>-0.3443244250333411</v>
      </c>
      <c r="CK107" s="179">
        <f t="shared" si="214"/>
        <v>4597331.2098395769</v>
      </c>
      <c r="CL107" s="179">
        <f t="shared" si="139"/>
        <v>-1582973.4255158468</v>
      </c>
      <c r="CN107" s="180">
        <f t="shared" si="186"/>
        <v>48189245894.159309</v>
      </c>
      <c r="CP107" s="180">
        <f t="shared" si="187"/>
        <v>2137447148633.1672</v>
      </c>
      <c r="CR107" s="182">
        <f t="shared" si="140"/>
        <v>2.2545233890332621E-2</v>
      </c>
      <c r="CS107" s="183">
        <v>2.2644844604726901E-2</v>
      </c>
      <c r="CT107" s="184">
        <f t="shared" si="141"/>
        <v>9.961071439427982E-5</v>
      </c>
    </row>
    <row r="108" spans="1:98" ht="15.75">
      <c r="A108" s="185">
        <v>41183</v>
      </c>
      <c r="B108" s="173">
        <v>2193362511461.2791</v>
      </c>
      <c r="C108" s="173">
        <v>6271560544.9994135</v>
      </c>
      <c r="D108" s="174">
        <v>6.0877211313539372E-3</v>
      </c>
      <c r="E108" s="175">
        <f t="shared" si="188"/>
        <v>0</v>
      </c>
      <c r="F108" s="175">
        <f t="shared" si="113"/>
        <v>0</v>
      </c>
      <c r="G108" s="176">
        <v>0.13357908680805455</v>
      </c>
      <c r="H108" s="175">
        <f t="shared" si="189"/>
        <v>53028315.014762245</v>
      </c>
      <c r="I108" s="175">
        <f t="shared" si="114"/>
        <v>7083473.8946417887</v>
      </c>
      <c r="J108" s="176">
        <v>7.8369123163841106E-2</v>
      </c>
      <c r="K108" s="175">
        <f t="shared" si="190"/>
        <v>359875244.86006486</v>
      </c>
      <c r="L108" s="177">
        <f t="shared" si="115"/>
        <v>28203107.388055898</v>
      </c>
      <c r="M108" s="174">
        <v>0.16533372610983674</v>
      </c>
      <c r="N108" s="175">
        <f t="shared" si="191"/>
        <v>268603450.77758867</v>
      </c>
      <c r="O108" s="175">
        <f t="shared" si="116"/>
        <v>44409209.363018855</v>
      </c>
      <c r="P108" s="176">
        <v>6.519965081357601E-2</v>
      </c>
      <c r="Q108" s="178">
        <f t="shared" si="192"/>
        <v>271799397.55264997</v>
      </c>
      <c r="R108" s="178">
        <f t="shared" si="117"/>
        <v>17721225.811773103</v>
      </c>
      <c r="S108" s="176">
        <v>6.9304613283975969E-2</v>
      </c>
      <c r="T108" s="178">
        <f t="shared" si="193"/>
        <v>164278485.93697643</v>
      </c>
      <c r="U108" s="178">
        <f t="shared" si="118"/>
        <v>11385256.938739236</v>
      </c>
      <c r="V108" s="176">
        <v>4.7489004115150106E-2</v>
      </c>
      <c r="W108" s="178">
        <f t="shared" si="194"/>
        <v>27840503.888043508</v>
      </c>
      <c r="X108" s="179">
        <f t="shared" si="119"/>
        <v>1322117.8037071507</v>
      </c>
      <c r="Y108" s="174">
        <v>-6.3236474060051145E-2</v>
      </c>
      <c r="Z108" s="175">
        <f t="shared" si="195"/>
        <v>0</v>
      </c>
      <c r="AA108" s="177">
        <f t="shared" si="120"/>
        <v>0</v>
      </c>
      <c r="AB108" s="174">
        <v>-4.3894191075406416E-2</v>
      </c>
      <c r="AC108" s="175">
        <f t="shared" si="196"/>
        <v>0</v>
      </c>
      <c r="AD108" s="177">
        <f t="shared" si="121"/>
        <v>0</v>
      </c>
      <c r="AE108" s="174">
        <v>9.230628927145966E-2</v>
      </c>
      <c r="AF108" s="175">
        <f t="shared" si="197"/>
        <v>35382858.57095518</v>
      </c>
      <c r="AG108" s="175">
        <f t="shared" si="122"/>
        <v>3266060.3785017347</v>
      </c>
      <c r="AH108" s="176">
        <v>0.14070563437155786</v>
      </c>
      <c r="AI108" s="178">
        <f t="shared" si="198"/>
        <v>139046328.6913746</v>
      </c>
      <c r="AJ108" s="179">
        <f t="shared" si="123"/>
        <v>19564601.885556009</v>
      </c>
      <c r="AK108" s="174">
        <v>0.22728659672484233</v>
      </c>
      <c r="AL108" s="177">
        <f t="shared" si="199"/>
        <v>71255537.68454662</v>
      </c>
      <c r="AM108" s="177">
        <f t="shared" si="124"/>
        <v>16195428.658119353</v>
      </c>
      <c r="AN108" s="203">
        <v>-6.974149659899973E-3</v>
      </c>
      <c r="AO108" s="177">
        <f t="shared" si="200"/>
        <v>2960651.7698780666</v>
      </c>
      <c r="AP108" s="177">
        <f t="shared" si="90"/>
        <v>-20648.028533977373</v>
      </c>
      <c r="AQ108" s="174">
        <v>8.0404524137901116E-5</v>
      </c>
      <c r="AR108" s="175">
        <f t="shared" si="201"/>
        <v>3497061238.8585515</v>
      </c>
      <c r="AS108" s="177">
        <f t="shared" si="125"/>
        <v>281179.54479152081</v>
      </c>
      <c r="AT108" s="174">
        <v>-3.4180182497816824E-3</v>
      </c>
      <c r="AU108" s="175">
        <f t="shared" si="202"/>
        <v>615178812.65383327</v>
      </c>
      <c r="AV108" s="177">
        <f t="shared" si="142"/>
        <v>-2102692.4085298288</v>
      </c>
      <c r="AW108" s="174">
        <v>-4.9373072724357928E-3</v>
      </c>
      <c r="AX108" s="175">
        <f t="shared" si="203"/>
        <v>137002725.65971652</v>
      </c>
      <c r="AY108" s="177">
        <f t="shared" si="126"/>
        <v>-676424.55374324415</v>
      </c>
      <c r="AZ108" s="174">
        <v>1.3763051884731125E-2</v>
      </c>
      <c r="BA108" s="175">
        <f t="shared" si="204"/>
        <v>772667877.51778221</v>
      </c>
      <c r="BB108" s="177">
        <f t="shared" si="127"/>
        <v>10634268.087942312</v>
      </c>
      <c r="BC108" s="174">
        <v>-3.1426094675364238E-2</v>
      </c>
      <c r="BD108" s="175">
        <v>0</v>
      </c>
      <c r="BE108" s="177">
        <f t="shared" si="128"/>
        <v>0</v>
      </c>
      <c r="BF108" s="174">
        <v>-9.6836784028355688E-2</v>
      </c>
      <c r="BG108" s="175">
        <f t="shared" si="205"/>
        <v>191664785.13987681</v>
      </c>
      <c r="BH108" s="177">
        <f t="shared" si="129"/>
        <v>-18560201.404431447</v>
      </c>
      <c r="BI108" s="174">
        <v>-3.8312230092069936E-3</v>
      </c>
      <c r="BJ108" s="175">
        <f t="shared" si="206"/>
        <v>74285133.084685996</v>
      </c>
      <c r="BK108" s="177">
        <f t="shared" si="130"/>
        <v>-284602.91111605265</v>
      </c>
      <c r="BL108" s="174">
        <v>-3.897271087079769E-4</v>
      </c>
      <c r="BM108" s="175">
        <f t="shared" si="207"/>
        <v>538026546.92116356</v>
      </c>
      <c r="BN108" s="177">
        <f t="shared" si="131"/>
        <v>-209683.53053972175</v>
      </c>
      <c r="BO108" s="174">
        <v>0.24084654767457664</v>
      </c>
      <c r="BP108" s="175">
        <f t="shared" si="208"/>
        <v>105984337.9926233</v>
      </c>
      <c r="BQ108" s="177">
        <f t="shared" si="132"/>
        <v>25525961.91309879</v>
      </c>
      <c r="BR108" s="174">
        <v>-2.8371108169580689E-2</v>
      </c>
      <c r="BS108" s="175">
        <f t="shared" si="209"/>
        <v>146323592.42099941</v>
      </c>
      <c r="BT108" s="177">
        <f t="shared" si="133"/>
        <v>-4151362.4683378111</v>
      </c>
      <c r="BU108" s="174">
        <v>-0.1076449893638407</v>
      </c>
      <c r="BV108" s="175">
        <v>0</v>
      </c>
      <c r="BW108" s="177">
        <f t="shared" si="134"/>
        <v>0</v>
      </c>
      <c r="BX108" s="174">
        <v>-0.22314357115116615</v>
      </c>
      <c r="BY108" s="175">
        <f t="shared" si="210"/>
        <v>68289840.69686465</v>
      </c>
      <c r="BZ108" s="177">
        <f t="shared" si="135"/>
        <v>-15238438.926442619</v>
      </c>
      <c r="CA108" s="174">
        <v>7.5357194526635835E-2</v>
      </c>
      <c r="CB108" s="175">
        <f t="shared" si="211"/>
        <v>41184787.757099949</v>
      </c>
      <c r="CC108" s="177">
        <f t="shared" si="136"/>
        <v>3103570.0625499906</v>
      </c>
      <c r="CD108" s="174">
        <v>7.5531891856546768E-2</v>
      </c>
      <c r="CE108" s="175">
        <f t="shared" si="212"/>
        <v>141233897.6285021</v>
      </c>
      <c r="CF108" s="177">
        <f t="shared" si="137"/>
        <v>10667663.482154617</v>
      </c>
      <c r="CG108" s="174">
        <v>-8.2865584753663665E-2</v>
      </c>
      <c r="CH108" s="175">
        <f t="shared" si="213"/>
        <v>128225.08977439412</v>
      </c>
      <c r="CI108" s="177">
        <f t="shared" si="138"/>
        <v>-10625.447044246188</v>
      </c>
      <c r="CJ108" s="174">
        <v>0.44395784177300979</v>
      </c>
      <c r="CK108" s="179">
        <f t="shared" si="214"/>
        <v>3014357.7843237305</v>
      </c>
      <c r="CL108" s="179">
        <f t="shared" si="139"/>
        <v>1338247.7762600351</v>
      </c>
      <c r="CN108" s="180">
        <f t="shared" si="186"/>
        <v>6112113851.6892223</v>
      </c>
      <c r="CP108" s="180">
        <f t="shared" si="187"/>
        <v>2185636394527.3264</v>
      </c>
      <c r="CR108" s="182">
        <f t="shared" si="140"/>
        <v>2.7964916154368164E-3</v>
      </c>
      <c r="CS108" s="205">
        <v>2.8593360706348197E-3</v>
      </c>
      <c r="CT108" s="184">
        <f t="shared" si="141"/>
        <v>6.2844455198003257E-5</v>
      </c>
    </row>
    <row r="109" spans="1:98" ht="15.75">
      <c r="A109" s="171">
        <v>41214</v>
      </c>
      <c r="B109" s="173">
        <v>2199634072006.2783</v>
      </c>
      <c r="C109" s="173">
        <v>40913549359.080421</v>
      </c>
      <c r="D109" s="174">
        <v>-2.3934394058961698E-3</v>
      </c>
      <c r="E109" s="175">
        <f t="shared" si="188"/>
        <v>0</v>
      </c>
      <c r="F109" s="175">
        <f t="shared" si="113"/>
        <v>0</v>
      </c>
      <c r="G109" s="176">
        <v>-8.1251647687260856E-2</v>
      </c>
      <c r="H109" s="175">
        <f t="shared" si="189"/>
        <v>60111788.909404039</v>
      </c>
      <c r="I109" s="175">
        <f t="shared" si="114"/>
        <v>-4884181.8943178914</v>
      </c>
      <c r="J109" s="176">
        <v>-6.0949208346171665E-2</v>
      </c>
      <c r="K109" s="175">
        <f t="shared" si="190"/>
        <v>388078352.24812073</v>
      </c>
      <c r="L109" s="177">
        <f t="shared" si="115"/>
        <v>-23653068.345809706</v>
      </c>
      <c r="M109" s="174">
        <v>-0.11673021331027018</v>
      </c>
      <c r="N109" s="175">
        <f t="shared" si="191"/>
        <v>313012660.14060748</v>
      </c>
      <c r="O109" s="175">
        <f t="shared" si="116"/>
        <v>-36538034.587028213</v>
      </c>
      <c r="P109" s="176">
        <v>-3.0952342367089606E-2</v>
      </c>
      <c r="Q109" s="178">
        <f t="shared" si="192"/>
        <v>289520623.36442304</v>
      </c>
      <c r="R109" s="178">
        <f t="shared" si="117"/>
        <v>-8961341.4567088243</v>
      </c>
      <c r="S109" s="176">
        <v>-0.10778487487201206</v>
      </c>
      <c r="T109" s="178">
        <f t="shared" si="193"/>
        <v>175663742.87571564</v>
      </c>
      <c r="U109" s="178">
        <f t="shared" si="118"/>
        <v>-18933894.545408312</v>
      </c>
      <c r="V109" s="176">
        <v>-0.11224928424595712</v>
      </c>
      <c r="W109" s="178">
        <f t="shared" si="194"/>
        <v>29162621.691750661</v>
      </c>
      <c r="X109" s="179">
        <f t="shared" si="119"/>
        <v>-3273483.4116346347</v>
      </c>
      <c r="Y109" s="174">
        <v>-9.209190161786858E-2</v>
      </c>
      <c r="Z109" s="175">
        <f t="shared" si="195"/>
        <v>0</v>
      </c>
      <c r="AA109" s="177">
        <f t="shared" si="120"/>
        <v>0</v>
      </c>
      <c r="AB109" s="174">
        <v>-3.4105654178535852E-2</v>
      </c>
      <c r="AC109" s="175">
        <f t="shared" si="196"/>
        <v>0</v>
      </c>
      <c r="AD109" s="177">
        <f t="shared" si="121"/>
        <v>0</v>
      </c>
      <c r="AE109" s="174">
        <v>-2.2800192539991614E-2</v>
      </c>
      <c r="AF109" s="175">
        <f t="shared" si="197"/>
        <v>38648918.949456915</v>
      </c>
      <c r="AG109" s="175">
        <f t="shared" si="122"/>
        <v>-881202.79351014807</v>
      </c>
      <c r="AH109" s="176">
        <v>-0.1893746092271876</v>
      </c>
      <c r="AI109" s="178">
        <f t="shared" si="198"/>
        <v>158610930.57693061</v>
      </c>
      <c r="AJ109" s="179">
        <f t="shared" si="123"/>
        <v>-30036882.997166816</v>
      </c>
      <c r="AK109" s="174">
        <v>-0.2178918267099407</v>
      </c>
      <c r="AL109" s="177">
        <f t="shared" si="199"/>
        <v>87450966.34266597</v>
      </c>
      <c r="AM109" s="177">
        <f t="shared" si="124"/>
        <v>-19054850.803953029</v>
      </c>
      <c r="AN109" s="203">
        <v>-6.1242470576723287E-2</v>
      </c>
      <c r="AO109" s="177">
        <f t="shared" si="200"/>
        <v>2940003.7413440892</v>
      </c>
      <c r="AP109" s="177">
        <f t="shared" si="90"/>
        <v>-180053.09262472176</v>
      </c>
      <c r="AQ109" s="174">
        <v>-8.0549438623840536E-2</v>
      </c>
      <c r="AR109" s="175">
        <f t="shared" si="201"/>
        <v>3497342418.4033427</v>
      </c>
      <c r="AS109" s="177">
        <f t="shared" si="125"/>
        <v>-281708968.47773409</v>
      </c>
      <c r="AT109" s="174">
        <v>2.1823501778343364E-2</v>
      </c>
      <c r="AU109" s="175">
        <f t="shared" si="202"/>
        <v>613076120.24530339</v>
      </c>
      <c r="AV109" s="177">
        <f t="shared" si="142"/>
        <v>13379467.800433228</v>
      </c>
      <c r="AW109" s="174">
        <v>-0.12898192041651818</v>
      </c>
      <c r="AX109" s="175">
        <f t="shared" si="203"/>
        <v>136326301.10597327</v>
      </c>
      <c r="AY109" s="177">
        <f t="shared" si="126"/>
        <v>-17583628.119928937</v>
      </c>
      <c r="AZ109" s="174">
        <v>-7.2771457065817891E-2</v>
      </c>
      <c r="BA109" s="175">
        <f t="shared" si="204"/>
        <v>783302145.60572457</v>
      </c>
      <c r="BB109" s="177">
        <f t="shared" si="127"/>
        <v>-57002038.458510019</v>
      </c>
      <c r="BC109" s="174">
        <v>1.0843854373092595E-3</v>
      </c>
      <c r="BD109" s="175">
        <v>0</v>
      </c>
      <c r="BE109" s="177">
        <f t="shared" si="128"/>
        <v>0</v>
      </c>
      <c r="BF109" s="174">
        <v>-1.1117096272714709E-3</v>
      </c>
      <c r="BG109" s="175">
        <f t="shared" si="205"/>
        <v>173104583.73544535</v>
      </c>
      <c r="BH109" s="177">
        <f t="shared" si="129"/>
        <v>-192442.03226351508</v>
      </c>
      <c r="BI109" s="174">
        <v>-9.1128682711096309E-2</v>
      </c>
      <c r="BJ109" s="175">
        <f t="shared" si="206"/>
        <v>74000530.173569947</v>
      </c>
      <c r="BK109" s="177">
        <f t="shared" si="130"/>
        <v>-6743570.8346401649</v>
      </c>
      <c r="BL109" s="174">
        <v>5.8755997565731875E-2</v>
      </c>
      <c r="BM109" s="175">
        <f t="shared" si="207"/>
        <v>537816863.39062381</v>
      </c>
      <c r="BN109" s="177">
        <f t="shared" si="131"/>
        <v>31599966.316189043</v>
      </c>
      <c r="BO109" s="174">
        <v>0.12872827138393858</v>
      </c>
      <c r="BP109" s="175">
        <f t="shared" si="208"/>
        <v>131510299.9057221</v>
      </c>
      <c r="BQ109" s="177">
        <f t="shared" si="132"/>
        <v>16929093.576046947</v>
      </c>
      <c r="BR109" s="174">
        <v>5.0122282131609625E-4</v>
      </c>
      <c r="BS109" s="175">
        <f t="shared" si="209"/>
        <v>142172229.9526616</v>
      </c>
      <c r="BT109" s="177">
        <f t="shared" si="133"/>
        <v>71259.966209673861</v>
      </c>
      <c r="BU109" s="174">
        <v>-6.8590191982716806E-2</v>
      </c>
      <c r="BV109" s="175">
        <v>0</v>
      </c>
      <c r="BW109" s="177">
        <f t="shared" si="134"/>
        <v>0</v>
      </c>
      <c r="BX109" s="174">
        <v>-3.34331405305128E-2</v>
      </c>
      <c r="BY109" s="175">
        <f t="shared" si="210"/>
        <v>53051401.770422034</v>
      </c>
      <c r="BZ109" s="177">
        <f t="shared" si="135"/>
        <v>-1773674.9707312156</v>
      </c>
      <c r="CA109" s="174">
        <v>-1.3285857157293147E-2</v>
      </c>
      <c r="CB109" s="175">
        <f t="shared" si="211"/>
        <v>44288357.819649935</v>
      </c>
      <c r="CC109" s="177">
        <f t="shared" si="136"/>
        <v>-588408.79572295595</v>
      </c>
      <c r="CD109" s="174">
        <v>-0.2487276491823279</v>
      </c>
      <c r="CE109" s="175">
        <f t="shared" si="212"/>
        <v>151901561.11065674</v>
      </c>
      <c r="CF109" s="177">
        <f t="shared" si="137"/>
        <v>-37782118.202179372</v>
      </c>
      <c r="CG109" s="174">
        <v>-0.17414459198962784</v>
      </c>
      <c r="CH109" s="175">
        <f t="shared" si="213"/>
        <v>117599.64273014793</v>
      </c>
      <c r="CI109" s="177">
        <f t="shared" si="138"/>
        <v>-20479.341801367613</v>
      </c>
      <c r="CJ109" s="174">
        <v>-0.27953617552264315</v>
      </c>
      <c r="CK109" s="179">
        <f t="shared" si="214"/>
        <v>4352605.5605837656</v>
      </c>
      <c r="CL109" s="179">
        <f t="shared" si="139"/>
        <v>-1216710.711964176</v>
      </c>
      <c r="CN109" s="180">
        <f t="shared" si="186"/>
        <v>41402578605.295204</v>
      </c>
      <c r="CP109" s="180">
        <f t="shared" si="187"/>
        <v>2191748508379.0156</v>
      </c>
      <c r="CR109" s="182">
        <f t="shared" si="140"/>
        <v>1.8890204987941764E-2</v>
      </c>
      <c r="CS109" s="205">
        <v>1.86001616722382E-2</v>
      </c>
      <c r="CT109" s="184">
        <f t="shared" si="141"/>
        <v>-2.9004331570356423E-4</v>
      </c>
    </row>
    <row r="110" spans="1:98" s="170" customFormat="1" ht="15.75">
      <c r="A110" s="187">
        <v>41244</v>
      </c>
      <c r="B110" s="189">
        <v>2240547621365.3589</v>
      </c>
      <c r="C110" s="189">
        <v>55744449980.342316</v>
      </c>
      <c r="D110" s="190">
        <v>5.0499134386159876E-2</v>
      </c>
      <c r="E110" s="191">
        <f t="shared" si="188"/>
        <v>0</v>
      </c>
      <c r="F110" s="191">
        <f t="shared" si="113"/>
        <v>0</v>
      </c>
      <c r="G110" s="192">
        <v>1.7644114220009898E-2</v>
      </c>
      <c r="H110" s="191">
        <f t="shared" si="189"/>
        <v>55227607.015086144</v>
      </c>
      <c r="I110" s="191">
        <f t="shared" si="114"/>
        <v>974442.20627199986</v>
      </c>
      <c r="J110" s="192">
        <v>7.0119028573409251E-2</v>
      </c>
      <c r="K110" s="191">
        <f t="shared" si="190"/>
        <v>364425283.90231103</v>
      </c>
      <c r="L110" s="193">
        <f t="shared" si="115"/>
        <v>25553146.894818924</v>
      </c>
      <c r="M110" s="190">
        <v>4.6614851393546625E-2</v>
      </c>
      <c r="N110" s="191">
        <f t="shared" si="191"/>
        <v>276474625.55357927</v>
      </c>
      <c r="O110" s="191">
        <f t="shared" si="116"/>
        <v>12887823.584266545</v>
      </c>
      <c r="P110" s="192">
        <v>8.7227507698486834E-2</v>
      </c>
      <c r="Q110" s="194">
        <f t="shared" si="192"/>
        <v>280559281.90771419</v>
      </c>
      <c r="R110" s="194">
        <f t="shared" si="117"/>
        <v>24472486.922487076</v>
      </c>
      <c r="S110" s="192">
        <v>5.4663390081978611E-2</v>
      </c>
      <c r="T110" s="194">
        <f t="shared" si="193"/>
        <v>156729848.33030733</v>
      </c>
      <c r="U110" s="194">
        <f t="shared" si="118"/>
        <v>8567384.8367689345</v>
      </c>
      <c r="V110" s="192">
        <v>0.20083802725628819</v>
      </c>
      <c r="W110" s="194">
        <f t="shared" si="194"/>
        <v>25889138.280116025</v>
      </c>
      <c r="X110" s="195">
        <f t="shared" si="119"/>
        <v>5199523.4595437562</v>
      </c>
      <c r="Y110" s="190">
        <v>0.11881554616348709</v>
      </c>
      <c r="Z110" s="191">
        <f t="shared" si="195"/>
        <v>0</v>
      </c>
      <c r="AA110" s="193">
        <f t="shared" si="120"/>
        <v>0</v>
      </c>
      <c r="AB110" s="190">
        <v>-6.6547768424583386E-3</v>
      </c>
      <c r="AC110" s="191">
        <f t="shared" si="196"/>
        <v>0</v>
      </c>
      <c r="AD110" s="193">
        <f t="shared" si="121"/>
        <v>0</v>
      </c>
      <c r="AE110" s="190">
        <v>0.19704554676316458</v>
      </c>
      <c r="AF110" s="191">
        <f t="shared" si="197"/>
        <v>37767716.155946769</v>
      </c>
      <c r="AG110" s="191">
        <f t="shared" si="122"/>
        <v>7441960.2799445353</v>
      </c>
      <c r="AH110" s="192">
        <v>0.10377927649020402</v>
      </c>
      <c r="AI110" s="194">
        <f t="shared" si="198"/>
        <v>128574047.57976379</v>
      </c>
      <c r="AJ110" s="195">
        <f t="shared" si="123"/>
        <v>13343321.633244952</v>
      </c>
      <c r="AK110" s="190">
        <v>0.24289574120847243</v>
      </c>
      <c r="AL110" s="193">
        <f t="shared" si="199"/>
        <v>68396115.538712949</v>
      </c>
      <c r="AM110" s="193">
        <f t="shared" si="124"/>
        <v>16613125.179556001</v>
      </c>
      <c r="AN110" s="204">
        <v>-3.0044076107473981E-2</v>
      </c>
      <c r="AO110" s="193">
        <f t="shared" si="200"/>
        <v>2759950.6487193676</v>
      </c>
      <c r="AP110" s="193">
        <f t="shared" si="90"/>
        <v>-82920.167342996865</v>
      </c>
      <c r="AQ110" s="190">
        <v>-1.9244664168448038E-2</v>
      </c>
      <c r="AR110" s="191">
        <f t="shared" si="201"/>
        <v>3215633449.9256086</v>
      </c>
      <c r="AS110" s="193">
        <f t="shared" si="125"/>
        <v>-61883785.83264631</v>
      </c>
      <c r="AT110" s="190">
        <v>-3.4763692086094346E-2</v>
      </c>
      <c r="AU110" s="191">
        <f t="shared" si="202"/>
        <v>626455588.04573667</v>
      </c>
      <c r="AV110" s="193">
        <f t="shared" si="142"/>
        <v>-21777909.168435156</v>
      </c>
      <c r="AW110" s="190">
        <v>9.7307263263367638E-2</v>
      </c>
      <c r="AX110" s="191">
        <f t="shared" si="203"/>
        <v>118742672.98604435</v>
      </c>
      <c r="AY110" s="193">
        <f t="shared" si="126"/>
        <v>11554524.540848989</v>
      </c>
      <c r="AZ110" s="190">
        <v>5.7311069805255653E-2</v>
      </c>
      <c r="BA110" s="191">
        <f t="shared" si="204"/>
        <v>726300107.14721453</v>
      </c>
      <c r="BB110" s="193">
        <f t="shared" si="127"/>
        <v>41625036.140278675</v>
      </c>
      <c r="BC110" s="190">
        <v>6.2530082317116178E-3</v>
      </c>
      <c r="BD110" s="191">
        <v>0</v>
      </c>
      <c r="BE110" s="193">
        <f t="shared" si="128"/>
        <v>0</v>
      </c>
      <c r="BF110" s="190">
        <v>0.13276647777878961</v>
      </c>
      <c r="BG110" s="191">
        <f t="shared" si="205"/>
        <v>172912141.70318183</v>
      </c>
      <c r="BH110" s="193">
        <f t="shared" si="129"/>
        <v>22956936.01911841</v>
      </c>
      <c r="BI110" s="190">
        <v>-3.1188875696228552E-2</v>
      </c>
      <c r="BJ110" s="191">
        <f t="shared" si="206"/>
        <v>67256959.338929787</v>
      </c>
      <c r="BK110" s="193">
        <f t="shared" si="130"/>
        <v>-2097668.9445281792</v>
      </c>
      <c r="BL110" s="190">
        <v>-4.7179593863247042E-2</v>
      </c>
      <c r="BM110" s="191">
        <f t="shared" si="207"/>
        <v>569416829.70681286</v>
      </c>
      <c r="BN110" s="193">
        <f t="shared" si="131"/>
        <v>-26864854.764465135</v>
      </c>
      <c r="BO110" s="190">
        <v>-1.689189260488886E-2</v>
      </c>
      <c r="BP110" s="191">
        <f t="shared" si="208"/>
        <v>148439393.48176906</v>
      </c>
      <c r="BQ110" s="193">
        <f t="shared" si="132"/>
        <v>-2507422.2930288822</v>
      </c>
      <c r="BR110" s="190">
        <v>1.0023379915054514E-2</v>
      </c>
      <c r="BS110" s="191">
        <f t="shared" si="209"/>
        <v>142243489.91887128</v>
      </c>
      <c r="BT110" s="193">
        <f t="shared" si="133"/>
        <v>1425760.5399000735</v>
      </c>
      <c r="BU110" s="190">
        <v>-3.374004296176434E-2</v>
      </c>
      <c r="BV110" s="191">
        <v>0</v>
      </c>
      <c r="BW110" s="193">
        <f t="shared" si="134"/>
        <v>0</v>
      </c>
      <c r="BX110" s="190">
        <v>-5.1012408906982519E-2</v>
      </c>
      <c r="BY110" s="191">
        <f t="shared" si="210"/>
        <v>51277726.79969082</v>
      </c>
      <c r="BZ110" s="193">
        <f t="shared" si="135"/>
        <v>-2615800.3673263644</v>
      </c>
      <c r="CA110" s="190">
        <v>7.1801785308356139E-3</v>
      </c>
      <c r="CB110" s="191">
        <f t="shared" si="211"/>
        <v>43699949.023926981</v>
      </c>
      <c r="CC110" s="193">
        <f t="shared" si="136"/>
        <v>313773.43578021124</v>
      </c>
      <c r="CD110" s="190">
        <v>0.1568725194746125</v>
      </c>
      <c r="CE110" s="191">
        <f t="shared" si="212"/>
        <v>114119442.90847737</v>
      </c>
      <c r="CF110" s="193">
        <f t="shared" si="137"/>
        <v>17902204.530092046</v>
      </c>
      <c r="CG110" s="190">
        <v>-1.2885907823316765E-3</v>
      </c>
      <c r="CH110" s="191">
        <f t="shared" si="213"/>
        <v>97120.300928780314</v>
      </c>
      <c r="CI110" s="193">
        <f t="shared" si="138"/>
        <v>-125.14832455410487</v>
      </c>
      <c r="CJ110" s="190">
        <v>-8.1573313818629895E-2</v>
      </c>
      <c r="CK110" s="195">
        <f t="shared" si="214"/>
        <v>3135894.8486195896</v>
      </c>
      <c r="CL110" s="195">
        <f t="shared" si="139"/>
        <v>-255805.33458867067</v>
      </c>
      <c r="CM110" s="196"/>
      <c r="CN110" s="197">
        <f t="shared" si="186"/>
        <v>55651704822.160072</v>
      </c>
      <c r="CP110" s="197">
        <f t="shared" si="187"/>
        <v>2233151086984.3105</v>
      </c>
      <c r="CR110" s="198">
        <f t="shared" si="140"/>
        <v>2.4920707401536894E-2</v>
      </c>
      <c r="CS110" s="206">
        <v>2.4879832701959002E-2</v>
      </c>
      <c r="CT110" s="184">
        <f t="shared" si="141"/>
        <v>-4.0874699577891915E-5</v>
      </c>
    </row>
    <row r="111" spans="1:98" ht="15.75">
      <c r="A111" s="171">
        <v>41275</v>
      </c>
      <c r="B111" s="173">
        <v>2336000000000</v>
      </c>
      <c r="C111" s="173">
        <v>117746273028.63863</v>
      </c>
      <c r="D111" s="174">
        <v>3.0379307769905356E-2</v>
      </c>
      <c r="E111" s="175">
        <f>'[2]SPU investering'!K2</f>
        <v>274548678</v>
      </c>
      <c r="F111" s="175">
        <f t="shared" si="113"/>
        <v>8340598.7867826438</v>
      </c>
      <c r="G111" s="176">
        <v>-2.598124539520667E-2</v>
      </c>
      <c r="H111" s="175">
        <f>'[2]SPU investering'!K3</f>
        <v>453121119</v>
      </c>
      <c r="I111" s="175">
        <f t="shared" si="114"/>
        <v>-11772650.986489642</v>
      </c>
      <c r="J111" s="176">
        <v>3.5863330802535225E-2</v>
      </c>
      <c r="K111" s="175">
        <f>'[2]SPU investering'!K4</f>
        <v>350179892</v>
      </c>
      <c r="L111" s="177">
        <f t="shared" si="115"/>
        <v>12558617.307192057</v>
      </c>
      <c r="M111" s="174">
        <v>-1.7225388454628548E-2</v>
      </c>
      <c r="N111" s="175">
        <f>'[2]SPU investering'!K5</f>
        <v>131173500</v>
      </c>
      <c r="O111" s="175">
        <f t="shared" si="116"/>
        <v>-2259514.492453218</v>
      </c>
      <c r="P111" s="176">
        <v>3.8296198948013969E-2</v>
      </c>
      <c r="Q111" s="178">
        <f>'[2]SPU investering'!K6</f>
        <v>93918635</v>
      </c>
      <c r="R111" s="178">
        <f t="shared" si="117"/>
        <v>3596726.730885908</v>
      </c>
      <c r="S111" s="176">
        <v>3.186916002434436E-2</v>
      </c>
      <c r="T111" s="178">
        <f>'[2]SPU investering'!K7</f>
        <v>0</v>
      </c>
      <c r="U111" s="178">
        <f t="shared" si="118"/>
        <v>0</v>
      </c>
      <c r="V111" s="176">
        <v>5.1480330126525295E-2</v>
      </c>
      <c r="W111" s="178">
        <f>'[2]SPU investering'!K8</f>
        <v>89393194</v>
      </c>
      <c r="X111" s="179">
        <f t="shared" si="119"/>
        <v>4601991.1381845204</v>
      </c>
      <c r="Y111" s="174">
        <v>-4.1355249263819886E-2</v>
      </c>
      <c r="Z111" s="175">
        <f>'[2]SPU investering'!K9</f>
        <v>101121866</v>
      </c>
      <c r="AA111" s="177">
        <f t="shared" si="120"/>
        <v>-4181919.9744525934</v>
      </c>
      <c r="AB111" s="174">
        <v>2.0336256742291139E-2</v>
      </c>
      <c r="AC111" s="175">
        <f>'[2]SPU investering'!K10</f>
        <v>0</v>
      </c>
      <c r="AD111" s="177">
        <f t="shared" si="121"/>
        <v>0</v>
      </c>
      <c r="AE111" s="174">
        <v>1.2067512560786949E-2</v>
      </c>
      <c r="AF111" s="175">
        <f>'[2]SPU investering'!K11</f>
        <v>0</v>
      </c>
      <c r="AG111" s="175">
        <f t="shared" si="122"/>
        <v>0</v>
      </c>
      <c r="AH111" s="176">
        <v>4.0254551858962477E-2</v>
      </c>
      <c r="AI111" s="178">
        <f>'[2]SPU investering'!K12</f>
        <v>47881707</v>
      </c>
      <c r="AJ111" s="179">
        <f t="shared" si="123"/>
        <v>1927456.6575271466</v>
      </c>
      <c r="AK111" s="174">
        <v>6.071199019391342E-2</v>
      </c>
      <c r="AL111" s="177">
        <f>'[2]SPU investering'!K13</f>
        <v>88991558</v>
      </c>
      <c r="AM111" s="177">
        <f t="shared" si="124"/>
        <v>5402854.5966370776</v>
      </c>
      <c r="AN111" s="203">
        <v>4.1541484645405871E-2</v>
      </c>
      <c r="AO111" s="177">
        <f>'[2]SPU investering'!K14</f>
        <v>0</v>
      </c>
      <c r="AP111" s="177">
        <f t="shared" si="90"/>
        <v>0</v>
      </c>
      <c r="AQ111" s="174">
        <v>-9.6864883539873908E-2</v>
      </c>
      <c r="AR111" s="175">
        <f>'[2]SPU investering'!K15</f>
        <v>3109308976</v>
      </c>
      <c r="AS111" s="177">
        <f t="shared" si="125"/>
        <v>-301182851.84972459</v>
      </c>
      <c r="AT111" s="174">
        <v>1.3510671941358132E-2</v>
      </c>
      <c r="AU111" s="175">
        <f>'[2]SPU investering'!K16</f>
        <v>731515634</v>
      </c>
      <c r="AV111" s="177">
        <f t="shared" si="142"/>
        <v>9883267.7509486042</v>
      </c>
      <c r="AW111" s="174">
        <v>2.5422257535251701E-2</v>
      </c>
      <c r="AX111" s="175">
        <f>'[2]SPU investering'!K17</f>
        <v>127024728</v>
      </c>
      <c r="AY111" s="177">
        <f t="shared" si="126"/>
        <v>3229255.3485612976</v>
      </c>
      <c r="AZ111" s="174">
        <v>1.4847106704489296E-2</v>
      </c>
      <c r="BA111" s="175">
        <f>'[2]SPU investering'!K18</f>
        <v>811822239</v>
      </c>
      <c r="BB111" s="177">
        <f t="shared" si="127"/>
        <v>12053211.407510411</v>
      </c>
      <c r="BC111" s="174">
        <v>-4.3372097769090345E-2</v>
      </c>
      <c r="BD111" s="175">
        <f>'[2]SPU investering'!K19</f>
        <v>89748191</v>
      </c>
      <c r="BE111" s="177">
        <f t="shared" si="128"/>
        <v>-3892567.3146509943</v>
      </c>
      <c r="BF111" s="174">
        <v>-8.9494334864486685E-2</v>
      </c>
      <c r="BG111" s="175">
        <f>'[2]SPU investering'!K20</f>
        <v>82364909</v>
      </c>
      <c r="BH111" s="177">
        <f t="shared" si="129"/>
        <v>-7371192.7471289728</v>
      </c>
      <c r="BI111" s="174">
        <v>8.5957131778972601E-2</v>
      </c>
      <c r="BJ111" s="175">
        <f>'[2]SPU investering'!K21</f>
        <v>223166618</v>
      </c>
      <c r="BK111" s="177">
        <f t="shared" si="130"/>
        <v>19182762.39209364</v>
      </c>
      <c r="BL111" s="174">
        <v>7.2448652325163244E-3</v>
      </c>
      <c r="BM111" s="175">
        <f>'[2]SPU investering'!K22</f>
        <v>665686501</v>
      </c>
      <c r="BN111" s="177">
        <f t="shared" si="131"/>
        <v>4822808.9868503436</v>
      </c>
      <c r="BO111" s="174">
        <v>0.10017464405399237</v>
      </c>
      <c r="BP111" s="175">
        <f>'[2]SPU investering'!K23</f>
        <v>72555434</v>
      </c>
      <c r="BQ111" s="177">
        <f t="shared" si="132"/>
        <v>7268214.7751329364</v>
      </c>
      <c r="BR111" s="174">
        <v>9.172999503926707E-2</v>
      </c>
      <c r="BS111" s="175">
        <f>'[2]SPU investering'!K24</f>
        <v>165574559</v>
      </c>
      <c r="BT111" s="177">
        <f t="shared" si="133"/>
        <v>15188153.475698832</v>
      </c>
      <c r="BU111" s="174">
        <v>0.21590737779145158</v>
      </c>
      <c r="BV111" s="175">
        <f>'[2]SPU investering'!K25</f>
        <v>84489469</v>
      </c>
      <c r="BW111" s="177">
        <f t="shared" si="134"/>
        <v>18241899.702782135</v>
      </c>
      <c r="BX111" s="174">
        <v>0.15271356054249596</v>
      </c>
      <c r="BY111" s="175">
        <f>'[2]SPU investering'!K26</f>
        <v>7393960</v>
      </c>
      <c r="BZ111" s="177">
        <f t="shared" si="135"/>
        <v>1129157.9581087935</v>
      </c>
      <c r="CA111" s="174">
        <v>-5.7824172894544341E-2</v>
      </c>
      <c r="CB111" s="175">
        <f>'[2]SPU investering'!K27</f>
        <v>115657198</v>
      </c>
      <c r="CC111" s="177">
        <f t="shared" si="136"/>
        <v>-6687781.8136505485</v>
      </c>
      <c r="CD111" s="174">
        <v>0.11911735757414646</v>
      </c>
      <c r="CE111" s="175">
        <f>'[2]SPU investering'!K28</f>
        <v>156204189</v>
      </c>
      <c r="CF111" s="177">
        <f t="shared" si="137"/>
        <v>18606630.235692557</v>
      </c>
      <c r="CG111" s="174">
        <v>0.53297248941994457</v>
      </c>
      <c r="CH111" s="175">
        <f>'[2]SPU investering'!K29</f>
        <v>3607129</v>
      </c>
      <c r="CI111" s="177">
        <f t="shared" si="138"/>
        <v>1922500.5227888753</v>
      </c>
      <c r="CJ111" s="174">
        <v>0.16583203164263816</v>
      </c>
      <c r="CK111" s="179">
        <f>'[2]SPU investering'!K30</f>
        <v>3960941</v>
      </c>
      <c r="CL111" s="179">
        <f t="shared" si="139"/>
        <v>656850.89324662287</v>
      </c>
      <c r="CN111" s="180">
        <f t="shared" si="186"/>
        <v>117935008549.15057</v>
      </c>
      <c r="CP111" s="180">
        <f t="shared" si="187"/>
        <v>2327919589176</v>
      </c>
      <c r="CR111" s="182">
        <f t="shared" si="140"/>
        <v>5.0661117805574779E-2</v>
      </c>
      <c r="CS111" s="183">
        <v>5.0405082632122698E-2</v>
      </c>
      <c r="CT111" s="184">
        <f t="shared" si="141"/>
        <v>-2.5603517345208077E-4</v>
      </c>
    </row>
    <row r="112" spans="1:98" ht="15.75">
      <c r="A112" s="171">
        <v>41306</v>
      </c>
      <c r="B112" s="173">
        <v>2453746273028.6387</v>
      </c>
      <c r="C112" s="173">
        <v>28213044698.307278</v>
      </c>
      <c r="D112" s="174">
        <v>-2.3739886283021951E-2</v>
      </c>
      <c r="E112" s="175">
        <f>E111*(1+D111)</f>
        <v>282889276.78678262</v>
      </c>
      <c r="F112" s="175">
        <f t="shared" si="113"/>
        <v>-6715759.261604541</v>
      </c>
      <c r="G112" s="176">
        <v>6.4727433015157486E-3</v>
      </c>
      <c r="H112" s="175">
        <f>H111*(1+G111)</f>
        <v>441348468.01351035</v>
      </c>
      <c r="I112" s="175">
        <f t="shared" si="114"/>
        <v>2856735.3399686869</v>
      </c>
      <c r="J112" s="176">
        <v>-6.1244221956109103E-2</v>
      </c>
      <c r="K112" s="175">
        <f>K111*(1+J111)</f>
        <v>362738509.30719203</v>
      </c>
      <c r="L112" s="177">
        <f t="shared" si="115"/>
        <v>-22215637.776037816</v>
      </c>
      <c r="M112" s="174">
        <v>-0.12925247744693441</v>
      </c>
      <c r="N112" s="175">
        <f>N111*(1+M111)</f>
        <v>128913985.50754678</v>
      </c>
      <c r="O112" s="175">
        <f t="shared" si="116"/>
        <v>-16662452.00440862</v>
      </c>
      <c r="P112" s="176">
        <v>-1.8211830433525096E-2</v>
      </c>
      <c r="Q112" s="178">
        <f>Q111*(1+P111)</f>
        <v>97515361.730885908</v>
      </c>
      <c r="R112" s="178">
        <f t="shared" si="117"/>
        <v>-1775933.2325067564</v>
      </c>
      <c r="S112" s="176">
        <v>-2.4953393478427857E-2</v>
      </c>
      <c r="T112" s="178">
        <f>T111*(1+S111)</f>
        <v>0</v>
      </c>
      <c r="U112" s="178">
        <f t="shared" si="118"/>
        <v>0</v>
      </c>
      <c r="V112" s="176">
        <v>-0.21690848472551322</v>
      </c>
      <c r="W112" s="178">
        <f>W111*(1+V111)</f>
        <v>93995185.138184518</v>
      </c>
      <c r="X112" s="179">
        <f t="shared" si="119"/>
        <v>-20388353.179817684</v>
      </c>
      <c r="Y112" s="174">
        <v>2.5760467958500628E-2</v>
      </c>
      <c r="Z112" s="175">
        <f>Z111*(1+Y111)</f>
        <v>96939946.025547415</v>
      </c>
      <c r="AA112" s="177">
        <f t="shared" si="120"/>
        <v>2497218.3734898944</v>
      </c>
      <c r="AB112" s="174">
        <v>-6.4974807332496567E-2</v>
      </c>
      <c r="AC112" s="175">
        <f>AC111*(1+AB111)</f>
        <v>0</v>
      </c>
      <c r="AD112" s="177">
        <f t="shared" si="121"/>
        <v>0</v>
      </c>
      <c r="AE112" s="174">
        <v>-0.15976201485733849</v>
      </c>
      <c r="AF112" s="175">
        <f>AF111*(1+AE111)</f>
        <v>0</v>
      </c>
      <c r="AG112" s="175">
        <f t="shared" si="122"/>
        <v>0</v>
      </c>
      <c r="AH112" s="176">
        <v>-0.31931062920010228</v>
      </c>
      <c r="AI112" s="178">
        <f>AI111*(1+AH111)</f>
        <v>49809163.657527149</v>
      </c>
      <c r="AJ112" s="179">
        <f t="shared" si="123"/>
        <v>-15904595.387415862</v>
      </c>
      <c r="AK112" s="174">
        <v>-0.12874445706619528</v>
      </c>
      <c r="AL112" s="177">
        <f>AL111*(1+AK111)</f>
        <v>94394412.596637085</v>
      </c>
      <c r="AM112" s="177">
        <f t="shared" si="124"/>
        <v>-12152757.399836466</v>
      </c>
      <c r="AN112" s="203">
        <v>2.1561584523520287E-3</v>
      </c>
      <c r="AO112" s="177">
        <f>AO111*(1+AN111)</f>
        <v>0</v>
      </c>
      <c r="AP112" s="177">
        <f t="shared" si="90"/>
        <v>0</v>
      </c>
      <c r="AQ112" s="174">
        <v>-2.4616422670818334E-2</v>
      </c>
      <c r="AR112" s="175">
        <f>AR111*(1+AQ111)</f>
        <v>2808126124.1502757</v>
      </c>
      <c r="AS112" s="177">
        <f t="shared" si="125"/>
        <v>-69126019.585050061</v>
      </c>
      <c r="AT112" s="174">
        <v>2.5421591409731235E-2</v>
      </c>
      <c r="AU112" s="175">
        <f>AU111*(1+AT111)</f>
        <v>741398901.75094867</v>
      </c>
      <c r="AV112" s="177">
        <f t="shared" si="142"/>
        <v>18847539.951936089</v>
      </c>
      <c r="AW112" s="174">
        <v>5.2903504431567827E-2</v>
      </c>
      <c r="AX112" s="175">
        <f>AX111*(1+AW111)</f>
        <v>130253983.34856129</v>
      </c>
      <c r="AY112" s="177">
        <f t="shared" si="126"/>
        <v>6890892.1853099735</v>
      </c>
      <c r="AZ112" s="174">
        <v>5.65741280368319E-2</v>
      </c>
      <c r="BA112" s="175">
        <f>BA111*(1+AZ111)</f>
        <v>823875450.4075104</v>
      </c>
      <c r="BB112" s="177">
        <f t="shared" si="127"/>
        <v>46610035.217757046</v>
      </c>
      <c r="BC112" s="174">
        <v>-1.7470398557553172E-2</v>
      </c>
      <c r="BD112" s="175">
        <f>BD111*(1+BC111)</f>
        <v>85855623.685349002</v>
      </c>
      <c r="BE112" s="177">
        <f t="shared" si="128"/>
        <v>-1499931.9641903492</v>
      </c>
      <c r="BF112" s="174">
        <v>-1.3271970743794182E-2</v>
      </c>
      <c r="BG112" s="175">
        <f>BG111*(1+BF111)</f>
        <v>74993716.252871037</v>
      </c>
      <c r="BH112" s="177">
        <f t="shared" si="129"/>
        <v>-995314.40807650657</v>
      </c>
      <c r="BI112" s="174">
        <v>-7.9940962652345945E-2</v>
      </c>
      <c r="BJ112" s="175">
        <f>BJ111*(1+BI111)</f>
        <v>242349380.39209366</v>
      </c>
      <c r="BK112" s="177">
        <f t="shared" si="130"/>
        <v>-19373642.766743541</v>
      </c>
      <c r="BL112" s="174">
        <v>7.5184309163312896E-2</v>
      </c>
      <c r="BM112" s="175">
        <f>BM111*(1+BL111)</f>
        <v>670509309.98685038</v>
      </c>
      <c r="BN112" s="177">
        <f t="shared" si="131"/>
        <v>50411779.258930959</v>
      </c>
      <c r="BO112" s="174">
        <v>5.6653992622503126E-2</v>
      </c>
      <c r="BP112" s="175">
        <f>BP111*(1+BO111)</f>
        <v>79823648.775132939</v>
      </c>
      <c r="BQ112" s="177">
        <f t="shared" si="132"/>
        <v>4522328.4088076623</v>
      </c>
      <c r="BR112" s="174">
        <v>-2.54651695580294E-2</v>
      </c>
      <c r="BS112" s="175">
        <f>BS111*(1+BR111)</f>
        <v>180762712.47569886</v>
      </c>
      <c r="BT112" s="177">
        <f t="shared" si="133"/>
        <v>-4603153.122962988</v>
      </c>
      <c r="BU112" s="174">
        <v>-0.29838773667251633</v>
      </c>
      <c r="BV112" s="175">
        <f>BV111*(1+BU111)</f>
        <v>102731368.70278214</v>
      </c>
      <c r="BW112" s="177">
        <f t="shared" si="134"/>
        <v>-30653780.592492942</v>
      </c>
      <c r="BX112" s="174">
        <v>-5.9879411403814434E-2</v>
      </c>
      <c r="BY112" s="175">
        <f>BY111*(1+BX111)</f>
        <v>8523117.9581087921</v>
      </c>
      <c r="BZ112" s="177">
        <f t="shared" si="135"/>
        <v>-510359.28665683517</v>
      </c>
      <c r="CA112" s="174">
        <v>-0.12797572155673689</v>
      </c>
      <c r="CB112" s="175">
        <f>CB111*(1+CA111)</f>
        <v>108969416.18634945</v>
      </c>
      <c r="CC112" s="177">
        <f t="shared" si="136"/>
        <v>-13945439.664064435</v>
      </c>
      <c r="CD112" s="174">
        <v>-0.14486844267398633</v>
      </c>
      <c r="CE112" s="175">
        <f>CE111*(1+CD111)</f>
        <v>174810819.23569256</v>
      </c>
      <c r="CF112" s="177">
        <f t="shared" si="137"/>
        <v>-25324571.145238515</v>
      </c>
      <c r="CG112" s="174">
        <v>-0.26971782367042352</v>
      </c>
      <c r="CH112" s="175">
        <f>CH111*(1+CG111)</f>
        <v>5529629.5227888748</v>
      </c>
      <c r="CI112" s="177">
        <f t="shared" si="138"/>
        <v>-1491439.6405903378</v>
      </c>
      <c r="CJ112" s="174">
        <v>-0.17758922416087569</v>
      </c>
      <c r="CK112" s="179">
        <f>CK111*(1+CJ111)</f>
        <v>4617791.8932466237</v>
      </c>
      <c r="CL112" s="179">
        <f t="shared" si="139"/>
        <v>-820070.07965804916</v>
      </c>
      <c r="CN112" s="180">
        <f t="shared" si="186"/>
        <v>28344567380.068432</v>
      </c>
      <c r="CP112" s="180">
        <f t="shared" si="187"/>
        <v>2445854597725.1504</v>
      </c>
      <c r="CR112" s="182">
        <f t="shared" si="140"/>
        <v>1.1588819468839747E-2</v>
      </c>
      <c r="CS112" s="183">
        <v>1.1497947040581401E-2</v>
      </c>
      <c r="CT112" s="184">
        <f t="shared" si="141"/>
        <v>-9.0872428258345975E-5</v>
      </c>
    </row>
    <row r="113" spans="1:98" ht="15.75">
      <c r="A113" s="171">
        <v>41334</v>
      </c>
      <c r="B113" s="173">
        <v>2481959317726.9458</v>
      </c>
      <c r="C113" s="173">
        <v>46854984066.74334</v>
      </c>
      <c r="D113" s="174">
        <v>-1.8805102295482747E-2</v>
      </c>
      <c r="E113" s="175">
        <f t="shared" ref="E113:E122" si="215">E112*(1+D112)</f>
        <v>276173517.52517807</v>
      </c>
      <c r="F113" s="175">
        <f t="shared" si="113"/>
        <v>-5193471.2483642707</v>
      </c>
      <c r="G113" s="176">
        <v>3.4776769234230183E-2</v>
      </c>
      <c r="H113" s="175">
        <f t="shared" ref="H113:H122" si="216">H112*(1+G112)</f>
        <v>444205203.35347903</v>
      </c>
      <c r="I113" s="175">
        <f t="shared" si="114"/>
        <v>15448021.849668231</v>
      </c>
      <c r="J113" s="176">
        <v>-2.7091347612036149E-2</v>
      </c>
      <c r="K113" s="175">
        <f t="shared" ref="K113:K122" si="217">K112*(1+J112)</f>
        <v>340522871.53115422</v>
      </c>
      <c r="L113" s="177">
        <f t="shared" si="115"/>
        <v>-9225223.4824992269</v>
      </c>
      <c r="M113" s="174">
        <v>-7.8388790851394732E-2</v>
      </c>
      <c r="N113" s="175">
        <f t="shared" ref="N113:N122" si="218">N112*(1+M112)</f>
        <v>112251533.50313817</v>
      </c>
      <c r="O113" s="175">
        <f t="shared" si="116"/>
        <v>-8799261.9825258274</v>
      </c>
      <c r="P113" s="176">
        <v>-3.8841079057580441E-2</v>
      </c>
      <c r="Q113" s="178">
        <f t="shared" ref="Q113:Q122" si="219">Q112*(1+P112)</f>
        <v>95739428.498379141</v>
      </c>
      <c r="R113" s="178">
        <f t="shared" si="117"/>
        <v>-3718622.7112331139</v>
      </c>
      <c r="S113" s="176">
        <v>6.4741078352961737E-2</v>
      </c>
      <c r="T113" s="178">
        <f t="shared" ref="T113:T122" si="220">T112*(1+S112)</f>
        <v>0</v>
      </c>
      <c r="U113" s="178">
        <f t="shared" si="118"/>
        <v>0</v>
      </c>
      <c r="V113" s="176">
        <v>-0.28425743742930393</v>
      </c>
      <c r="W113" s="178">
        <f t="shared" ref="W113:W122" si="221">W112*(1+V112)</f>
        <v>73606831.958366841</v>
      </c>
      <c r="X113" s="179">
        <f t="shared" si="119"/>
        <v>-20923289.42977475</v>
      </c>
      <c r="Y113" s="174">
        <v>-0.12118207201566271</v>
      </c>
      <c r="Z113" s="175">
        <f t="shared" ref="Z113:Z122" si="222">Z112*(1+Y112)</f>
        <v>99437164.399037302</v>
      </c>
      <c r="AA113" s="177">
        <f t="shared" si="120"/>
        <v>-12050001.61723743</v>
      </c>
      <c r="AB113" s="174">
        <v>-8.2238633253244306E-2</v>
      </c>
      <c r="AC113" s="175">
        <f t="shared" ref="AC113:AC122" si="223">AC112*(1+AB112)</f>
        <v>0</v>
      </c>
      <c r="AD113" s="177">
        <f t="shared" si="121"/>
        <v>0</v>
      </c>
      <c r="AE113" s="174">
        <v>-0.1420528858790823</v>
      </c>
      <c r="AF113" s="175">
        <f t="shared" ref="AF113:AF122" si="224">AF112*(1+AE112)</f>
        <v>0</v>
      </c>
      <c r="AG113" s="175">
        <f t="shared" si="122"/>
        <v>0</v>
      </c>
      <c r="AH113" s="176">
        <v>-2.0142034278552077E-2</v>
      </c>
      <c r="AI113" s="178">
        <f t="shared" ref="AI113:AI122" si="225">AI112*(1+AH112)</f>
        <v>33904568.270111293</v>
      </c>
      <c r="AJ113" s="179">
        <f t="shared" si="123"/>
        <v>-682906.97629609075</v>
      </c>
      <c r="AK113" s="174">
        <v>-4.9626007273549246E-2</v>
      </c>
      <c r="AL113" s="177">
        <f t="shared" ref="AL113:AL122" si="226">AL112*(1+AK112)</f>
        <v>82241655.196800619</v>
      </c>
      <c r="AM113" s="177">
        <f t="shared" si="124"/>
        <v>-4081324.9789851569</v>
      </c>
      <c r="AN113" s="203">
        <v>8.7403930909426955E-2</v>
      </c>
      <c r="AO113" s="177">
        <f t="shared" ref="AO113:AO122" si="227">AO112*(1+AN112)</f>
        <v>0</v>
      </c>
      <c r="AP113" s="177">
        <f t="shared" si="90"/>
        <v>0</v>
      </c>
      <c r="AQ113" s="174">
        <v>6.1495564930067935E-2</v>
      </c>
      <c r="AR113" s="175">
        <f t="shared" ref="AR113:AR122" si="228">AR112*(1+AQ112)</f>
        <v>2739000104.5652256</v>
      </c>
      <c r="AS113" s="177">
        <f t="shared" si="125"/>
        <v>168436358.7737537</v>
      </c>
      <c r="AT113" s="174">
        <v>2.1071135865282517E-2</v>
      </c>
      <c r="AU113" s="175">
        <f t="shared" ref="AU113:AU122" si="229">AU112*(1+AT112)</f>
        <v>760246441.70288479</v>
      </c>
      <c r="AV113" s="177">
        <f t="shared" si="142"/>
        <v>16019256.064219071</v>
      </c>
      <c r="AW113" s="174">
        <v>3.2077639233420545E-2</v>
      </c>
      <c r="AX113" s="175">
        <f t="shared" ref="AX113:AX122" si="230">AX112*(1+AW112)</f>
        <v>137144875.53387126</v>
      </c>
      <c r="AY113" s="177">
        <f t="shared" si="126"/>
        <v>4399283.840087886</v>
      </c>
      <c r="AZ113" s="174">
        <v>3.5735778159074999E-2</v>
      </c>
      <c r="BA113" s="175">
        <f t="shared" ref="BA113:BA122" si="231">BA112*(1+AZ112)</f>
        <v>870485485.62526751</v>
      </c>
      <c r="BB113" s="177">
        <f t="shared" si="127"/>
        <v>31107476.204999227</v>
      </c>
      <c r="BC113" s="174">
        <v>2.6075189707450958E-2</v>
      </c>
      <c r="BD113" s="175">
        <f t="shared" ref="BD113:BD122" si="232">BD112*(1+BC112)</f>
        <v>84355691.721158653</v>
      </c>
      <c r="BE113" s="177">
        <f t="shared" si="128"/>
        <v>2199590.6645324621</v>
      </c>
      <c r="BF113" s="174">
        <v>9.3345390316111984E-2</v>
      </c>
      <c r="BG113" s="175">
        <f t="shared" ref="BG113:BG122" si="233">BG112*(1+BF112)</f>
        <v>73998401.844794527</v>
      </c>
      <c r="BH113" s="177">
        <f t="shared" si="129"/>
        <v>6907409.7029708466</v>
      </c>
      <c r="BI113" s="174">
        <v>-6.2055139766132826E-2</v>
      </c>
      <c r="BJ113" s="175">
        <f t="shared" ref="BJ113:BJ122" si="234">BJ112*(1+BI112)</f>
        <v>222975737.62535012</v>
      </c>
      <c r="BK113" s="177">
        <f t="shared" si="130"/>
        <v>-13836790.562797664</v>
      </c>
      <c r="BL113" s="174">
        <v>4.7321964242076449E-3</v>
      </c>
      <c r="BM113" s="175">
        <f t="shared" ref="BM113:BM122" si="235">BM112*(1+BL112)</f>
        <v>720921089.2457813</v>
      </c>
      <c r="BN113" s="177">
        <f t="shared" si="131"/>
        <v>3411540.2006647666</v>
      </c>
      <c r="BO113" s="174">
        <v>-5.7893940775782742E-2</v>
      </c>
      <c r="BP113" s="175">
        <f t="shared" ref="BP113:BP122" si="236">BP112*(1+BO112)</f>
        <v>84345977.183940604</v>
      </c>
      <c r="BQ113" s="177">
        <f t="shared" si="132"/>
        <v>-4883121.0077625802</v>
      </c>
      <c r="BR113" s="174">
        <v>-8.1499347664835256E-2</v>
      </c>
      <c r="BS113" s="175">
        <f t="shared" ref="BS113:BS122" si="237">BS112*(1+BR112)</f>
        <v>176159559.35273588</v>
      </c>
      <c r="BT113" s="177">
        <f t="shared" si="133"/>
        <v>-14356889.172172802</v>
      </c>
      <c r="BU113" s="174">
        <v>-1.5045961722098043E-2</v>
      </c>
      <c r="BV113" s="175">
        <f t="shared" ref="BV113:BV122" si="238">BV112*(1+BU112)</f>
        <v>72077588.110289201</v>
      </c>
      <c r="BW113" s="177">
        <f t="shared" si="134"/>
        <v>-1084476.6317285604</v>
      </c>
      <c r="BX113" s="174">
        <v>-4.4072112495735637E-2</v>
      </c>
      <c r="BY113" s="175">
        <f t="shared" ref="BY113:BY122" si="239">BY112*(1+BX112)</f>
        <v>8012758.671451957</v>
      </c>
      <c r="BZ113" s="177">
        <f t="shared" si="135"/>
        <v>-353139.20156941185</v>
      </c>
      <c r="CA113" s="174">
        <v>0.11380731716775291</v>
      </c>
      <c r="CB113" s="175">
        <f t="shared" ref="CB113:CB122" si="240">CB112*(1+CA112)</f>
        <v>95023976.522285014</v>
      </c>
      <c r="CC113" s="177">
        <f t="shared" si="136"/>
        <v>10814423.834612798</v>
      </c>
      <c r="CD113" s="174">
        <v>-0.12136200791405209</v>
      </c>
      <c r="CE113" s="175">
        <f t="shared" ref="CE113:CE122" si="241">CE112*(1+CD112)</f>
        <v>149486248.09045404</v>
      </c>
      <c r="CF113" s="177">
        <f t="shared" si="137"/>
        <v>-18141951.223795637</v>
      </c>
      <c r="CG113" s="174">
        <v>-0.18529214744591346</v>
      </c>
      <c r="CH113" s="175">
        <f t="shared" ref="CH113:CH122" si="242">CH112*(1+CG112)</f>
        <v>4038189.8821985368</v>
      </c>
      <c r="CI113" s="177">
        <f t="shared" si="138"/>
        <v>-748244.87506692717</v>
      </c>
      <c r="CJ113" s="174">
        <v>-0.44295302366699857</v>
      </c>
      <c r="CK113" s="179">
        <f t="shared" ref="CK113:CK122" si="243">CK112*(1+CJ112)</f>
        <v>3797721.8135885745</v>
      </c>
      <c r="CL113" s="179">
        <f t="shared" si="139"/>
        <v>-1682212.3603751766</v>
      </c>
      <c r="CN113" s="180">
        <f t="shared" si="186"/>
        <v>46716001633.070015</v>
      </c>
      <c r="CP113" s="180">
        <f t="shared" si="187"/>
        <v>2474199165105.2183</v>
      </c>
      <c r="CR113" s="182">
        <f t="shared" si="140"/>
        <v>1.8881261578262379E-2</v>
      </c>
      <c r="CS113" s="183">
        <v>1.8878224043436202E-2</v>
      </c>
      <c r="CT113" s="184">
        <f t="shared" si="141"/>
        <v>-3.0375348261772739E-6</v>
      </c>
    </row>
    <row r="114" spans="1:98" ht="15.75">
      <c r="A114" s="171">
        <v>41365</v>
      </c>
      <c r="B114" s="173">
        <v>2528814301793.689</v>
      </c>
      <c r="C114" s="173">
        <v>63334025112.27343</v>
      </c>
      <c r="D114" s="174">
        <v>-3.1170252763852796E-2</v>
      </c>
      <c r="E114" s="175">
        <f t="shared" si="215"/>
        <v>270980046.27681381</v>
      </c>
      <c r="F114" s="175">
        <f t="shared" si="113"/>
        <v>-8446516.5364088137</v>
      </c>
      <c r="G114" s="176">
        <v>-4.5594664189548176E-2</v>
      </c>
      <c r="H114" s="175">
        <f t="shared" si="216"/>
        <v>459653225.20314729</v>
      </c>
      <c r="I114" s="175">
        <f t="shared" si="114"/>
        <v>-20957734.446780264</v>
      </c>
      <c r="J114" s="176">
        <v>-6.1315271835080183E-2</v>
      </c>
      <c r="K114" s="175">
        <f t="shared" si="217"/>
        <v>331297648.04865497</v>
      </c>
      <c r="L114" s="177">
        <f t="shared" si="115"/>
        <v>-20313605.348426003</v>
      </c>
      <c r="M114" s="174">
        <v>-0.10075993851793449</v>
      </c>
      <c r="N114" s="175">
        <f t="shared" si="218"/>
        <v>103452271.52061234</v>
      </c>
      <c r="O114" s="175">
        <f t="shared" si="116"/>
        <v>-10423844.517957566</v>
      </c>
      <c r="P114" s="176">
        <v>-7.6688727851792995E-2</v>
      </c>
      <c r="Q114" s="178">
        <f t="shared" si="219"/>
        <v>92020805.787146032</v>
      </c>
      <c r="R114" s="178">
        <f t="shared" si="117"/>
        <v>-7056958.5317131402</v>
      </c>
      <c r="S114" s="176">
        <v>-0.18384190551711338</v>
      </c>
      <c r="T114" s="178">
        <f t="shared" si="220"/>
        <v>0</v>
      </c>
      <c r="U114" s="178">
        <f t="shared" si="118"/>
        <v>0</v>
      </c>
      <c r="V114" s="176">
        <v>-0.14980146352577378</v>
      </c>
      <c r="W114" s="178">
        <f t="shared" si="221"/>
        <v>52683542.528592095</v>
      </c>
      <c r="X114" s="179">
        <f t="shared" si="119"/>
        <v>-7892071.7745054401</v>
      </c>
      <c r="Y114" s="174">
        <v>-4.2773716316944377E-2</v>
      </c>
      <c r="Z114" s="175">
        <f t="shared" si="222"/>
        <v>87387162.781799883</v>
      </c>
      <c r="AA114" s="177">
        <f t="shared" si="120"/>
        <v>-3737873.7105713482</v>
      </c>
      <c r="AB114" s="174">
        <v>4.8929279741412347E-2</v>
      </c>
      <c r="AC114" s="175">
        <f t="shared" si="223"/>
        <v>0</v>
      </c>
      <c r="AD114" s="177">
        <f t="shared" si="121"/>
        <v>0</v>
      </c>
      <c r="AE114" s="174">
        <v>6.8796710922173113E-2</v>
      </c>
      <c r="AF114" s="175">
        <f t="shared" si="224"/>
        <v>0</v>
      </c>
      <c r="AG114" s="175">
        <f t="shared" si="122"/>
        <v>0</v>
      </c>
      <c r="AH114" s="176">
        <v>-0.16498667088121283</v>
      </c>
      <c r="AI114" s="178">
        <f t="shared" si="225"/>
        <v>33221661.293815199</v>
      </c>
      <c r="AJ114" s="179">
        <f t="shared" si="123"/>
        <v>-5481131.2980098156</v>
      </c>
      <c r="AK114" s="174">
        <v>-0.18894410770212769</v>
      </c>
      <c r="AL114" s="177">
        <f t="shared" si="226"/>
        <v>78160330.217815459</v>
      </c>
      <c r="AM114" s="177">
        <f t="shared" si="124"/>
        <v>-14767933.85070879</v>
      </c>
      <c r="AN114" s="203">
        <v>-2.8695428519383365E-2</v>
      </c>
      <c r="AO114" s="177">
        <f t="shared" si="227"/>
        <v>0</v>
      </c>
      <c r="AP114" s="177">
        <f t="shared" si="90"/>
        <v>0</v>
      </c>
      <c r="AQ114" s="174">
        <v>-5.1683547898101929E-2</v>
      </c>
      <c r="AR114" s="175">
        <f t="shared" si="228"/>
        <v>2907436463.3389792</v>
      </c>
      <c r="AS114" s="177">
        <f t="shared" si="125"/>
        <v>-150266631.7136682</v>
      </c>
      <c r="AT114" s="174">
        <v>-9.6144524081487055E-4</v>
      </c>
      <c r="AU114" s="175">
        <f t="shared" si="229"/>
        <v>776265697.76710379</v>
      </c>
      <c r="AV114" s="177">
        <f t="shared" si="142"/>
        <v>-746336.96072601667</v>
      </c>
      <c r="AW114" s="174">
        <v>4.6746874180288042E-2</v>
      </c>
      <c r="AX114" s="175">
        <f t="shared" si="230"/>
        <v>141544159.37395915</v>
      </c>
      <c r="AY114" s="177">
        <f t="shared" si="126"/>
        <v>6616747.0092091067</v>
      </c>
      <c r="AZ114" s="174">
        <v>5.6460119529231044E-2</v>
      </c>
      <c r="BA114" s="175">
        <f t="shared" si="231"/>
        <v>901592961.83026671</v>
      </c>
      <c r="BB114" s="177">
        <f t="shared" si="127"/>
        <v>50904046.391650304</v>
      </c>
      <c r="BC114" s="174">
        <v>9.1542275124002065E-2</v>
      </c>
      <c r="BD114" s="175">
        <f t="shared" si="232"/>
        <v>86555282.385691106</v>
      </c>
      <c r="BE114" s="177">
        <f t="shared" si="128"/>
        <v>7923467.4735866254</v>
      </c>
      <c r="BF114" s="174">
        <v>0.19048301402800338</v>
      </c>
      <c r="BG114" s="175">
        <f t="shared" si="233"/>
        <v>80905811.547765359</v>
      </c>
      <c r="BH114" s="177">
        <f t="shared" si="129"/>
        <v>15411182.835999986</v>
      </c>
      <c r="BI114" s="174">
        <v>6.6729868222657834E-2</v>
      </c>
      <c r="BJ114" s="175">
        <f t="shared" si="234"/>
        <v>209138947.06255245</v>
      </c>
      <c r="BK114" s="177">
        <f t="shared" si="130"/>
        <v>13955814.377709538</v>
      </c>
      <c r="BL114" s="174">
        <v>3.0212408566014873E-2</v>
      </c>
      <c r="BM114" s="175">
        <f t="shared" si="235"/>
        <v>724332629.44644618</v>
      </c>
      <c r="BN114" s="177">
        <f t="shared" si="131"/>
        <v>21883833.338531889</v>
      </c>
      <c r="BO114" s="174">
        <v>-9.5191842373731576E-3</v>
      </c>
      <c r="BP114" s="175">
        <f t="shared" si="236"/>
        <v>79462856.176178023</v>
      </c>
      <c r="BQ114" s="177">
        <f t="shared" si="132"/>
        <v>-756421.56796892406</v>
      </c>
      <c r="BR114" s="174">
        <v>-8.9422957660750688E-2</v>
      </c>
      <c r="BS114" s="175">
        <f t="shared" si="237"/>
        <v>161802670.18056306</v>
      </c>
      <c r="BT114" s="177">
        <f t="shared" si="133"/>
        <v>-14468873.324952899</v>
      </c>
      <c r="BU114" s="174">
        <v>-9.8287771590697834E-2</v>
      </c>
      <c r="BV114" s="175">
        <f t="shared" si="238"/>
        <v>70993111.478560641</v>
      </c>
      <c r="BW114" s="177">
        <f t="shared" si="134"/>
        <v>-6977754.7255177172</v>
      </c>
      <c r="BX114" s="174">
        <v>-0.419217392994157</v>
      </c>
      <c r="BY114" s="175">
        <f t="shared" si="239"/>
        <v>7659619.4698825451</v>
      </c>
      <c r="BZ114" s="177">
        <f t="shared" si="135"/>
        <v>-3211045.7054914474</v>
      </c>
      <c r="CA114" s="174">
        <v>4.5076675314910122E-2</v>
      </c>
      <c r="CB114" s="175">
        <f t="shared" si="240"/>
        <v>105838400.35689782</v>
      </c>
      <c r="CC114" s="177">
        <f t="shared" si="136"/>
        <v>4770843.2087373501</v>
      </c>
      <c r="CD114" s="174">
        <v>-0.58115040978926658</v>
      </c>
      <c r="CE114" s="175">
        <f t="shared" si="241"/>
        <v>131344296.8666584</v>
      </c>
      <c r="CF114" s="177">
        <f t="shared" si="137"/>
        <v>-76330791.947541609</v>
      </c>
      <c r="CG114" s="174">
        <v>-0.12001791602720145</v>
      </c>
      <c r="CH114" s="175">
        <f t="shared" si="242"/>
        <v>3289945.0071316096</v>
      </c>
      <c r="CI114" s="177">
        <f t="shared" si="138"/>
        <v>-394852.34360003221</v>
      </c>
      <c r="CJ114" s="174">
        <v>-0.19026540954622845</v>
      </c>
      <c r="CK114" s="179">
        <f t="shared" si="243"/>
        <v>2115509.4532133983</v>
      </c>
      <c r="CL114" s="179">
        <f t="shared" si="139"/>
        <v>-402508.27251456503</v>
      </c>
      <c r="CN114" s="180">
        <f t="shared" si="186"/>
        <v>63565192064.215065</v>
      </c>
      <c r="CP114" s="180">
        <f t="shared" si="187"/>
        <v>2520915166738.2886</v>
      </c>
      <c r="CR114" s="182">
        <f t="shared" si="140"/>
        <v>2.5215125404818572E-2</v>
      </c>
      <c r="CS114" s="183">
        <v>2.50449489578379E-2</v>
      </c>
      <c r="CT114" s="184">
        <f t="shared" si="141"/>
        <v>-1.7017644698067227E-4</v>
      </c>
    </row>
    <row r="115" spans="1:98" ht="15.75">
      <c r="A115" s="171">
        <v>41395</v>
      </c>
      <c r="B115" s="173">
        <v>2592148326905.9624</v>
      </c>
      <c r="C115" s="173">
        <v>53221590138.664108</v>
      </c>
      <c r="D115" s="174">
        <v>-4.1290913480500444E-2</v>
      </c>
      <c r="E115" s="175">
        <f t="shared" si="215"/>
        <v>262533529.74040499</v>
      </c>
      <c r="F115" s="175">
        <f t="shared" si="113"/>
        <v>-10840249.262241453</v>
      </c>
      <c r="G115" s="176">
        <v>0.10735009766585933</v>
      </c>
      <c r="H115" s="175">
        <f t="shared" si="216"/>
        <v>438695490.75636703</v>
      </c>
      <c r="I115" s="175">
        <f t="shared" si="114"/>
        <v>47094003.778268091</v>
      </c>
      <c r="J115" s="176">
        <v>1.4586643816048456E-2</v>
      </c>
      <c r="K115" s="175">
        <f t="shared" si="217"/>
        <v>310984042.70022893</v>
      </c>
      <c r="L115" s="177">
        <f t="shared" si="115"/>
        <v>4536213.4633430429</v>
      </c>
      <c r="M115" s="174">
        <v>8.8444771391798058E-2</v>
      </c>
      <c r="N115" s="175">
        <f t="shared" si="218"/>
        <v>93028427.002654776</v>
      </c>
      <c r="O115" s="175">
        <f t="shared" si="116"/>
        <v>8227877.9591883747</v>
      </c>
      <c r="P115" s="176">
        <v>7.4722651553828807E-3</v>
      </c>
      <c r="Q115" s="178">
        <f t="shared" si="219"/>
        <v>84963847.255432889</v>
      </c>
      <c r="R115" s="178">
        <f t="shared" si="117"/>
        <v>634872.39531404455</v>
      </c>
      <c r="S115" s="176">
        <v>-6.2815342099450777E-2</v>
      </c>
      <c r="T115" s="178">
        <f t="shared" si="220"/>
        <v>0</v>
      </c>
      <c r="U115" s="178">
        <f t="shared" si="118"/>
        <v>0</v>
      </c>
      <c r="V115" s="176">
        <v>7.6034420473652622E-2</v>
      </c>
      <c r="W115" s="178">
        <f t="shared" si="221"/>
        <v>44791470.754086651</v>
      </c>
      <c r="X115" s="179">
        <f t="shared" si="119"/>
        <v>3405693.5209495388</v>
      </c>
      <c r="Y115" s="174">
        <v>-9.1028252280250646E-2</v>
      </c>
      <c r="Z115" s="175">
        <f t="shared" si="222"/>
        <v>83649289.071228534</v>
      </c>
      <c r="AA115" s="177">
        <f t="shared" si="120"/>
        <v>-7614448.5886394046</v>
      </c>
      <c r="AB115" s="174">
        <v>-3.5031655972449567E-2</v>
      </c>
      <c r="AC115" s="175">
        <f t="shared" si="223"/>
        <v>0</v>
      </c>
      <c r="AD115" s="177">
        <f t="shared" si="121"/>
        <v>0</v>
      </c>
      <c r="AE115" s="174">
        <v>-8.7056741995642471E-3</v>
      </c>
      <c r="AF115" s="175">
        <f t="shared" si="224"/>
        <v>0</v>
      </c>
      <c r="AG115" s="175">
        <f t="shared" si="122"/>
        <v>0</v>
      </c>
      <c r="AH115" s="176">
        <v>0.17241265410969778</v>
      </c>
      <c r="AI115" s="178">
        <f t="shared" si="225"/>
        <v>27740529.995805383</v>
      </c>
      <c r="AJ115" s="179">
        <f t="shared" si="123"/>
        <v>4782818.4029864892</v>
      </c>
      <c r="AK115" s="174">
        <v>3.4608616469799798E-2</v>
      </c>
      <c r="AL115" s="177">
        <f t="shared" si="226"/>
        <v>63392396.367106669</v>
      </c>
      <c r="AM115" s="177">
        <f t="shared" si="124"/>
        <v>2193923.1329707247</v>
      </c>
      <c r="AN115" s="203">
        <v>8.7180473279460061E-2</v>
      </c>
      <c r="AO115" s="177">
        <f t="shared" si="227"/>
        <v>0</v>
      </c>
      <c r="AP115" s="177">
        <f t="shared" si="90"/>
        <v>0</v>
      </c>
      <c r="AQ115" s="174">
        <v>3.6289809353721357E-2</v>
      </c>
      <c r="AR115" s="175">
        <f t="shared" si="228"/>
        <v>2757169831.6253109</v>
      </c>
      <c r="AS115" s="177">
        <f t="shared" si="125"/>
        <v>100057167.54551455</v>
      </c>
      <c r="AT115" s="174">
        <v>1.3429080037357237E-2</v>
      </c>
      <c r="AU115" s="175">
        <f t="shared" si="229"/>
        <v>775519360.80637777</v>
      </c>
      <c r="AV115" s="177">
        <f t="shared" si="142"/>
        <v>10414511.566788971</v>
      </c>
      <c r="AW115" s="174">
        <v>-2.8254116867732857E-2</v>
      </c>
      <c r="AX115" s="175">
        <f t="shared" si="230"/>
        <v>148160906.38316828</v>
      </c>
      <c r="AY115" s="177">
        <f t="shared" si="126"/>
        <v>-4186155.5641792635</v>
      </c>
      <c r="AZ115" s="174">
        <v>-3.7994468434076355E-2</v>
      </c>
      <c r="BA115" s="175">
        <f t="shared" si="231"/>
        <v>952497008.22191715</v>
      </c>
      <c r="BB115" s="177">
        <f t="shared" si="127"/>
        <v>-36189617.512439795</v>
      </c>
      <c r="BC115" s="174">
        <v>-2.470495084796704E-3</v>
      </c>
      <c r="BD115" s="175">
        <f t="shared" si="232"/>
        <v>94478749.859277725</v>
      </c>
      <c r="BE115" s="177">
        <f t="shared" si="128"/>
        <v>-233409.2871450829</v>
      </c>
      <c r="BF115" s="174">
        <v>-1.7216804935121604E-2</v>
      </c>
      <c r="BG115" s="175">
        <f t="shared" si="233"/>
        <v>96316994.38376534</v>
      </c>
      <c r="BH115" s="177">
        <f t="shared" si="129"/>
        <v>-1658270.9042424909</v>
      </c>
      <c r="BI115" s="174">
        <v>-2.665786629474726E-2</v>
      </c>
      <c r="BJ115" s="175">
        <f t="shared" si="234"/>
        <v>223094761.44026199</v>
      </c>
      <c r="BK115" s="177">
        <f t="shared" si="130"/>
        <v>-5947230.3215330411</v>
      </c>
      <c r="BL115" s="174">
        <v>2.66459063483768E-2</v>
      </c>
      <c r="BM115" s="175">
        <f t="shared" si="235"/>
        <v>746216462.78497815</v>
      </c>
      <c r="BN115" s="177">
        <f t="shared" si="131"/>
        <v>19883613.98298553</v>
      </c>
      <c r="BO115" s="174">
        <v>-5.0979717464242409E-2</v>
      </c>
      <c r="BP115" s="175">
        <f t="shared" si="236"/>
        <v>78706434.608209103</v>
      </c>
      <c r="BQ115" s="177">
        <f t="shared" si="132"/>
        <v>-4012431.7989443708</v>
      </c>
      <c r="BR115" s="174">
        <v>0.10632913508646663</v>
      </c>
      <c r="BS115" s="175">
        <f t="shared" si="237"/>
        <v>147333796.85561016</v>
      </c>
      <c r="BT115" s="177">
        <f t="shared" si="133"/>
        <v>15665875.188662205</v>
      </c>
      <c r="BU115" s="174">
        <v>0.1693017168164398</v>
      </c>
      <c r="BV115" s="175">
        <f t="shared" si="238"/>
        <v>64015356.753042929</v>
      </c>
      <c r="BW115" s="177">
        <f t="shared" si="134"/>
        <v>10837909.80090704</v>
      </c>
      <c r="BX115" s="174">
        <v>-4.6458681732663383E-2</v>
      </c>
      <c r="BY115" s="175">
        <f t="shared" si="239"/>
        <v>4448573.7643910982</v>
      </c>
      <c r="BZ115" s="177">
        <f t="shared" si="135"/>
        <v>-206674.8726841223</v>
      </c>
      <c r="CA115" s="174">
        <v>2.1276285343134558E-2</v>
      </c>
      <c r="CB115" s="175">
        <f t="shared" si="240"/>
        <v>110609243.56563516</v>
      </c>
      <c r="CC115" s="177">
        <f t="shared" si="136"/>
        <v>2353353.8276907238</v>
      </c>
      <c r="CD115" s="174">
        <v>0.12433207738890721</v>
      </c>
      <c r="CE115" s="175">
        <f t="shared" si="241"/>
        <v>55013504.919116788</v>
      </c>
      <c r="CF115" s="177">
        <f t="shared" si="137"/>
        <v>6839943.3510386562</v>
      </c>
      <c r="CG115" s="174">
        <v>-5.6607519206405228E-2</v>
      </c>
      <c r="CH115" s="175">
        <f t="shared" si="242"/>
        <v>2895092.6635315772</v>
      </c>
      <c r="CI115" s="177">
        <f t="shared" si="138"/>
        <v>-163884.01355518663</v>
      </c>
      <c r="CJ115" s="174">
        <v>-0.32238183143927995</v>
      </c>
      <c r="CK115" s="179">
        <f t="shared" si="243"/>
        <v>1713001.1806988334</v>
      </c>
      <c r="CL115" s="179">
        <f t="shared" si="139"/>
        <v>-552240.45789133885</v>
      </c>
      <c r="CN115" s="180">
        <f t="shared" si="186"/>
        <v>53056266973.331009</v>
      </c>
      <c r="CP115" s="180">
        <f t="shared" si="187"/>
        <v>2584480358802.5049</v>
      </c>
      <c r="CR115" s="182">
        <f t="shared" si="140"/>
        <v>2.0528794808838919E-2</v>
      </c>
      <c r="CS115" s="183">
        <v>2.0531845954274697E-2</v>
      </c>
      <c r="CT115" s="184">
        <f t="shared" si="141"/>
        <v>3.0511454357784462E-6</v>
      </c>
    </row>
    <row r="116" spans="1:98" ht="15.75">
      <c r="A116" s="171">
        <v>41426</v>
      </c>
      <c r="B116" s="173">
        <v>2645369917044.6265</v>
      </c>
      <c r="C116" s="173">
        <v>-94022193098.170715</v>
      </c>
      <c r="D116" s="174">
        <v>-7.9149619334709376E-2</v>
      </c>
      <c r="E116" s="175">
        <f t="shared" si="215"/>
        <v>251693280.47816354</v>
      </c>
      <c r="F116" s="175">
        <f t="shared" si="113"/>
        <v>-19921427.338950884</v>
      </c>
      <c r="G116" s="176">
        <v>-0.18041686759447073</v>
      </c>
      <c r="H116" s="175">
        <f t="shared" si="216"/>
        <v>485789494.53463507</v>
      </c>
      <c r="I116" s="175">
        <f t="shared" si="114"/>
        <v>-87644618.914240122</v>
      </c>
      <c r="J116" s="176">
        <v>-0.14448305889017996</v>
      </c>
      <c r="K116" s="175">
        <f t="shared" si="217"/>
        <v>315520256.16357195</v>
      </c>
      <c r="L116" s="177">
        <f t="shared" si="115"/>
        <v>-45587331.752326034</v>
      </c>
      <c r="M116" s="174">
        <v>-0.25413859891120327</v>
      </c>
      <c r="N116" s="175">
        <f t="shared" si="218"/>
        <v>101256304.96184315</v>
      </c>
      <c r="O116" s="175">
        <f t="shared" si="116"/>
        <v>-25733135.473928336</v>
      </c>
      <c r="P116" s="176">
        <v>-0.19551275665759618</v>
      </c>
      <c r="Q116" s="178">
        <f t="shared" si="219"/>
        <v>85598719.650746942</v>
      </c>
      <c r="R116" s="178">
        <f t="shared" si="117"/>
        <v>-16735641.645278282</v>
      </c>
      <c r="S116" s="176">
        <v>-0.27597369335466937</v>
      </c>
      <c r="T116" s="178">
        <f t="shared" si="220"/>
        <v>0</v>
      </c>
      <c r="U116" s="178">
        <f t="shared" si="118"/>
        <v>0</v>
      </c>
      <c r="V116" s="176">
        <v>1.8037677124880844E-2</v>
      </c>
      <c r="W116" s="178">
        <f t="shared" si="221"/>
        <v>48197164.275036193</v>
      </c>
      <c r="X116" s="179">
        <f t="shared" si="119"/>
        <v>869364.88752794452</v>
      </c>
      <c r="Y116" s="174">
        <v>-6.6576170565247478E-2</v>
      </c>
      <c r="Z116" s="175">
        <f t="shared" si="222"/>
        <v>76034840.482589126</v>
      </c>
      <c r="AA116" s="177">
        <f t="shared" si="120"/>
        <v>-5062108.5088702375</v>
      </c>
      <c r="AB116" s="174">
        <v>-9.2725418038646715E-2</v>
      </c>
      <c r="AC116" s="175">
        <f t="shared" si="223"/>
        <v>0</v>
      </c>
      <c r="AD116" s="177">
        <f t="shared" si="121"/>
        <v>0</v>
      </c>
      <c r="AE116" s="174">
        <v>-0.24247334960700845</v>
      </c>
      <c r="AF116" s="175">
        <f t="shared" si="224"/>
        <v>0</v>
      </c>
      <c r="AG116" s="175">
        <f t="shared" si="122"/>
        <v>0</v>
      </c>
      <c r="AH116" s="176">
        <v>-0.32261116097613052</v>
      </c>
      <c r="AI116" s="178">
        <f t="shared" si="225"/>
        <v>32523348.398791872</v>
      </c>
      <c r="AJ116" s="179">
        <f t="shared" si="123"/>
        <v>-10492395.185765421</v>
      </c>
      <c r="AK116" s="174">
        <v>-0.25278344206658099</v>
      </c>
      <c r="AL116" s="177">
        <f t="shared" si="226"/>
        <v>65586319.500077397</v>
      </c>
      <c r="AM116" s="177">
        <f t="shared" si="124"/>
        <v>-16579135.595708085</v>
      </c>
      <c r="AN116" s="203">
        <v>9.3773945566469577E-2</v>
      </c>
      <c r="AO116" s="177">
        <f t="shared" si="227"/>
        <v>0</v>
      </c>
      <c r="AP116" s="177">
        <f t="shared" si="90"/>
        <v>0</v>
      </c>
      <c r="AQ116" s="174">
        <v>-0.10287620299988574</v>
      </c>
      <c r="AR116" s="175">
        <f t="shared" si="228"/>
        <v>2857226999.1708255</v>
      </c>
      <c r="AS116" s="177">
        <f t="shared" si="125"/>
        <v>-293940664.78345221</v>
      </c>
      <c r="AT116" s="174">
        <v>-8.9715425056664758E-2</v>
      </c>
      <c r="AU116" s="175">
        <f t="shared" si="229"/>
        <v>785933872.3731668</v>
      </c>
      <c r="AV116" s="177">
        <f t="shared" si="142"/>
        <v>-70510391.426389173</v>
      </c>
      <c r="AW116" s="174">
        <v>-3.9537301376840001E-2</v>
      </c>
      <c r="AX116" s="175">
        <f t="shared" si="230"/>
        <v>143974750.81898901</v>
      </c>
      <c r="AY116" s="177">
        <f t="shared" si="126"/>
        <v>-5692373.1137858098</v>
      </c>
      <c r="AZ116" s="174">
        <v>-9.7841965925126631E-2</v>
      </c>
      <c r="BA116" s="175">
        <f t="shared" si="231"/>
        <v>916307390.70947731</v>
      </c>
      <c r="BB116" s="177">
        <f t="shared" si="127"/>
        <v>-89653316.498738378</v>
      </c>
      <c r="BC116" s="174">
        <v>-0.19458362492721928</v>
      </c>
      <c r="BD116" s="175">
        <f t="shared" si="232"/>
        <v>94245340.572132647</v>
      </c>
      <c r="BE116" s="177">
        <f t="shared" si="128"/>
        <v>-18338600.0010259</v>
      </c>
      <c r="BF116" s="174">
        <v>6.9860522984343254E-2</v>
      </c>
      <c r="BG116" s="175">
        <f t="shared" si="233"/>
        <v>94658723.479522854</v>
      </c>
      <c r="BH116" s="177">
        <f t="shared" si="129"/>
        <v>6612907.927309799</v>
      </c>
      <c r="BI116" s="174">
        <v>-9.9226661976029931E-2</v>
      </c>
      <c r="BJ116" s="175">
        <f t="shared" si="234"/>
        <v>217147531.11872894</v>
      </c>
      <c r="BK116" s="177">
        <f t="shared" si="130"/>
        <v>-21546824.669247556</v>
      </c>
      <c r="BL116" s="174">
        <v>-9.2497336341527833E-2</v>
      </c>
      <c r="BM116" s="175">
        <f t="shared" si="235"/>
        <v>766100076.76796365</v>
      </c>
      <c r="BN116" s="177">
        <f t="shared" si="131"/>
        <v>-70862216.472076625</v>
      </c>
      <c r="BO116" s="174">
        <v>-9.551559357781654E-2</v>
      </c>
      <c r="BP116" s="175">
        <f t="shared" si="236"/>
        <v>74694002.809264734</v>
      </c>
      <c r="BQ116" s="177">
        <f t="shared" si="132"/>
        <v>-7134442.0150300171</v>
      </c>
      <c r="BR116" s="174">
        <v>-0.14236070714652435</v>
      </c>
      <c r="BS116" s="175">
        <f t="shared" si="237"/>
        <v>162999672.04427236</v>
      </c>
      <c r="BT116" s="177">
        <f t="shared" si="133"/>
        <v>-23204748.57687417</v>
      </c>
      <c r="BU116" s="174">
        <v>-0.19779821429295358</v>
      </c>
      <c r="BV116" s="175">
        <f t="shared" si="238"/>
        <v>74853266.553949982</v>
      </c>
      <c r="BW116" s="177">
        <f t="shared" si="134"/>
        <v>-14805842.458365774</v>
      </c>
      <c r="BX116" s="174">
        <v>-0.23623890296623223</v>
      </c>
      <c r="BY116" s="175">
        <f t="shared" si="239"/>
        <v>4241898.8917069761</v>
      </c>
      <c r="BZ116" s="177">
        <f t="shared" si="135"/>
        <v>-1002101.5406705324</v>
      </c>
      <c r="CA116" s="174">
        <v>-0.12512699893318621</v>
      </c>
      <c r="CB116" s="175">
        <f t="shared" si="240"/>
        <v>112962597.39332588</v>
      </c>
      <c r="CC116" s="177">
        <f t="shared" si="136"/>
        <v>-14134670.80352463</v>
      </c>
      <c r="CD116" s="174">
        <v>-0.38253890952406844</v>
      </c>
      <c r="CE116" s="175">
        <f t="shared" si="241"/>
        <v>61853448.270155445</v>
      </c>
      <c r="CF116" s="177">
        <f t="shared" si="137"/>
        <v>-23661350.65156864</v>
      </c>
      <c r="CG116" s="174">
        <v>-7.9804649757863111E-2</v>
      </c>
      <c r="CH116" s="175">
        <f t="shared" si="242"/>
        <v>2731208.6499763904</v>
      </c>
      <c r="CI116" s="177">
        <f t="shared" si="138"/>
        <v>-217963.14972701197</v>
      </c>
      <c r="CJ116" s="174">
        <v>-0.44792466977072232</v>
      </c>
      <c r="CK116" s="179">
        <f t="shared" si="243"/>
        <v>1160760.7228074947</v>
      </c>
      <c r="CL116" s="179">
        <f t="shared" si="139"/>
        <v>-519933.36344637198</v>
      </c>
      <c r="CN116" s="180">
        <f t="shared" si="186"/>
        <v>-93146694137.0466</v>
      </c>
      <c r="CP116" s="180">
        <f t="shared" si="187"/>
        <v>2637536625775.8354</v>
      </c>
      <c r="CR116" s="182">
        <f t="shared" si="140"/>
        <v>-3.5315791722758491E-2</v>
      </c>
      <c r="CS116" s="183">
        <v>-3.5542172190122699E-2</v>
      </c>
      <c r="CT116" s="184">
        <f t="shared" si="141"/>
        <v>-2.2638046736420808E-4</v>
      </c>
    </row>
    <row r="117" spans="1:98" ht="15.75">
      <c r="A117" s="171">
        <v>41456</v>
      </c>
      <c r="B117" s="173">
        <v>2551347723946.4556</v>
      </c>
      <c r="C117" s="173">
        <v>121946449529.2795</v>
      </c>
      <c r="D117" s="174">
        <v>-3.3034397115148849E-2</v>
      </c>
      <c r="E117" s="175">
        <f t="shared" si="215"/>
        <v>231771853.13921264</v>
      </c>
      <c r="F117" s="175">
        <f t="shared" si="113"/>
        <v>-7656443.4367147088</v>
      </c>
      <c r="G117" s="176">
        <v>-1.8293424481957438E-2</v>
      </c>
      <c r="H117" s="175">
        <f t="shared" si="216"/>
        <v>398144875.62039495</v>
      </c>
      <c r="I117" s="175">
        <f t="shared" si="114"/>
        <v>-7283433.2150400318</v>
      </c>
      <c r="J117" s="176">
        <v>-4.4828765738035431E-2</v>
      </c>
      <c r="K117" s="175">
        <f t="shared" si="217"/>
        <v>269932924.41124594</v>
      </c>
      <c r="L117" s="177">
        <f t="shared" si="115"/>
        <v>-12100759.833414569</v>
      </c>
      <c r="M117" s="174">
        <v>6.8841789160711889E-2</v>
      </c>
      <c r="N117" s="175">
        <f t="shared" si="218"/>
        <v>75523169.487914816</v>
      </c>
      <c r="O117" s="175">
        <f t="shared" si="116"/>
        <v>5199150.1106357407</v>
      </c>
      <c r="P117" s="176">
        <v>-8.5488204305013471E-2</v>
      </c>
      <c r="Q117" s="178">
        <f t="shared" si="219"/>
        <v>68863078.005468667</v>
      </c>
      <c r="R117" s="178">
        <f t="shared" si="117"/>
        <v>-5886980.8816035846</v>
      </c>
      <c r="S117" s="176">
        <v>-7.7234145031713761E-2</v>
      </c>
      <c r="T117" s="178">
        <f t="shared" si="220"/>
        <v>0</v>
      </c>
      <c r="U117" s="178">
        <f t="shared" si="118"/>
        <v>0</v>
      </c>
      <c r="V117" s="176">
        <v>-5.2435815002502335E-2</v>
      </c>
      <c r="W117" s="178">
        <f t="shared" si="221"/>
        <v>49066529.162564144</v>
      </c>
      <c r="X117" s="179">
        <f t="shared" si="119"/>
        <v>-2572843.4459830993</v>
      </c>
      <c r="Y117" s="174">
        <v>0.15630871873257215</v>
      </c>
      <c r="Z117" s="175">
        <f t="shared" si="222"/>
        <v>70972731.973718897</v>
      </c>
      <c r="AA117" s="177">
        <f t="shared" si="120"/>
        <v>11093656.799762258</v>
      </c>
      <c r="AB117" s="174">
        <v>-1.0145835435139113E-2</v>
      </c>
      <c r="AC117" s="175">
        <f t="shared" si="223"/>
        <v>0</v>
      </c>
      <c r="AD117" s="177">
        <f t="shared" si="121"/>
        <v>0</v>
      </c>
      <c r="AE117" s="174">
        <v>9.4341678284621505E-2</v>
      </c>
      <c r="AF117" s="175">
        <f t="shared" si="224"/>
        <v>0</v>
      </c>
      <c r="AG117" s="175">
        <f t="shared" si="122"/>
        <v>0</v>
      </c>
      <c r="AH117" s="176">
        <v>7.1468171508872108E-2</v>
      </c>
      <c r="AI117" s="178">
        <f t="shared" si="225"/>
        <v>22030953.213026449</v>
      </c>
      <c r="AJ117" s="179">
        <f t="shared" si="123"/>
        <v>1574511.9427325113</v>
      </c>
      <c r="AK117" s="174">
        <v>6.827607801427836E-2</v>
      </c>
      <c r="AL117" s="177">
        <f t="shared" si="226"/>
        <v>49007183.90436931</v>
      </c>
      <c r="AM117" s="177">
        <f t="shared" si="124"/>
        <v>3346018.3115148055</v>
      </c>
      <c r="AN117" s="203">
        <v>2.6083278210347331E-2</v>
      </c>
      <c r="AO117" s="177">
        <f t="shared" si="227"/>
        <v>0</v>
      </c>
      <c r="AP117" s="177">
        <f t="shared" si="90"/>
        <v>0</v>
      </c>
      <c r="AQ117" s="174">
        <v>-3.591174571940757E-2</v>
      </c>
      <c r="AR117" s="175">
        <f t="shared" si="228"/>
        <v>2563286334.3873734</v>
      </c>
      <c r="AS117" s="177">
        <f t="shared" si="125"/>
        <v>-92052087.046551675</v>
      </c>
      <c r="AT117" s="174">
        <v>4.4987470031075873E-2</v>
      </c>
      <c r="AU117" s="175">
        <f t="shared" si="229"/>
        <v>715423480.94677758</v>
      </c>
      <c r="AV117" s="177">
        <f t="shared" si="142"/>
        <v>32185092.408621136</v>
      </c>
      <c r="AW117" s="174">
        <v>7.6589804208395881E-2</v>
      </c>
      <c r="AX117" s="175">
        <f t="shared" si="230"/>
        <v>138282377.70520321</v>
      </c>
      <c r="AY117" s="177">
        <f t="shared" si="126"/>
        <v>10591020.233912962</v>
      </c>
      <c r="AZ117" s="174">
        <v>7.3096818609646785E-2</v>
      </c>
      <c r="BA117" s="175">
        <f t="shared" si="231"/>
        <v>826654074.2107389</v>
      </c>
      <c r="BB117" s="177">
        <f t="shared" si="127"/>
        <v>60425782.915507875</v>
      </c>
      <c r="BC117" s="174">
        <v>7.551808050010185E-2</v>
      </c>
      <c r="BD117" s="175">
        <f t="shared" si="232"/>
        <v>75906740.571106747</v>
      </c>
      <c r="BE117" s="177">
        <f t="shared" si="128"/>
        <v>5732331.3449491868</v>
      </c>
      <c r="BF117" s="174">
        <v>5.9319489664151945E-2</v>
      </c>
      <c r="BG117" s="175">
        <f t="shared" si="233"/>
        <v>101271631.40683265</v>
      </c>
      <c r="BH117" s="177">
        <f t="shared" si="129"/>
        <v>6007381.4925094144</v>
      </c>
      <c r="BI117" s="174">
        <v>-7.8598527518954336E-3</v>
      </c>
      <c r="BJ117" s="175">
        <f t="shared" si="234"/>
        <v>195600706.44948137</v>
      </c>
      <c r="BK117" s="177">
        <f t="shared" si="130"/>
        <v>-1537392.7508596471</v>
      </c>
      <c r="BL117" s="174">
        <v>3.8691510784771843E-2</v>
      </c>
      <c r="BM117" s="175">
        <f t="shared" si="235"/>
        <v>695237860.29588699</v>
      </c>
      <c r="BN117" s="177">
        <f t="shared" si="131"/>
        <v>26899803.169620011</v>
      </c>
      <c r="BO117" s="174">
        <v>3.6652213716111423E-2</v>
      </c>
      <c r="BP117" s="175">
        <f t="shared" si="236"/>
        <v>67559560.794234708</v>
      </c>
      <c r="BQ117" s="177">
        <f t="shared" si="132"/>
        <v>2476207.4607969131</v>
      </c>
      <c r="BR117" s="174">
        <v>0.14799091730496225</v>
      </c>
      <c r="BS117" s="175">
        <f t="shared" si="237"/>
        <v>139794923.4673982</v>
      </c>
      <c r="BT117" s="177">
        <f t="shared" si="133"/>
        <v>20688378.958517253</v>
      </c>
      <c r="BU117" s="174">
        <v>-8.8698858004083517E-2</v>
      </c>
      <c r="BV117" s="175">
        <f t="shared" si="238"/>
        <v>60047424.095584214</v>
      </c>
      <c r="BW117" s="177">
        <f t="shared" si="134"/>
        <v>-5326137.9433652069</v>
      </c>
      <c r="BX117" s="174">
        <v>3.6813573341876238E-2</v>
      </c>
      <c r="BY117" s="175">
        <f t="shared" si="239"/>
        <v>3239797.3510364438</v>
      </c>
      <c r="BZ117" s="177">
        <f t="shared" si="135"/>
        <v>119268.51739519648</v>
      </c>
      <c r="CA117" s="174">
        <v>-8.1788695488720312E-3</v>
      </c>
      <c r="CB117" s="175">
        <f t="shared" si="240"/>
        <v>98827926.589801252</v>
      </c>
      <c r="CC117" s="177">
        <f t="shared" si="136"/>
        <v>-808300.71936348593</v>
      </c>
      <c r="CD117" s="174">
        <v>0.10861669974772288</v>
      </c>
      <c r="CE117" s="175">
        <f t="shared" si="241"/>
        <v>38192097.618586801</v>
      </c>
      <c r="CF117" s="177">
        <f t="shared" si="137"/>
        <v>4148299.5997737646</v>
      </c>
      <c r="CG117" s="174">
        <v>-8.1712441262064131E-2</v>
      </c>
      <c r="CH117" s="175">
        <f t="shared" si="242"/>
        <v>2513245.5002493784</v>
      </c>
      <c r="CI117" s="177">
        <f t="shared" si="138"/>
        <v>-205363.42531627431</v>
      </c>
      <c r="CJ117" s="174">
        <v>0.53338490589358045</v>
      </c>
      <c r="CK117" s="179">
        <f t="shared" si="243"/>
        <v>640827.35936112271</v>
      </c>
      <c r="CL117" s="179">
        <f t="shared" si="139"/>
        <v>341807.64076686412</v>
      </c>
      <c r="CN117" s="180">
        <f t="shared" si="186"/>
        <v>121891050561.07071</v>
      </c>
      <c r="CP117" s="180">
        <f t="shared" si="187"/>
        <v>2544389931638.7876</v>
      </c>
      <c r="CR117" s="182">
        <f t="shared" si="140"/>
        <v>4.7905806042300783E-2</v>
      </c>
      <c r="CS117" s="183">
        <v>4.7796875504155602E-2</v>
      </c>
      <c r="CT117" s="184">
        <f t="shared" si="141"/>
        <v>-1.0893053814518133E-4</v>
      </c>
    </row>
    <row r="118" spans="1:98" ht="15.75">
      <c r="A118" s="171">
        <v>41487</v>
      </c>
      <c r="B118" s="173">
        <v>2673294173475.7349</v>
      </c>
      <c r="C118" s="173">
        <v>-40433674115.531509</v>
      </c>
      <c r="D118" s="174">
        <v>5.6641553155239978E-2</v>
      </c>
      <c r="E118" s="175">
        <f t="shared" si="215"/>
        <v>224115409.70249793</v>
      </c>
      <c r="F118" s="175">
        <f t="shared" si="113"/>
        <v>12694244.891572421</v>
      </c>
      <c r="G118" s="176">
        <v>0.13168521037702069</v>
      </c>
      <c r="H118" s="175">
        <f t="shared" si="216"/>
        <v>390861442.40535492</v>
      </c>
      <c r="I118" s="175">
        <f t="shared" si="114"/>
        <v>51470671.271414921</v>
      </c>
      <c r="J118" s="176">
        <v>1.9954086069705394E-2</v>
      </c>
      <c r="K118" s="175">
        <f t="shared" si="217"/>
        <v>257832164.57783139</v>
      </c>
      <c r="L118" s="177">
        <f t="shared" si="115"/>
        <v>5144805.2035244936</v>
      </c>
      <c r="M118" s="174">
        <v>4.591636218450125E-2</v>
      </c>
      <c r="N118" s="175">
        <f t="shared" si="218"/>
        <v>80722319.598550558</v>
      </c>
      <c r="O118" s="175">
        <f t="shared" si="116"/>
        <v>3706475.2630601111</v>
      </c>
      <c r="P118" s="176">
        <v>4.601580752147371E-2</v>
      </c>
      <c r="Q118" s="178">
        <f t="shared" si="219"/>
        <v>62976097.123865083</v>
      </c>
      <c r="R118" s="178">
        <f t="shared" si="117"/>
        <v>2897895.9637054098</v>
      </c>
      <c r="S118" s="176">
        <v>3.2462351487409433E-2</v>
      </c>
      <c r="T118" s="178">
        <f t="shared" si="220"/>
        <v>0</v>
      </c>
      <c r="U118" s="178">
        <f t="shared" si="118"/>
        <v>0</v>
      </c>
      <c r="V118" s="176">
        <v>-0.12329282980061193</v>
      </c>
      <c r="W118" s="178">
        <f t="shared" si="221"/>
        <v>46493685.716581039</v>
      </c>
      <c r="X118" s="179">
        <f t="shared" si="119"/>
        <v>-5732338.0798575683</v>
      </c>
      <c r="Y118" s="174">
        <v>-1.5807476922370407E-2</v>
      </c>
      <c r="Z118" s="175">
        <f t="shared" si="222"/>
        <v>82066388.77348116</v>
      </c>
      <c r="AA118" s="177">
        <f t="shared" si="120"/>
        <v>-1297262.5466390813</v>
      </c>
      <c r="AB118" s="174">
        <v>-0.17053730002050899</v>
      </c>
      <c r="AC118" s="175">
        <f t="shared" si="223"/>
        <v>0</v>
      </c>
      <c r="AD118" s="177">
        <f t="shared" si="121"/>
        <v>0</v>
      </c>
      <c r="AE118" s="174">
        <v>-0.26931825603234727</v>
      </c>
      <c r="AF118" s="175">
        <f t="shared" si="224"/>
        <v>0</v>
      </c>
      <c r="AG118" s="175">
        <f t="shared" si="122"/>
        <v>0</v>
      </c>
      <c r="AH118" s="176">
        <v>0.11252318708881347</v>
      </c>
      <c r="AI118" s="178">
        <f t="shared" si="225"/>
        <v>23605465.155758958</v>
      </c>
      <c r="AJ118" s="179">
        <f t="shared" si="123"/>
        <v>2656162.1720399326</v>
      </c>
      <c r="AK118" s="174">
        <v>7.5432810804410194E-2</v>
      </c>
      <c r="AL118" s="177">
        <f t="shared" si="226"/>
        <v>52353202.215884119</v>
      </c>
      <c r="AM118" s="177">
        <f t="shared" si="124"/>
        <v>3949149.1977558155</v>
      </c>
      <c r="AN118" s="203">
        <v>-0.10263304560583482</v>
      </c>
      <c r="AO118" s="177">
        <f t="shared" si="227"/>
        <v>0</v>
      </c>
      <c r="AP118" s="177">
        <f t="shared" si="90"/>
        <v>0</v>
      </c>
      <c r="AQ118" s="174">
        <v>-8.2027982715370498E-2</v>
      </c>
      <c r="AR118" s="175">
        <f t="shared" si="228"/>
        <v>2471234247.3408217</v>
      </c>
      <c r="AS118" s="177">
        <f t="shared" si="125"/>
        <v>-202710360.12650454</v>
      </c>
      <c r="AT118" s="174">
        <v>-4.4706539721371633E-2</v>
      </c>
      <c r="AU118" s="175">
        <f t="shared" si="229"/>
        <v>747608573.35539877</v>
      </c>
      <c r="AV118" s="177">
        <f t="shared" si="142"/>
        <v>-33422992.380751114</v>
      </c>
      <c r="AW118" s="174">
        <v>-5.599178459661712E-2</v>
      </c>
      <c r="AX118" s="175">
        <f t="shared" si="230"/>
        <v>148873397.93911618</v>
      </c>
      <c r="AY118" s="177">
        <f t="shared" si="126"/>
        <v>-8335687.2295734566</v>
      </c>
      <c r="AZ118" s="174">
        <v>-7.6638581759896879E-2</v>
      </c>
      <c r="BA118" s="175">
        <f t="shared" si="231"/>
        <v>887079857.12624681</v>
      </c>
      <c r="BB118" s="177">
        <f t="shared" si="127"/>
        <v>-67984542.157927513</v>
      </c>
      <c r="BC118" s="174">
        <v>-0.14132003400306675</v>
      </c>
      <c r="BD118" s="175">
        <f t="shared" si="232"/>
        <v>81639071.916055933</v>
      </c>
      <c r="BE118" s="177">
        <f t="shared" si="128"/>
        <v>-11537236.419155836</v>
      </c>
      <c r="BF118" s="174">
        <v>-0.1362341096663745</v>
      </c>
      <c r="BG118" s="175">
        <f t="shared" si="233"/>
        <v>107279012.89934207</v>
      </c>
      <c r="BH118" s="177">
        <f t="shared" si="129"/>
        <v>-14615060.808229374</v>
      </c>
      <c r="BI118" s="174">
        <v>-0.17327773273902772</v>
      </c>
      <c r="BJ118" s="175">
        <f t="shared" si="234"/>
        <v>194063313.69862172</v>
      </c>
      <c r="BK118" s="177">
        <f t="shared" si="130"/>
        <v>-33626851.005519874</v>
      </c>
      <c r="BL118" s="174">
        <v>-2.7278994768381821E-2</v>
      </c>
      <c r="BM118" s="175">
        <f t="shared" si="235"/>
        <v>722137663.46550703</v>
      </c>
      <c r="BN118" s="177">
        <f t="shared" si="131"/>
        <v>-19699189.543727037</v>
      </c>
      <c r="BO118" s="174">
        <v>-5.9113229933777683E-2</v>
      </c>
      <c r="BP118" s="175">
        <f t="shared" si="236"/>
        <v>70035768.255031615</v>
      </c>
      <c r="BQ118" s="177">
        <f t="shared" si="132"/>
        <v>-4140040.4724484519</v>
      </c>
      <c r="BR118" s="174">
        <v>-0.1074451098017814</v>
      </c>
      <c r="BS118" s="175">
        <f t="shared" si="237"/>
        <v>160483302.42591545</v>
      </c>
      <c r="BT118" s="177">
        <f t="shared" si="133"/>
        <v>-17243146.050504979</v>
      </c>
      <c r="BU118" s="174">
        <v>1.4595883516889559E-3</v>
      </c>
      <c r="BV118" s="175">
        <f t="shared" si="238"/>
        <v>54721286.152219005</v>
      </c>
      <c r="BW118" s="177">
        <f t="shared" si="134"/>
        <v>79870.551857217026</v>
      </c>
      <c r="BX118" s="174">
        <v>-8.2738863534016868E-2</v>
      </c>
      <c r="BY118" s="175">
        <f t="shared" si="239"/>
        <v>3359065.8684316403</v>
      </c>
      <c r="BZ118" s="177">
        <f t="shared" si="135"/>
        <v>-277925.29248993937</v>
      </c>
      <c r="CA118" s="174">
        <v>-5.1786378066967717E-2</v>
      </c>
      <c r="CB118" s="175">
        <f t="shared" si="240"/>
        <v>98019625.870437771</v>
      </c>
      <c r="CC118" s="177">
        <f t="shared" si="136"/>
        <v>-5076081.4033092204</v>
      </c>
      <c r="CD118" s="174">
        <v>-8.7268697343099319E-2</v>
      </c>
      <c r="CE118" s="175">
        <f t="shared" si="241"/>
        <v>42340397.218360566</v>
      </c>
      <c r="CF118" s="177">
        <f t="shared" si="137"/>
        <v>-3694991.3102357127</v>
      </c>
      <c r="CG118" s="174">
        <v>-0.11861968075852236</v>
      </c>
      <c r="CH118" s="175">
        <f t="shared" si="242"/>
        <v>2307882.0749331042</v>
      </c>
      <c r="CI118" s="177">
        <f t="shared" si="138"/>
        <v>-273760.23495688103</v>
      </c>
      <c r="CJ118" s="174">
        <v>0.24103799393770298</v>
      </c>
      <c r="CK118" s="179">
        <f t="shared" si="243"/>
        <v>982635.00012798677</v>
      </c>
      <c r="CL118" s="179">
        <f t="shared" si="139"/>
        <v>236852.36920382443</v>
      </c>
      <c r="CN118" s="180">
        <f t="shared" si="186"/>
        <v>-40086842777.353806</v>
      </c>
      <c r="CP118" s="180">
        <f t="shared" si="187"/>
        <v>2666280982199.8584</v>
      </c>
      <c r="CR118" s="182">
        <f t="shared" si="140"/>
        <v>-1.5034740541216143E-2</v>
      </c>
      <c r="CS118" s="183">
        <v>-1.5125037310413501E-2</v>
      </c>
      <c r="CT118" s="184">
        <f t="shared" si="141"/>
        <v>-9.0296769197358712E-5</v>
      </c>
    </row>
    <row r="119" spans="1:98" ht="15.75">
      <c r="A119" s="171">
        <v>41518</v>
      </c>
      <c r="B119" s="173">
        <v>2632860499360.2036</v>
      </c>
      <c r="C119" s="173">
        <v>113517339497.9384</v>
      </c>
      <c r="D119" s="174">
        <v>-0.17453331148394371</v>
      </c>
      <c r="E119" s="175">
        <f t="shared" si="215"/>
        <v>236809654.59407035</v>
      </c>
      <c r="F119" s="175">
        <f t="shared" si="113"/>
        <v>-41331173.207672</v>
      </c>
      <c r="G119" s="176">
        <v>4.5015656754422435E-2</v>
      </c>
      <c r="H119" s="175">
        <f t="shared" si="216"/>
        <v>442332113.67676985</v>
      </c>
      <c r="I119" s="175">
        <f t="shared" si="114"/>
        <v>19911870.600731637</v>
      </c>
      <c r="J119" s="176">
        <v>4.1464737196108215E-2</v>
      </c>
      <c r="K119" s="175">
        <f t="shared" si="217"/>
        <v>262976969.78135589</v>
      </c>
      <c r="L119" s="177">
        <f t="shared" si="115"/>
        <v>10904270.940612813</v>
      </c>
      <c r="M119" s="174">
        <v>2.0510413626371828E-2</v>
      </c>
      <c r="N119" s="175">
        <f t="shared" si="218"/>
        <v>84428794.861610681</v>
      </c>
      <c r="O119" s="175">
        <f t="shared" si="116"/>
        <v>1731669.5045877316</v>
      </c>
      <c r="P119" s="176">
        <v>6.3402386656087772E-2</v>
      </c>
      <c r="Q119" s="178">
        <f t="shared" si="219"/>
        <v>65873993.087570488</v>
      </c>
      <c r="R119" s="178">
        <f t="shared" si="117"/>
        <v>4176568.3803185974</v>
      </c>
      <c r="S119" s="176">
        <v>3.4466100731285976E-2</v>
      </c>
      <c r="T119" s="178">
        <f t="shared" si="220"/>
        <v>0</v>
      </c>
      <c r="U119" s="178">
        <f t="shared" si="118"/>
        <v>0</v>
      </c>
      <c r="V119" s="176">
        <v>4.9744077273225287E-2</v>
      </c>
      <c r="W119" s="178">
        <f t="shared" si="221"/>
        <v>40761347.636723466</v>
      </c>
      <c r="X119" s="179">
        <f t="shared" si="119"/>
        <v>2027635.626601971</v>
      </c>
      <c r="Y119" s="174">
        <v>6.4414629997746845E-2</v>
      </c>
      <c r="Z119" s="175">
        <f t="shared" si="222"/>
        <v>80769126.226842076</v>
      </c>
      <c r="AA119" s="177">
        <f t="shared" si="120"/>
        <v>5202713.3811433427</v>
      </c>
      <c r="AB119" s="174">
        <v>0.16157429456155484</v>
      </c>
      <c r="AC119" s="175">
        <f t="shared" si="223"/>
        <v>0</v>
      </c>
      <c r="AD119" s="177">
        <f t="shared" si="121"/>
        <v>0</v>
      </c>
      <c r="AE119" s="174">
        <v>-0.10510107557125838</v>
      </c>
      <c r="AF119" s="175">
        <f t="shared" si="224"/>
        <v>0</v>
      </c>
      <c r="AG119" s="175">
        <f t="shared" si="122"/>
        <v>0</v>
      </c>
      <c r="AH119" s="176">
        <v>2.2183246345937112E-3</v>
      </c>
      <c r="AI119" s="178">
        <f t="shared" si="225"/>
        <v>26261627.327798892</v>
      </c>
      <c r="AJ119" s="179">
        <f t="shared" si="123"/>
        <v>58256.814845775698</v>
      </c>
      <c r="AK119" s="174">
        <v>-1.1160080653802506E-2</v>
      </c>
      <c r="AL119" s="177">
        <f t="shared" si="226"/>
        <v>56302351.413639933</v>
      </c>
      <c r="AM119" s="177">
        <f t="shared" si="124"/>
        <v>-628338.78277495317</v>
      </c>
      <c r="AN119" s="203">
        <v>1.6999538380644198E-2</v>
      </c>
      <c r="AO119" s="177">
        <f t="shared" si="227"/>
        <v>0</v>
      </c>
      <c r="AP119" s="177">
        <f t="shared" si="90"/>
        <v>0</v>
      </c>
      <c r="AQ119" s="174">
        <v>0.15527443723498002</v>
      </c>
      <c r="AR119" s="175">
        <f t="shared" si="228"/>
        <v>2268523887.2143173</v>
      </c>
      <c r="AS119" s="177">
        <f t="shared" si="125"/>
        <v>352243769.94131243</v>
      </c>
      <c r="AT119" s="174">
        <v>4.059382798969529E-2</v>
      </c>
      <c r="AU119" s="175">
        <f t="shared" si="229"/>
        <v>714185580.97464764</v>
      </c>
      <c r="AV119" s="177">
        <f t="shared" si="142"/>
        <v>28991526.626805443</v>
      </c>
      <c r="AW119" s="174">
        <v>4.5987598466802386E-2</v>
      </c>
      <c r="AX119" s="175">
        <f t="shared" si="230"/>
        <v>140537710.70954272</v>
      </c>
      <c r="AY119" s="177">
        <f t="shared" si="126"/>
        <v>6462991.8095540842</v>
      </c>
      <c r="AZ119" s="174">
        <v>2.6748208889116942E-2</v>
      </c>
      <c r="BA119" s="175">
        <f t="shared" si="231"/>
        <v>819095314.9683193</v>
      </c>
      <c r="BB119" s="177">
        <f t="shared" si="127"/>
        <v>21909332.584869638</v>
      </c>
      <c r="BC119" s="174">
        <v>-1.1781752249665194E-2</v>
      </c>
      <c r="BD119" s="175">
        <f t="shared" si="232"/>
        <v>70101835.496900097</v>
      </c>
      <c r="BE119" s="177">
        <f t="shared" si="128"/>
        <v>-825922.45807126211</v>
      </c>
      <c r="BF119" s="174">
        <v>4.8165354260573827E-2</v>
      </c>
      <c r="BG119" s="175">
        <f t="shared" si="233"/>
        <v>92663952.091112703</v>
      </c>
      <c r="BH119" s="177">
        <f t="shared" si="129"/>
        <v>4463192.0796532845</v>
      </c>
      <c r="BI119" s="174">
        <v>0.14032418738552496</v>
      </c>
      <c r="BJ119" s="175">
        <f t="shared" si="234"/>
        <v>160436462.69310185</v>
      </c>
      <c r="BK119" s="177">
        <f t="shared" si="130"/>
        <v>22513116.254417609</v>
      </c>
      <c r="BL119" s="174">
        <v>1.4303179043987761E-2</v>
      </c>
      <c r="BM119" s="175">
        <f t="shared" si="235"/>
        <v>702438473.92177999</v>
      </c>
      <c r="BN119" s="177">
        <f t="shared" si="131"/>
        <v>10047103.259888746</v>
      </c>
      <c r="BO119" s="174">
        <v>6.8986151711660726E-2</v>
      </c>
      <c r="BP119" s="175">
        <f t="shared" si="236"/>
        <v>65895727.782583162</v>
      </c>
      <c r="BQ119" s="177">
        <f t="shared" si="132"/>
        <v>4545892.6739595784</v>
      </c>
      <c r="BR119" s="174">
        <v>2.2181702931513444E-2</v>
      </c>
      <c r="BS119" s="175">
        <f t="shared" si="237"/>
        <v>143240156.37541047</v>
      </c>
      <c r="BT119" s="177">
        <f t="shared" si="133"/>
        <v>3177310.5965828863</v>
      </c>
      <c r="BU119" s="174">
        <v>-0.10343698593602219</v>
      </c>
      <c r="BV119" s="175">
        <f t="shared" si="238"/>
        <v>54801156.704076223</v>
      </c>
      <c r="BW119" s="177">
        <f t="shared" si="134"/>
        <v>-5668466.4752772804</v>
      </c>
      <c r="BX119" s="174">
        <v>7.1172532508579203E-2</v>
      </c>
      <c r="BY119" s="175">
        <f t="shared" si="239"/>
        <v>3081140.575941701</v>
      </c>
      <c r="BZ119" s="177">
        <f t="shared" si="135"/>
        <v>219292.57780471316</v>
      </c>
      <c r="CA119" s="174">
        <v>-8.6452455634624781E-2</v>
      </c>
      <c r="CB119" s="175">
        <f t="shared" si="240"/>
        <v>92943544.467128545</v>
      </c>
      <c r="CC119" s="177">
        <f t="shared" si="136"/>
        <v>-8035197.6545692058</v>
      </c>
      <c r="CD119" s="174"/>
      <c r="CE119" s="175">
        <f t="shared" si="241"/>
        <v>38645405.908124857</v>
      </c>
      <c r="CF119" s="177">
        <f t="shared" si="137"/>
        <v>0</v>
      </c>
      <c r="CG119" s="174">
        <v>9.3580058529046453E-3</v>
      </c>
      <c r="CH119" s="175">
        <f t="shared" si="242"/>
        <v>2034121.8399762232</v>
      </c>
      <c r="CI119" s="177">
        <f t="shared" si="138"/>
        <v>19035.324084018663</v>
      </c>
      <c r="CJ119" s="174">
        <v>-0.22034065145250134</v>
      </c>
      <c r="CK119" s="179">
        <f t="shared" si="243"/>
        <v>1219487.3693318113</v>
      </c>
      <c r="CL119" s="179">
        <f t="shared" si="139"/>
        <v>-268702.64139666839</v>
      </c>
      <c r="CN119" s="180">
        <f t="shared" si="186"/>
        <v>113075491750.18036</v>
      </c>
      <c r="CP119" s="180">
        <f t="shared" si="187"/>
        <v>2626194139422.5044</v>
      </c>
      <c r="CR119" s="182">
        <f t="shared" si="140"/>
        <v>4.3056790833843485E-2</v>
      </c>
      <c r="CS119" s="183">
        <v>4.3115592157474202E-2</v>
      </c>
      <c r="CT119" s="184">
        <f t="shared" si="141"/>
        <v>5.8801323630716662E-5</v>
      </c>
    </row>
    <row r="120" spans="1:98" ht="15.75">
      <c r="A120" s="185">
        <v>41548</v>
      </c>
      <c r="B120" s="173">
        <v>2746377838858.1421</v>
      </c>
      <c r="C120" s="173">
        <v>107494703796.36348</v>
      </c>
      <c r="D120" s="174">
        <v>-9.0521242927938377E-3</v>
      </c>
      <c r="E120" s="175">
        <f t="shared" si="215"/>
        <v>195478481.38639835</v>
      </c>
      <c r="F120" s="175">
        <f t="shared" si="113"/>
        <v>-1769495.5100762644</v>
      </c>
      <c r="G120" s="176">
        <v>8.1450049105893388E-2</v>
      </c>
      <c r="H120" s="175">
        <f t="shared" si="216"/>
        <v>462243984.27750146</v>
      </c>
      <c r="I120" s="175">
        <f t="shared" si="114"/>
        <v>37649795.218306303</v>
      </c>
      <c r="J120" s="176">
        <v>-1.9773260752403946E-2</v>
      </c>
      <c r="K120" s="175">
        <f t="shared" si="217"/>
        <v>273881240.72196865</v>
      </c>
      <c r="L120" s="177">
        <f t="shared" si="115"/>
        <v>-5415525.1879874002</v>
      </c>
      <c r="M120" s="174">
        <v>4.8207719192929356E-2</v>
      </c>
      <c r="N120" s="175">
        <f t="shared" si="218"/>
        <v>86160464.366198421</v>
      </c>
      <c r="O120" s="175">
        <f t="shared" si="116"/>
        <v>4153599.4716980895</v>
      </c>
      <c r="P120" s="176">
        <v>-2.3251478130019373E-2</v>
      </c>
      <c r="Q120" s="178">
        <f t="shared" si="219"/>
        <v>70050561.467889085</v>
      </c>
      <c r="R120" s="178">
        <f t="shared" si="117"/>
        <v>-1628779.0979662009</v>
      </c>
      <c r="S120" s="176">
        <v>6.7581425686127919E-2</v>
      </c>
      <c r="T120" s="178">
        <f t="shared" si="220"/>
        <v>0</v>
      </c>
      <c r="U120" s="178">
        <f t="shared" si="118"/>
        <v>0</v>
      </c>
      <c r="V120" s="176">
        <v>-0.13579076151002922</v>
      </c>
      <c r="W120" s="178">
        <f t="shared" si="221"/>
        <v>42788983.263325438</v>
      </c>
      <c r="X120" s="179">
        <f t="shared" si="119"/>
        <v>-5810348.6215668563</v>
      </c>
      <c r="Y120" s="174">
        <v>-8.6358988910534881E-2</v>
      </c>
      <c r="Z120" s="175">
        <f t="shared" si="222"/>
        <v>85971839.607985422</v>
      </c>
      <c r="AA120" s="177">
        <f t="shared" si="120"/>
        <v>-7424441.1433242969</v>
      </c>
      <c r="AB120" s="174">
        <v>-3.5344500006016445E-2</v>
      </c>
      <c r="AC120" s="175">
        <f t="shared" si="223"/>
        <v>0</v>
      </c>
      <c r="AD120" s="177">
        <f t="shared" si="121"/>
        <v>0</v>
      </c>
      <c r="AE120" s="174">
        <v>0.32835940959251669</v>
      </c>
      <c r="AF120" s="175">
        <f t="shared" si="224"/>
        <v>0</v>
      </c>
      <c r="AG120" s="175">
        <f t="shared" si="122"/>
        <v>0</v>
      </c>
      <c r="AH120" s="176">
        <v>-0.13727112264526686</v>
      </c>
      <c r="AI120" s="178">
        <f t="shared" si="225"/>
        <v>26319884.142644666</v>
      </c>
      <c r="AJ120" s="179">
        <f t="shared" si="123"/>
        <v>-3612960.0441541905</v>
      </c>
      <c r="AK120" s="174">
        <v>4.0779547159799132E-2</v>
      </c>
      <c r="AL120" s="177">
        <f t="shared" si="226"/>
        <v>55674012.630864978</v>
      </c>
      <c r="AM120" s="177">
        <f t="shared" si="124"/>
        <v>2270361.0236556111</v>
      </c>
      <c r="AN120" s="203">
        <v>-6.8089775878638792E-2</v>
      </c>
      <c r="AO120" s="177">
        <f t="shared" si="227"/>
        <v>0</v>
      </c>
      <c r="AP120" s="177">
        <f t="shared" si="90"/>
        <v>0</v>
      </c>
      <c r="AQ120" s="174">
        <v>9.8330716161803985E-2</v>
      </c>
      <c r="AR120" s="175">
        <f t="shared" si="228"/>
        <v>2620767657.1556301</v>
      </c>
      <c r="AS120" s="177">
        <f t="shared" si="125"/>
        <v>257701960.62180629</v>
      </c>
      <c r="AT120" s="174">
        <v>-3.5041443048088684E-2</v>
      </c>
      <c r="AU120" s="175">
        <f t="shared" si="229"/>
        <v>743177107.60145319</v>
      </c>
      <c r="AV120" s="177">
        <f t="shared" si="142"/>
        <v>-26041998.290659599</v>
      </c>
      <c r="AW120" s="174">
        <v>3.0647440546715834E-2</v>
      </c>
      <c r="AX120" s="175">
        <f t="shared" si="230"/>
        <v>147000702.51909679</v>
      </c>
      <c r="AY120" s="177">
        <f t="shared" si="126"/>
        <v>4505195.2907794798</v>
      </c>
      <c r="AZ120" s="174">
        <v>4.821980619937067E-2</v>
      </c>
      <c r="BA120" s="175">
        <f t="shared" si="231"/>
        <v>841004647.55318892</v>
      </c>
      <c r="BB120" s="177">
        <f t="shared" si="127"/>
        <v>40553081.117784806</v>
      </c>
      <c r="BC120" s="174">
        <v>0.14782644013000956</v>
      </c>
      <c r="BD120" s="175">
        <f t="shared" si="232"/>
        <v>69275913.038828835</v>
      </c>
      <c r="BE120" s="177">
        <f t="shared" si="128"/>
        <v>10240811.61128618</v>
      </c>
      <c r="BF120" s="174">
        <v>-1.5395945800197984E-2</v>
      </c>
      <c r="BG120" s="175">
        <f t="shared" si="233"/>
        <v>97127144.170765981</v>
      </c>
      <c r="BH120" s="177">
        <f t="shared" si="129"/>
        <v>-1495364.2473811286</v>
      </c>
      <c r="BI120" s="174">
        <v>3.2099978385770375E-2</v>
      </c>
      <c r="BJ120" s="175">
        <f t="shared" si="234"/>
        <v>182949578.94751948</v>
      </c>
      <c r="BK120" s="177">
        <f t="shared" si="130"/>
        <v>5872677.5299011664</v>
      </c>
      <c r="BL120" s="174">
        <v>-2.4496548857497358E-2</v>
      </c>
      <c r="BM120" s="175">
        <f t="shared" si="235"/>
        <v>712485577.18166876</v>
      </c>
      <c r="BN120" s="177">
        <f t="shared" si="131"/>
        <v>-17453437.751692954</v>
      </c>
      <c r="BO120" s="174">
        <v>-5.5619578895441134E-2</v>
      </c>
      <c r="BP120" s="175">
        <f t="shared" si="236"/>
        <v>70441620.456542745</v>
      </c>
      <c r="BQ120" s="177">
        <f t="shared" si="132"/>
        <v>-3917933.2665053993</v>
      </c>
      <c r="BR120" s="174">
        <v>3.2883004017709112E-2</v>
      </c>
      <c r="BS120" s="175">
        <f t="shared" si="237"/>
        <v>146417466.97199336</v>
      </c>
      <c r="BT120" s="177">
        <f t="shared" si="133"/>
        <v>4814646.1547028488</v>
      </c>
      <c r="BU120" s="174">
        <v>9.2568149806466927E-3</v>
      </c>
      <c r="BV120" s="175">
        <f t="shared" si="238"/>
        <v>49132690.228798941</v>
      </c>
      <c r="BW120" s="177">
        <f t="shared" si="134"/>
        <v>454812.2229494194</v>
      </c>
      <c r="BX120" s="174">
        <v>-3.4954255725218493E-2</v>
      </c>
      <c r="BY120" s="175">
        <f t="shared" si="239"/>
        <v>3300433.1537464145</v>
      </c>
      <c r="BZ120" s="177">
        <f t="shared" si="135"/>
        <v>-115364.18446004154</v>
      </c>
      <c r="CA120" s="174">
        <v>1.349037150785722E-3</v>
      </c>
      <c r="CB120" s="175">
        <f t="shared" si="240"/>
        <v>84908346.812559336</v>
      </c>
      <c r="CC120" s="177">
        <f t="shared" si="136"/>
        <v>114544.51426194099</v>
      </c>
      <c r="CD120" s="174">
        <v>7.3651624939867641E-2</v>
      </c>
      <c r="CE120" s="175">
        <f t="shared" si="241"/>
        <v>38645405.908124857</v>
      </c>
      <c r="CF120" s="177">
        <f t="shared" si="137"/>
        <v>2846296.9415941569</v>
      </c>
      <c r="CG120" s="174">
        <v>2.0280300383480471E-2</v>
      </c>
      <c r="CH120" s="175">
        <f t="shared" si="242"/>
        <v>2053157.1640602418</v>
      </c>
      <c r="CI120" s="177">
        <f t="shared" si="138"/>
        <v>41638.644021636595</v>
      </c>
      <c r="CJ120" s="174">
        <v>-0.11416062989175989</v>
      </c>
      <c r="CK120" s="179">
        <f t="shared" si="243"/>
        <v>950784.72793514293</v>
      </c>
      <c r="CL120" s="179">
        <f t="shared" si="139"/>
        <v>-108542.18343254147</v>
      </c>
      <c r="CN120" s="180">
        <f t="shared" si="186"/>
        <v>107198278565.52992</v>
      </c>
      <c r="CP120" s="180">
        <f t="shared" si="187"/>
        <v>2739269631172.6846</v>
      </c>
      <c r="CR120" s="182">
        <f t="shared" si="140"/>
        <v>3.9133890780820364E-2</v>
      </c>
      <c r="CS120" s="183">
        <v>3.9140537137838403E-2</v>
      </c>
      <c r="CT120" s="184">
        <f t="shared" si="141"/>
        <v>6.6463570180391729E-6</v>
      </c>
    </row>
    <row r="121" spans="1:98" ht="15.75">
      <c r="A121" s="171">
        <v>41579</v>
      </c>
      <c r="B121" s="173">
        <v>2853872542654.5054</v>
      </c>
      <c r="C121" s="173">
        <v>48099359643.048195</v>
      </c>
      <c r="D121" s="174">
        <v>-0.11098627206851114</v>
      </c>
      <c r="E121" s="175">
        <f t="shared" si="215"/>
        <v>193708985.87632209</v>
      </c>
      <c r="F121" s="175">
        <f t="shared" si="113"/>
        <v>-21499038.208584864</v>
      </c>
      <c r="G121" s="176">
        <v>-6.228249420729759E-2</v>
      </c>
      <c r="H121" s="175">
        <f t="shared" si="216"/>
        <v>499893779.49580777</v>
      </c>
      <c r="I121" s="175">
        <f t="shared" si="114"/>
        <v>-31134631.425711747</v>
      </c>
      <c r="J121" s="176">
        <v>-1.0633234600932935E-3</v>
      </c>
      <c r="K121" s="175">
        <f t="shared" si="217"/>
        <v>268465715.53398126</v>
      </c>
      <c r="L121" s="177">
        <f t="shared" si="115"/>
        <v>-285465.89355801482</v>
      </c>
      <c r="M121" s="174">
        <v>-3.1454788888198186E-2</v>
      </c>
      <c r="N121" s="175">
        <f t="shared" si="218"/>
        <v>90314063.837896511</v>
      </c>
      <c r="O121" s="175">
        <f t="shared" si="116"/>
        <v>-2840809.8116562888</v>
      </c>
      <c r="P121" s="176">
        <v>4.0644601343117776E-3</v>
      </c>
      <c r="Q121" s="178">
        <f t="shared" si="219"/>
        <v>68421782.369922891</v>
      </c>
      <c r="R121" s="178">
        <f t="shared" si="117"/>
        <v>278097.60676110804</v>
      </c>
      <c r="S121" s="176">
        <v>-0.10450847351861559</v>
      </c>
      <c r="T121" s="178">
        <f t="shared" si="220"/>
        <v>0</v>
      </c>
      <c r="U121" s="178">
        <f t="shared" si="118"/>
        <v>0</v>
      </c>
      <c r="V121" s="176">
        <v>-0.18221699898781038</v>
      </c>
      <c r="W121" s="178">
        <f t="shared" si="221"/>
        <v>36978634.641758583</v>
      </c>
      <c r="X121" s="179">
        <f t="shared" si="119"/>
        <v>-6738135.8310879339</v>
      </c>
      <c r="Y121" s="174">
        <v>-0.11433149889039847</v>
      </c>
      <c r="Z121" s="175">
        <f t="shared" si="222"/>
        <v>78547398.464661136</v>
      </c>
      <c r="AA121" s="177">
        <f t="shared" si="120"/>
        <v>-8980441.8004060909</v>
      </c>
      <c r="AB121" s="174">
        <v>-0.10011841082017746</v>
      </c>
      <c r="AC121" s="175">
        <f t="shared" si="223"/>
        <v>0</v>
      </c>
      <c r="AD121" s="177">
        <f t="shared" si="121"/>
        <v>0</v>
      </c>
      <c r="AE121" s="174">
        <v>0.18376139525003743</v>
      </c>
      <c r="AF121" s="175">
        <f t="shared" si="224"/>
        <v>0</v>
      </c>
      <c r="AG121" s="175">
        <f t="shared" si="122"/>
        <v>0</v>
      </c>
      <c r="AH121" s="176">
        <v>7.3346217938589364E-3</v>
      </c>
      <c r="AI121" s="178">
        <f t="shared" si="225"/>
        <v>22706924.098490477</v>
      </c>
      <c r="AJ121" s="179">
        <f t="shared" si="123"/>
        <v>166546.70036428893</v>
      </c>
      <c r="AK121" s="174">
        <v>6.9457636244493082E-2</v>
      </c>
      <c r="AL121" s="177">
        <f t="shared" si="226"/>
        <v>57944373.654520586</v>
      </c>
      <c r="AM121" s="177">
        <f t="shared" si="124"/>
        <v>4024679.2277106792</v>
      </c>
      <c r="AN121" s="203">
        <v>-8.5227938095599406E-3</v>
      </c>
      <c r="AO121" s="177">
        <f t="shared" si="227"/>
        <v>0</v>
      </c>
      <c r="AP121" s="177">
        <f t="shared" si="90"/>
        <v>0</v>
      </c>
      <c r="AQ121" s="174">
        <v>6.0783781786566252E-2</v>
      </c>
      <c r="AR121" s="175">
        <f t="shared" si="228"/>
        <v>2878469617.7774363</v>
      </c>
      <c r="AS121" s="177">
        <f t="shared" si="125"/>
        <v>174964269.12624446</v>
      </c>
      <c r="AT121" s="174">
        <v>2.1700149853174193E-2</v>
      </c>
      <c r="AU121" s="175">
        <f t="shared" si="229"/>
        <v>717135109.31079364</v>
      </c>
      <c r="AV121" s="177">
        <f t="shared" si="142"/>
        <v>15561939.337016677</v>
      </c>
      <c r="AW121" s="174">
        <v>1.511631684925327E-2</v>
      </c>
      <c r="AX121" s="175">
        <f t="shared" si="230"/>
        <v>151505897.80987626</v>
      </c>
      <c r="AY121" s="177">
        <f t="shared" si="126"/>
        <v>2290211.1558246766</v>
      </c>
      <c r="AZ121" s="174">
        <v>3.5688921031538076E-2</v>
      </c>
      <c r="BA121" s="175">
        <f t="shared" si="231"/>
        <v>881557728.67097366</v>
      </c>
      <c r="BB121" s="177">
        <f t="shared" si="127"/>
        <v>31461844.16328045</v>
      </c>
      <c r="BC121" s="174">
        <v>1.2609744083036591E-2</v>
      </c>
      <c r="BD121" s="175">
        <f t="shared" si="232"/>
        <v>79516724.650115013</v>
      </c>
      <c r="BE121" s="177">
        <f t="shared" si="128"/>
        <v>1002685.5481592376</v>
      </c>
      <c r="BF121" s="174">
        <v>-4.207757717240982E-2</v>
      </c>
      <c r="BG121" s="175">
        <f t="shared" si="233"/>
        <v>95631779.923384845</v>
      </c>
      <c r="BH121" s="177">
        <f t="shared" si="129"/>
        <v>-4023953.599861138</v>
      </c>
      <c r="BI121" s="174">
        <v>1.6511976649283583E-2</v>
      </c>
      <c r="BJ121" s="175">
        <f t="shared" si="234"/>
        <v>188822256.47742063</v>
      </c>
      <c r="BK121" s="177">
        <f t="shared" si="130"/>
        <v>3117828.6898202053</v>
      </c>
      <c r="BL121" s="174">
        <v>-5.6515508965797753E-2</v>
      </c>
      <c r="BM121" s="175">
        <f t="shared" si="235"/>
        <v>695032139.42997587</v>
      </c>
      <c r="BN121" s="177">
        <f t="shared" si="131"/>
        <v>-39280095.107472397</v>
      </c>
      <c r="BO121" s="174">
        <v>4.4796099611946069E-2</v>
      </c>
      <c r="BP121" s="175">
        <f t="shared" si="236"/>
        <v>66523687.190037347</v>
      </c>
      <c r="BQ121" s="177">
        <f t="shared" si="132"/>
        <v>2980001.7179188537</v>
      </c>
      <c r="BR121" s="174">
        <v>1.8110088855240711E-2</v>
      </c>
      <c r="BS121" s="175">
        <f t="shared" si="237"/>
        <v>151232113.1266962</v>
      </c>
      <c r="BT121" s="177">
        <f t="shared" si="133"/>
        <v>2738827.0064902832</v>
      </c>
      <c r="BU121" s="174">
        <v>-0.1151576388746644</v>
      </c>
      <c r="BV121" s="175">
        <f t="shared" si="238"/>
        <v>49587502.451748356</v>
      </c>
      <c r="BW121" s="177">
        <f t="shared" si="134"/>
        <v>-5710379.7000349732</v>
      </c>
      <c r="BX121" s="174">
        <v>-0.18749896668505883</v>
      </c>
      <c r="BY121" s="175">
        <f t="shared" si="239"/>
        <v>3185068.9692863729</v>
      </c>
      <c r="BZ121" s="177">
        <f t="shared" si="135"/>
        <v>-597197.14056184026</v>
      </c>
      <c r="CA121" s="174">
        <v>9.4324447529737163E-2</v>
      </c>
      <c r="CB121" s="175">
        <f t="shared" si="240"/>
        <v>85022891.326821283</v>
      </c>
      <c r="CC121" s="177">
        <f t="shared" si="136"/>
        <v>8019737.2517832993</v>
      </c>
      <c r="CD121" s="174">
        <v>3.2403259136968535E-3</v>
      </c>
      <c r="CE121" s="175">
        <f t="shared" si="241"/>
        <v>41491702.84971901</v>
      </c>
      <c r="CF121" s="177">
        <f t="shared" si="137"/>
        <v>134446.6399473541</v>
      </c>
      <c r="CG121" s="174">
        <v>-0.15994648897933894</v>
      </c>
      <c r="CH121" s="175">
        <f t="shared" si="242"/>
        <v>2094795.8080818781</v>
      </c>
      <c r="CI121" s="177">
        <f t="shared" si="138"/>
        <v>-335055.23463133356</v>
      </c>
      <c r="CJ121" s="174">
        <v>6.589970762081504E-2</v>
      </c>
      <c r="CK121" s="179">
        <f t="shared" si="243"/>
        <v>842242.54450260149</v>
      </c>
      <c r="CL121" s="179">
        <f t="shared" si="139"/>
        <v>55503.537428532742</v>
      </c>
      <c r="CN121" s="180">
        <f t="shared" si="186"/>
        <v>47973988229.093033</v>
      </c>
      <c r="CP121" s="180">
        <f t="shared" si="187"/>
        <v>2846467909738.2153</v>
      </c>
      <c r="CR121" s="182">
        <f t="shared" si="140"/>
        <v>1.6853865826123124E-2</v>
      </c>
      <c r="CS121" s="183">
        <v>1.68540672101316E-2</v>
      </c>
      <c r="CT121" s="184">
        <f t="shared" si="141"/>
        <v>2.0138400847607985E-7</v>
      </c>
    </row>
    <row r="122" spans="1:98" s="170" customFormat="1" ht="15.75">
      <c r="A122" s="187">
        <v>41609</v>
      </c>
      <c r="B122" s="189">
        <v>2901971902297.5537</v>
      </c>
      <c r="C122" s="189">
        <v>47905922947.12925</v>
      </c>
      <c r="D122" s="190">
        <v>-2.9785445742012445E-2</v>
      </c>
      <c r="E122" s="191">
        <f t="shared" si="215"/>
        <v>172209947.66773725</v>
      </c>
      <c r="F122" s="191">
        <f t="shared" si="113"/>
        <v>-5129350.0524921902</v>
      </c>
      <c r="G122" s="192">
        <v>6.0431823537572281E-2</v>
      </c>
      <c r="H122" s="191">
        <f t="shared" si="216"/>
        <v>468759148.07009602</v>
      </c>
      <c r="I122" s="191">
        <f t="shared" si="114"/>
        <v>28327970.11779476</v>
      </c>
      <c r="J122" s="192">
        <v>-5.8909345186022158E-2</v>
      </c>
      <c r="K122" s="191">
        <f t="shared" si="217"/>
        <v>268180249.64042324</v>
      </c>
      <c r="L122" s="193">
        <f t="shared" si="115"/>
        <v>-15798322.898141287</v>
      </c>
      <c r="M122" s="190">
        <v>-1.0383730059916231E-2</v>
      </c>
      <c r="N122" s="191">
        <f t="shared" si="218"/>
        <v>87473254.026240215</v>
      </c>
      <c r="O122" s="191">
        <f t="shared" si="116"/>
        <v>-908298.657270959</v>
      </c>
      <c r="P122" s="192">
        <v>-0.13073494955561751</v>
      </c>
      <c r="Q122" s="194">
        <f t="shared" si="219"/>
        <v>68699879.976684004</v>
      </c>
      <c r="R122" s="194">
        <f t="shared" si="117"/>
        <v>-8981475.3432287611</v>
      </c>
      <c r="S122" s="192">
        <v>-0.10869833541129416</v>
      </c>
      <c r="T122" s="194">
        <f t="shared" si="220"/>
        <v>0</v>
      </c>
      <c r="U122" s="194">
        <f t="shared" si="118"/>
        <v>0</v>
      </c>
      <c r="V122" s="192">
        <v>0.22278838536934248</v>
      </c>
      <c r="W122" s="194">
        <f t="shared" si="221"/>
        <v>30240498.810670648</v>
      </c>
      <c r="X122" s="195">
        <f t="shared" si="119"/>
        <v>6737231.9027928356</v>
      </c>
      <c r="Y122" s="190">
        <v>8.1672637744470804E-3</v>
      </c>
      <c r="Z122" s="191">
        <f t="shared" si="222"/>
        <v>69566956.664255038</v>
      </c>
      <c r="AA122" s="193">
        <f t="shared" si="120"/>
        <v>568171.68506250007</v>
      </c>
      <c r="AB122" s="190">
        <v>7.1737863603105814E-2</v>
      </c>
      <c r="AC122" s="191">
        <f t="shared" si="223"/>
        <v>0</v>
      </c>
      <c r="AD122" s="193">
        <f t="shared" si="121"/>
        <v>0</v>
      </c>
      <c r="AE122" s="190">
        <v>0.12513413010547375</v>
      </c>
      <c r="AF122" s="191">
        <f t="shared" si="224"/>
        <v>0</v>
      </c>
      <c r="AG122" s="191">
        <f t="shared" si="122"/>
        <v>0</v>
      </c>
      <c r="AH122" s="192">
        <v>7.336230898479483E-2</v>
      </c>
      <c r="AI122" s="194">
        <f t="shared" si="225"/>
        <v>22873470.798854768</v>
      </c>
      <c r="AJ122" s="195">
        <f t="shared" si="123"/>
        <v>1678050.6323002654</v>
      </c>
      <c r="AK122" s="190">
        <v>-6.8069384485781564E-2</v>
      </c>
      <c r="AL122" s="193">
        <f t="shared" si="226"/>
        <v>61969052.882231258</v>
      </c>
      <c r="AM122" s="193">
        <f t="shared" si="124"/>
        <v>-4218195.28686033</v>
      </c>
      <c r="AN122" s="204">
        <v>-4.2912836756131181E-2</v>
      </c>
      <c r="AO122" s="193">
        <f t="shared" si="227"/>
        <v>0</v>
      </c>
      <c r="AP122" s="193">
        <f t="shared" si="90"/>
        <v>0</v>
      </c>
      <c r="AQ122" s="190">
        <v>-7.2769888641062222E-2</v>
      </c>
      <c r="AR122" s="191">
        <f t="shared" si="228"/>
        <v>3053433886.9036803</v>
      </c>
      <c r="AS122" s="193">
        <f t="shared" si="125"/>
        <v>-222198043.92282659</v>
      </c>
      <c r="AT122" s="190">
        <v>-2.9805231705867449E-2</v>
      </c>
      <c r="AU122" s="191">
        <f t="shared" si="229"/>
        <v>732697048.64781034</v>
      </c>
      <c r="AV122" s="193">
        <f t="shared" si="142"/>
        <v>-21838205.305153221</v>
      </c>
      <c r="AW122" s="190">
        <v>-1.119606159315847E-2</v>
      </c>
      <c r="AX122" s="191">
        <f t="shared" si="230"/>
        <v>153796108.96570092</v>
      </c>
      <c r="AY122" s="193">
        <f t="shared" si="126"/>
        <v>-1721910.7087680993</v>
      </c>
      <c r="AZ122" s="190">
        <v>-2.741557252061131E-2</v>
      </c>
      <c r="BA122" s="191">
        <f t="shared" si="231"/>
        <v>913019572.83425415</v>
      </c>
      <c r="BB122" s="193">
        <f t="shared" si="127"/>
        <v>-25030954.311775055</v>
      </c>
      <c r="BC122" s="190">
        <v>4.4408266554125116E-2</v>
      </c>
      <c r="BD122" s="191">
        <f t="shared" si="232"/>
        <v>80519410.198274255</v>
      </c>
      <c r="BE122" s="193">
        <f t="shared" si="128"/>
        <v>3575727.4308659034</v>
      </c>
      <c r="BF122" s="190">
        <v>-5.0757208709107104E-2</v>
      </c>
      <c r="BG122" s="191">
        <f t="shared" si="233"/>
        <v>91607826.323523715</v>
      </c>
      <c r="BH122" s="193">
        <f t="shared" si="129"/>
        <v>-4649757.560090729</v>
      </c>
      <c r="BI122" s="190">
        <v>-8.3144521031872809E-2</v>
      </c>
      <c r="BJ122" s="191">
        <f t="shared" si="234"/>
        <v>191940085.16724083</v>
      </c>
      <c r="BK122" s="193">
        <f t="shared" si="130"/>
        <v>-15958766.448047113</v>
      </c>
      <c r="BL122" s="190">
        <v>-2.5965156292415387E-2</v>
      </c>
      <c r="BM122" s="191">
        <f t="shared" si="235"/>
        <v>655752044.32250345</v>
      </c>
      <c r="BN122" s="193">
        <f t="shared" si="131"/>
        <v>-17026704.319904704</v>
      </c>
      <c r="BO122" s="190">
        <v>-2.6019641387261577E-2</v>
      </c>
      <c r="BP122" s="191">
        <f t="shared" si="236"/>
        <v>69503688.907956198</v>
      </c>
      <c r="BQ122" s="193">
        <f t="shared" si="132"/>
        <v>-1808461.0604768104</v>
      </c>
      <c r="BR122" s="190">
        <v>-6.879756246754766E-2</v>
      </c>
      <c r="BS122" s="191">
        <f t="shared" si="237"/>
        <v>153970940.13318649</v>
      </c>
      <c r="BT122" s="193">
        <f t="shared" si="133"/>
        <v>-10592825.371999938</v>
      </c>
      <c r="BU122" s="190">
        <v>-9.7110175302322736E-3</v>
      </c>
      <c r="BV122" s="191">
        <f t="shared" si="238"/>
        <v>43877122.75171338</v>
      </c>
      <c r="BW122" s="193">
        <f t="shared" si="134"/>
        <v>-426091.50821804197</v>
      </c>
      <c r="BX122" s="190">
        <v>4.7965882345946585E-2</v>
      </c>
      <c r="BY122" s="191">
        <f t="shared" si="239"/>
        <v>2587871.8287245324</v>
      </c>
      <c r="BZ122" s="193">
        <f t="shared" si="135"/>
        <v>124129.55566299055</v>
      </c>
      <c r="CA122" s="190">
        <v>7.9430182369782346E-2</v>
      </c>
      <c r="CB122" s="191">
        <f t="shared" si="240"/>
        <v>93042628.578604579</v>
      </c>
      <c r="CC122" s="193">
        <f t="shared" si="136"/>
        <v>7390392.9561624844</v>
      </c>
      <c r="CD122" s="190">
        <v>3.7732392346151007E-2</v>
      </c>
      <c r="CE122" s="191">
        <f t="shared" si="241"/>
        <v>41626149.489666365</v>
      </c>
      <c r="CF122" s="193">
        <f t="shared" si="137"/>
        <v>1570654.2044036249</v>
      </c>
      <c r="CG122" s="190">
        <v>-0.23824601034670892</v>
      </c>
      <c r="CH122" s="191">
        <f t="shared" si="242"/>
        <v>1759740.5734505446</v>
      </c>
      <c r="CI122" s="193">
        <f t="shared" si="138"/>
        <v>-419251.17086982192</v>
      </c>
      <c r="CJ122" s="190">
        <v>-0.36836275581088368</v>
      </c>
      <c r="CK122" s="195">
        <f t="shared" si="243"/>
        <v>897746.08193113422</v>
      </c>
      <c r="CL122" s="195">
        <f t="shared" si="139"/>
        <v>-330696.22075857595</v>
      </c>
      <c r="CM122" s="196"/>
      <c r="CN122" s="197">
        <f t="shared" si="186"/>
        <v>48212987928.791077</v>
      </c>
      <c r="CP122" s="197">
        <f t="shared" si="187"/>
        <v>2894441897967.3071</v>
      </c>
      <c r="CR122" s="198">
        <f t="shared" si="140"/>
        <v>1.6657093017707431E-2</v>
      </c>
      <c r="CS122" s="199">
        <v>1.6508058851018199E-2</v>
      </c>
      <c r="CT122" s="184">
        <f t="shared" si="141"/>
        <v>-1.4903416668923114E-4</v>
      </c>
    </row>
    <row r="123" spans="1:98" ht="15.75">
      <c r="A123" s="207">
        <v>41670</v>
      </c>
      <c r="B123" s="209">
        <v>3107000000000</v>
      </c>
      <c r="C123" s="209">
        <v>-89440329610.279541</v>
      </c>
      <c r="D123" s="174">
        <v>-5.1908311902397371E-2</v>
      </c>
      <c r="E123" s="175">
        <f>'[2]SPU investering'!L2</f>
        <v>148758903.69</v>
      </c>
      <c r="F123" s="175">
        <f t="shared" si="113"/>
        <v>-7721823.5709992107</v>
      </c>
      <c r="G123" s="176">
        <v>1.2976096170657469E-2</v>
      </c>
      <c r="H123" s="175">
        <f>'[2]SPU investering'!L3</f>
        <v>307450924.32999998</v>
      </c>
      <c r="I123" s="175">
        <f t="shared" si="114"/>
        <v>3989512.7618636121</v>
      </c>
      <c r="J123" s="176">
        <v>-9.7047757433362691E-2</v>
      </c>
      <c r="K123" s="175">
        <f>'[2]SPU investering'!L4</f>
        <v>483793287.47000003</v>
      </c>
      <c r="L123" s="177">
        <f t="shared" si="115"/>
        <v>-46951053.610277668</v>
      </c>
      <c r="M123" s="174">
        <v>-4.5370297534003956E-2</v>
      </c>
      <c r="N123" s="175">
        <f>'[2]SPU investering'!L5</f>
        <v>64389092.950000003</v>
      </c>
      <c r="O123" s="175">
        <f t="shared" si="116"/>
        <v>-2921352.3050861368</v>
      </c>
      <c r="P123" s="176">
        <v>-7.4049549118883284E-2</v>
      </c>
      <c r="Q123" s="178">
        <f>'[2]SPU investering'!L6</f>
        <v>34145119.869999997</v>
      </c>
      <c r="R123" s="178">
        <f t="shared" si="117"/>
        <v>-2528430.7309837225</v>
      </c>
      <c r="S123" s="176">
        <v>-0.17913253903589854</v>
      </c>
      <c r="T123" s="178">
        <f>'[2]SPU investering'!L7</f>
        <v>21848500.059999999</v>
      </c>
      <c r="U123" s="178">
        <f t="shared" si="118"/>
        <v>-3913777.2898737816</v>
      </c>
      <c r="V123" s="176">
        <v>-6.8176000238263174E-2</v>
      </c>
      <c r="W123" s="178">
        <f>'[2]SPU investering'!L8</f>
        <v>130152329.22</v>
      </c>
      <c r="X123" s="179">
        <f t="shared" si="119"/>
        <v>-8873265.2279132269</v>
      </c>
      <c r="Y123" s="174">
        <v>4.0715167049829588E-2</v>
      </c>
      <c r="Z123" s="175">
        <f>'[2]SPU investering'!L9</f>
        <v>84339774.870000005</v>
      </c>
      <c r="AA123" s="177">
        <f t="shared" si="120"/>
        <v>3433908.0227770698</v>
      </c>
      <c r="AB123" s="174">
        <v>1.1584962367511048E-2</v>
      </c>
      <c r="AC123" s="175">
        <f>'[2]SPU investering'!L10</f>
        <v>107534226.23999999</v>
      </c>
      <c r="AD123" s="177">
        <f t="shared" si="121"/>
        <v>1245779.964209819</v>
      </c>
      <c r="AE123" s="174">
        <v>-5.3221160744608503E-2</v>
      </c>
      <c r="AF123" s="175">
        <f>'[2]SPU investering'!L11</f>
        <v>57676786.740000002</v>
      </c>
      <c r="AG123" s="175">
        <f t="shared" si="122"/>
        <v>-3069625.5383220445</v>
      </c>
      <c r="AH123" s="176">
        <v>-3.4794245426705304E-2</v>
      </c>
      <c r="AI123" s="178">
        <f>'[2]SPU investering'!L12</f>
        <v>46742577</v>
      </c>
      <c r="AJ123" s="179">
        <f t="shared" si="123"/>
        <v>-1626372.6960146707</v>
      </c>
      <c r="AK123" s="174">
        <v>-5.3449768791020418E-2</v>
      </c>
      <c r="AL123" s="177">
        <f>'[2]SPU investering'!L13</f>
        <v>70755878</v>
      </c>
      <c r="AM123" s="177">
        <f t="shared" si="124"/>
        <v>-3781885.3197056483</v>
      </c>
      <c r="AN123" s="203">
        <v>-6.3703432153878345E-2</v>
      </c>
      <c r="AO123" s="177">
        <f>'[2]SPU investering'!L14</f>
        <v>26129014</v>
      </c>
      <c r="AP123" s="177">
        <f t="shared" si="90"/>
        <v>-1664507.8705967374</v>
      </c>
      <c r="AQ123" s="174">
        <v>4.525432214179579E-2</v>
      </c>
      <c r="AR123" s="175">
        <f>'[2]SPU investering'!L15</f>
        <v>2828669104</v>
      </c>
      <c r="AS123" s="177">
        <f t="shared" si="125"/>
        <v>128009502.86496086</v>
      </c>
      <c r="AT123" s="174">
        <v>-5.5382486704614307E-4</v>
      </c>
      <c r="AU123" s="175">
        <f>'[2]SPU investering'!L16</f>
        <v>945774251.67999995</v>
      </c>
      <c r="AV123" s="177">
        <f t="shared" si="142"/>
        <v>-523793.29919234145</v>
      </c>
      <c r="AW123" s="174">
        <v>1.6880566447497899E-2</v>
      </c>
      <c r="AX123" s="175">
        <f>'[2]SPU investering'!L17</f>
        <v>209247988.11000001</v>
      </c>
      <c r="AY123" s="177">
        <f t="shared" si="126"/>
        <v>3532224.5672961054</v>
      </c>
      <c r="AZ123" s="174">
        <v>2.5945814797484965E-2</v>
      </c>
      <c r="BA123" s="175">
        <f>'[2]SPU investering'!L18</f>
        <v>1100894352.3800001</v>
      </c>
      <c r="BB123" s="177">
        <f t="shared" si="127"/>
        <v>28563600.978448633</v>
      </c>
      <c r="BC123" s="174">
        <v>4.6635883777076705E-2</v>
      </c>
      <c r="BD123" s="175">
        <f>'[2]SPU investering'!L19</f>
        <v>99309161.290000007</v>
      </c>
      <c r="BE123" s="177">
        <f t="shared" si="128"/>
        <v>4631370.5039194049</v>
      </c>
      <c r="BF123" s="174">
        <v>3.2010260144417057E-3</v>
      </c>
      <c r="BG123" s="175">
        <f>'[2]SPU investering'!L20</f>
        <v>113267522</v>
      </c>
      <c r="BH123" s="177">
        <f t="shared" si="129"/>
        <v>362572.28451334819</v>
      </c>
      <c r="BI123" s="174">
        <v>-4.2410636018367989E-2</v>
      </c>
      <c r="BJ123" s="175">
        <f>'[2]SPU investering'!L21</f>
        <v>423025775</v>
      </c>
      <c r="BK123" s="177">
        <f t="shared" si="130"/>
        <v>-17940792.169913031</v>
      </c>
      <c r="BL123" s="174">
        <v>2.6069060192946063E-2</v>
      </c>
      <c r="BM123" s="175">
        <f>'[2]SPU investering'!L22</f>
        <v>829119377</v>
      </c>
      <c r="BN123" s="177">
        <f t="shared" si="131"/>
        <v>21614362.94615094</v>
      </c>
      <c r="BO123" s="174">
        <v>-0.1672658021491589</v>
      </c>
      <c r="BP123" s="175">
        <f>'[2]SPU investering'!L23</f>
        <v>119326095</v>
      </c>
      <c r="BQ123" s="177">
        <f t="shared" si="132"/>
        <v>-19959174.997501738</v>
      </c>
      <c r="BR123" s="174">
        <v>1.8100328679074702E-2</v>
      </c>
      <c r="BS123" s="175">
        <f>'[2]SPU investering'!L24</f>
        <v>167162032</v>
      </c>
      <c r="BT123" s="177">
        <f t="shared" si="133"/>
        <v>3025687.7218620032</v>
      </c>
      <c r="BU123" s="174">
        <v>9.9510084933639983E-2</v>
      </c>
      <c r="BV123" s="175">
        <f>'[2]SPU investering'!L25</f>
        <v>62949130</v>
      </c>
      <c r="BW123" s="177">
        <f t="shared" si="134"/>
        <v>6264073.272798745</v>
      </c>
      <c r="BX123" s="174">
        <v>8.5307513929830214E-2</v>
      </c>
      <c r="BY123" s="175">
        <f>'[2]SPU investering'!L26</f>
        <v>90456.95</v>
      </c>
      <c r="BZ123" s="177">
        <f t="shared" si="135"/>
        <v>7716.6575221749554</v>
      </c>
      <c r="CA123" s="174">
        <v>2.8246697707941743E-3</v>
      </c>
      <c r="CB123" s="175">
        <f>'[2]SPU investering'!L27</f>
        <v>95853633.390000001</v>
      </c>
      <c r="CC123" s="177">
        <f t="shared" si="136"/>
        <v>270754.86065752013</v>
      </c>
      <c r="CD123" s="174">
        <v>-0.20865015459377112</v>
      </c>
      <c r="CE123" s="175">
        <f>'[2]SPU investering'!L28</f>
        <v>40888768</v>
      </c>
      <c r="CF123" s="177">
        <f t="shared" si="137"/>
        <v>-8531447.7643488422</v>
      </c>
      <c r="CG123" s="174">
        <v>7.3329814755709516E-2</v>
      </c>
      <c r="CH123" s="175">
        <f>'[2]SPU investering'!L29</f>
        <v>1514027</v>
      </c>
      <c r="CI123" s="177">
        <f t="shared" si="138"/>
        <v>111023.31944514261</v>
      </c>
      <c r="CJ123" s="174">
        <v>-7.0247901656675174E-2</v>
      </c>
      <c r="CK123" s="179">
        <f>'[2]SPU investering'!L30</f>
        <v>1294229</v>
      </c>
      <c r="CL123" s="179">
        <f t="shared" si="139"/>
        <v>-90916.871513217047</v>
      </c>
      <c r="CN123" s="180">
        <f t="shared" si="186"/>
        <v>-89515293481.743744</v>
      </c>
      <c r="CP123" s="180">
        <f t="shared" si="187"/>
        <v>3098377897682.7583</v>
      </c>
      <c r="CR123" s="182">
        <f t="shared" si="140"/>
        <v>-2.8891018603215319E-2</v>
      </c>
      <c r="CS123" s="183">
        <v>-2.87867169650079E-2</v>
      </c>
      <c r="CT123" s="184">
        <f t="shared" si="141"/>
        <v>1.0430163820741856E-4</v>
      </c>
    </row>
    <row r="124" spans="1:98" ht="15.75">
      <c r="A124" s="207">
        <v>41698</v>
      </c>
      <c r="B124" s="209">
        <v>3017559670389.7207</v>
      </c>
      <c r="C124" s="209">
        <v>131486687899.37752</v>
      </c>
      <c r="D124" s="174">
        <v>-0.18072567647378848</v>
      </c>
      <c r="E124" s="175">
        <f>E123*(1+D123)</f>
        <v>141037080.11900079</v>
      </c>
      <c r="F124" s="175">
        <f t="shared" si="113"/>
        <v>-25489021.712394323</v>
      </c>
      <c r="G124" s="176">
        <v>4.5168303080137917E-2</v>
      </c>
      <c r="H124" s="175">
        <f>H123*(1+G123)</f>
        <v>311440437.09186363</v>
      </c>
      <c r="I124" s="175">
        <f t="shared" si="114"/>
        <v>14067236.053975923</v>
      </c>
      <c r="J124" s="176">
        <v>3.2239362968618165E-3</v>
      </c>
      <c r="K124" s="175">
        <f>K123*(1+J123)</f>
        <v>436842233.85972238</v>
      </c>
      <c r="L124" s="177">
        <f t="shared" si="115"/>
        <v>1408351.533742557</v>
      </c>
      <c r="M124" s="174">
        <v>-2.2183633090057341E-2</v>
      </c>
      <c r="N124" s="175">
        <f>N123*(1+M123)</f>
        <v>61467740.64491386</v>
      </c>
      <c r="O124" s="175">
        <f t="shared" si="116"/>
        <v>-1363577.8053415737</v>
      </c>
      <c r="P124" s="176">
        <v>1.8352248029923499E-2</v>
      </c>
      <c r="Q124" s="178">
        <f>Q123*(1+P123)</f>
        <v>31616689.139016274</v>
      </c>
      <c r="R124" s="178">
        <f t="shared" si="117"/>
        <v>580237.32096421509</v>
      </c>
      <c r="S124" s="176">
        <v>-1.8382649727731227E-2</v>
      </c>
      <c r="T124" s="178">
        <f>T123*(1+S123)</f>
        <v>17934722.770126216</v>
      </c>
      <c r="U124" s="178">
        <f t="shared" si="118"/>
        <v>-329687.7266471957</v>
      </c>
      <c r="V124" s="176">
        <v>-4.6958288552773834E-2</v>
      </c>
      <c r="W124" s="178">
        <f>W123*(1+V123)</f>
        <v>121279063.99208677</v>
      </c>
      <c r="X124" s="179">
        <f t="shared" si="119"/>
        <v>-5695057.2823507339</v>
      </c>
      <c r="Y124" s="174">
        <v>-5.8053997841281131E-2</v>
      </c>
      <c r="Z124" s="175">
        <f>Z123*(1+Y123)</f>
        <v>87773682.89277707</v>
      </c>
      <c r="AA124" s="177">
        <f t="shared" si="120"/>
        <v>-5095613.1971785743</v>
      </c>
      <c r="AB124" s="174">
        <v>-3.3060546981188481E-2</v>
      </c>
      <c r="AC124" s="175">
        <f>AC123*(1+AB123)</f>
        <v>108780006.20420982</v>
      </c>
      <c r="AD124" s="177">
        <f t="shared" si="121"/>
        <v>-3596326.5057282532</v>
      </c>
      <c r="AE124" s="174">
        <v>-3.2507008162604593E-2</v>
      </c>
      <c r="AF124" s="175">
        <f>AF123*(1+AE123)</f>
        <v>54607161.201677956</v>
      </c>
      <c r="AG124" s="175">
        <f t="shared" si="122"/>
        <v>-1775115.4349196102</v>
      </c>
      <c r="AH124" s="176">
        <v>4.6765862172789847E-3</v>
      </c>
      <c r="AI124" s="178">
        <f>AI123*(1+AH123)</f>
        <v>45116204.303985327</v>
      </c>
      <c r="AJ124" s="179">
        <f t="shared" si="123"/>
        <v>210989.8192239606</v>
      </c>
      <c r="AK124" s="174">
        <v>-0.17779105541563814</v>
      </c>
      <c r="AL124" s="177">
        <f>AL123*(1+AK123)</f>
        <v>66973992.680294357</v>
      </c>
      <c r="AM124" s="177">
        <f t="shared" si="124"/>
        <v>-11907376.844028758</v>
      </c>
      <c r="AN124" s="203">
        <v>-2.4626152099514933E-2</v>
      </c>
      <c r="AO124" s="177">
        <f>AO123*(1+AN123)</f>
        <v>24464506.129403263</v>
      </c>
      <c r="AP124" s="177">
        <f t="shared" si="90"/>
        <v>-602466.64898220007</v>
      </c>
      <c r="AQ124" s="174">
        <v>0.10564841745840439</v>
      </c>
      <c r="AR124" s="175">
        <f>AR123*(1+AQ123)</f>
        <v>2956678606.8649611</v>
      </c>
      <c r="AS124" s="177">
        <f t="shared" si="125"/>
        <v>312368415.74840295</v>
      </c>
      <c r="AT124" s="174">
        <v>-5.5960042637859244E-3</v>
      </c>
      <c r="AU124" s="175">
        <f>AU123*(1+AT123)</f>
        <v>945250458.38080764</v>
      </c>
      <c r="AV124" s="177">
        <f t="shared" si="142"/>
        <v>-5289625.5954445992</v>
      </c>
      <c r="AW124" s="174">
        <v>0.11414542396181755</v>
      </c>
      <c r="AX124" s="175">
        <f>AX123*(1+AW123)</f>
        <v>212780212.6772961</v>
      </c>
      <c r="AY124" s="177">
        <f t="shared" si="126"/>
        <v>24287887.58673567</v>
      </c>
      <c r="AZ124" s="174">
        <v>7.0147458453805128E-2</v>
      </c>
      <c r="BA124" s="175">
        <f>BA123*(1+AZ123)</f>
        <v>1129457953.3584487</v>
      </c>
      <c r="BB124" s="177">
        <f t="shared" si="127"/>
        <v>79228604.85853155</v>
      </c>
      <c r="BC124" s="174">
        <v>0.11562615679863404</v>
      </c>
      <c r="BD124" s="175">
        <f>BD123*(1+BC123)</f>
        <v>103940531.7939194</v>
      </c>
      <c r="BE124" s="177">
        <f t="shared" si="128"/>
        <v>12018244.226937132</v>
      </c>
      <c r="BF124" s="174">
        <v>-2.4767420532685526E-2</v>
      </c>
      <c r="BG124" s="175">
        <f>BG123*(1+BF123)</f>
        <v>113630094.28451335</v>
      </c>
      <c r="BH124" s="177">
        <f t="shared" si="129"/>
        <v>-2814324.3303132481</v>
      </c>
      <c r="BI124" s="174">
        <v>3.9669192928742499E-2</v>
      </c>
      <c r="BJ124" s="175">
        <f>BJ123*(1+BI123)</f>
        <v>405084982.83008695</v>
      </c>
      <c r="BK124" s="177">
        <f t="shared" si="130"/>
        <v>16069394.336423062</v>
      </c>
      <c r="BL124" s="174">
        <v>-6.0048271374912496E-4</v>
      </c>
      <c r="BM124" s="175">
        <f>BM123*(1+BL123)</f>
        <v>850733739.9461509</v>
      </c>
      <c r="BN124" s="177">
        <f t="shared" si="131"/>
        <v>-510850.90484080702</v>
      </c>
      <c r="BO124" s="174">
        <v>-3.5858945085313156E-2</v>
      </c>
      <c r="BP124" s="175">
        <f>BP123*(1+BO123)</f>
        <v>99366920.002498269</v>
      </c>
      <c r="BQ124" s="177">
        <f t="shared" si="132"/>
        <v>-3563192.9276662907</v>
      </c>
      <c r="BR124" s="174">
        <v>-5.9708938105906981E-2</v>
      </c>
      <c r="BS124" s="175">
        <f>BS123*(1+BR123)</f>
        <v>170187719.72186199</v>
      </c>
      <c r="BT124" s="177">
        <f t="shared" si="133"/>
        <v>-10161728.023258103</v>
      </c>
      <c r="BU124" s="174">
        <v>2.2578962042035899E-3</v>
      </c>
      <c r="BV124" s="175">
        <f>BV123*(1+BU123)</f>
        <v>69213203.272798732</v>
      </c>
      <c r="BW124" s="177">
        <f t="shared" si="134"/>
        <v>156276.22895042374</v>
      </c>
      <c r="BX124" s="174">
        <v>-0.1250023584668426</v>
      </c>
      <c r="BY124" s="175">
        <f>BY123*(1+BX123)</f>
        <v>98173.607522174963</v>
      </c>
      <c r="BZ124" s="177">
        <f t="shared" si="135"/>
        <v>-12271.93247947003</v>
      </c>
      <c r="CA124" s="174">
        <v>3.5464151056359895E-2</v>
      </c>
      <c r="CB124" s="175">
        <f>CB123*(1+CA123)</f>
        <v>96124388.250657514</v>
      </c>
      <c r="CC124" s="177">
        <f t="shared" si="136"/>
        <v>3408969.8251215043</v>
      </c>
      <c r="CD124" s="174">
        <v>-0.19169663629794836</v>
      </c>
      <c r="CE124" s="175">
        <f>CE123*(1+CD123)</f>
        <v>32357320.235651158</v>
      </c>
      <c r="CF124" s="177">
        <f t="shared" si="137"/>
        <v>-6202789.4487898648</v>
      </c>
      <c r="CG124" s="174">
        <v>-0.11778063982991221</v>
      </c>
      <c r="CH124" s="175">
        <f>CH123*(1+CG123)</f>
        <v>1625050.3194451428</v>
      </c>
      <c r="CI124" s="177">
        <f t="shared" si="138"/>
        <v>-191399.46638005215</v>
      </c>
      <c r="CJ124" s="174">
        <v>0.12270575323086906</v>
      </c>
      <c r="CK124" s="179">
        <f>CK123*(1+CJ123)</f>
        <v>1203312.128486783</v>
      </c>
      <c r="CL124" s="179">
        <f t="shared" si="139"/>
        <v>147653.32109781101</v>
      </c>
      <c r="CN124" s="180">
        <f t="shared" si="186"/>
        <v>131107336064.30417</v>
      </c>
      <c r="CP124" s="180">
        <f t="shared" si="187"/>
        <v>3008862604201.0166</v>
      </c>
      <c r="CR124" s="182">
        <f t="shared" si="140"/>
        <v>4.3573719810685356E-2</v>
      </c>
      <c r="CS124" s="183">
        <v>4.3573848494070005E-2</v>
      </c>
      <c r="CT124" s="184">
        <f t="shared" si="141"/>
        <v>1.2868338464949725E-7</v>
      </c>
    </row>
    <row r="125" spans="1:98" ht="15.75">
      <c r="A125" s="207">
        <v>41729</v>
      </c>
      <c r="B125" s="209">
        <v>3149046358289.0981</v>
      </c>
      <c r="C125" s="209">
        <v>3677968899.8441453</v>
      </c>
      <c r="D125" s="174">
        <v>-0.17516245793682497</v>
      </c>
      <c r="E125" s="175">
        <f t="shared" ref="E125:E131" si="244">E124*(1+D124)</f>
        <v>115548058.40660648</v>
      </c>
      <c r="F125" s="175">
        <f t="shared" si="113"/>
        <v>-20239681.920329005</v>
      </c>
      <c r="G125" s="176">
        <v>2.5132593725840639E-2</v>
      </c>
      <c r="H125" s="175">
        <f t="shared" ref="H125:H131" si="245">H124*(1+G124)</f>
        <v>325507673.14583957</v>
      </c>
      <c r="I125" s="175">
        <f t="shared" si="114"/>
        <v>8180852.103818113</v>
      </c>
      <c r="J125" s="176">
        <v>-8.3953326737675943E-2</v>
      </c>
      <c r="K125" s="175">
        <f t="shared" ref="K125:K131" si="246">K124*(1+J124)</f>
        <v>438250585.39346492</v>
      </c>
      <c r="L125" s="177">
        <f t="shared" si="115"/>
        <v>-36792594.588515311</v>
      </c>
      <c r="M125" s="174">
        <v>-7.5819674137300674E-2</v>
      </c>
      <c r="N125" s="175">
        <f t="shared" ref="N125:N131" si="247">N124*(1+M124)</f>
        <v>60104162.839572288</v>
      </c>
      <c r="O125" s="175">
        <f t="shared" si="116"/>
        <v>-4557078.040791627</v>
      </c>
      <c r="P125" s="176">
        <v>-5.581735955328971E-2</v>
      </c>
      <c r="Q125" s="178">
        <f t="shared" ref="Q125:Q131" si="248">Q124*(1+P124)</f>
        <v>32196926.459980488</v>
      </c>
      <c r="R125" s="178">
        <f t="shared" si="117"/>
        <v>-1797147.4207275582</v>
      </c>
      <c r="S125" s="176">
        <v>-0.18744207993610434</v>
      </c>
      <c r="T125" s="178">
        <f t="shared" ref="T125:T131" si="249">T124*(1+S124)</f>
        <v>17605035.043479022</v>
      </c>
      <c r="U125" s="178">
        <f t="shared" si="118"/>
        <v>-3299924.3858977128</v>
      </c>
      <c r="V125" s="176">
        <v>-4.5538860737802958E-2</v>
      </c>
      <c r="W125" s="178">
        <f t="shared" ref="W125:W131" si="250">W124*(1+V124)</f>
        <v>115584006.70973603</v>
      </c>
      <c r="X125" s="179">
        <f t="shared" si="119"/>
        <v>-5263563.9850719515</v>
      </c>
      <c r="Y125" s="174">
        <v>-8.0239563024402924E-2</v>
      </c>
      <c r="Z125" s="175">
        <f t="shared" ref="Z125:Z131" si="251">Z124*(1+Y124)</f>
        <v>82678069.695598498</v>
      </c>
      <c r="AA125" s="177">
        <f t="shared" si="120"/>
        <v>-6634052.1840759534</v>
      </c>
      <c r="AB125" s="174">
        <v>6.3092135185525214E-2</v>
      </c>
      <c r="AC125" s="175">
        <f t="shared" ref="AC125:AC131" si="252">AC124*(1+AB124)</f>
        <v>105183679.69848157</v>
      </c>
      <c r="AD125" s="177">
        <f t="shared" si="121"/>
        <v>6636262.9388475837</v>
      </c>
      <c r="AE125" s="174">
        <v>0.28401329018383625</v>
      </c>
      <c r="AF125" s="175">
        <f t="shared" ref="AF125:AF131" si="253">AF124*(1+AE124)</f>
        <v>52832045.766758345</v>
      </c>
      <c r="AG125" s="175">
        <f t="shared" si="122"/>
        <v>15005003.145360056</v>
      </c>
      <c r="AH125" s="176">
        <v>6.8264879730268416E-2</v>
      </c>
      <c r="AI125" s="178">
        <f t="shared" ref="AI125:AI131" si="254">AI124*(1+AH124)</f>
        <v>45327194.12320929</v>
      </c>
      <c r="AJ125" s="179">
        <f t="shared" si="123"/>
        <v>3094255.4553314117</v>
      </c>
      <c r="AK125" s="174">
        <v>-0.15582988421595728</v>
      </c>
      <c r="AL125" s="177">
        <f t="shared" ref="AL125:AL131" si="255">AL124*(1+AK124)</f>
        <v>55066615.836265601</v>
      </c>
      <c r="AM125" s="177">
        <f t="shared" si="124"/>
        <v>-8581024.3699298687</v>
      </c>
      <c r="AN125" s="203">
        <v>-4.0077329033219783E-2</v>
      </c>
      <c r="AO125" s="177">
        <f t="shared" ref="AO125:AO131" si="256">AO124*(1+AN124)</f>
        <v>23862039.480421063</v>
      </c>
      <c r="AP125" s="177">
        <f t="shared" si="90"/>
        <v>-956326.80766051577</v>
      </c>
      <c r="AQ125" s="174">
        <v>-5.5410807791340985E-2</v>
      </c>
      <c r="AR125" s="175">
        <f t="shared" ref="AR125:AR131" si="257">AR124*(1+AQ124)</f>
        <v>3269047022.6133642</v>
      </c>
      <c r="AS125" s="177">
        <f t="shared" si="125"/>
        <v>-181140536.23088464</v>
      </c>
      <c r="AT125" s="174">
        <v>-5.1564797416325442E-2</v>
      </c>
      <c r="AU125" s="175">
        <f t="shared" ref="AU125:AU131" si="258">AU124*(1+AT124)</f>
        <v>939960832.78536308</v>
      </c>
      <c r="AV125" s="177">
        <f t="shared" si="142"/>
        <v>-48468889.921857804</v>
      </c>
      <c r="AW125" s="174">
        <v>1.8243181661478051E-4</v>
      </c>
      <c r="AX125" s="175">
        <f t="shared" ref="AX125:AX131" si="259">AX124*(1+AW124)</f>
        <v>237068100.26403177</v>
      </c>
      <c r="AY125" s="177">
        <f t="shared" si="126"/>
        <v>43248.764192582239</v>
      </c>
      <c r="AZ125" s="174">
        <v>-3.3586923147333032E-2</v>
      </c>
      <c r="BA125" s="175">
        <f t="shared" ref="BA125:BA131" si="260">BA124*(1+AZ124)</f>
        <v>1208686558.2169802</v>
      </c>
      <c r="BB125" s="177">
        <f t="shared" si="127"/>
        <v>-40596062.540048189</v>
      </c>
      <c r="BC125" s="174">
        <v>4.546151184832369E-3</v>
      </c>
      <c r="BD125" s="175">
        <f t="shared" ref="BD125:BD131" si="261">BD124*(1+BC124)</f>
        <v>115958776.02085653</v>
      </c>
      <c r="BE125" s="177">
        <f t="shared" si="128"/>
        <v>527166.12699892826</v>
      </c>
      <c r="BF125" s="174">
        <v>-4.5525504856344011E-2</v>
      </c>
      <c r="BG125" s="175">
        <f t="shared" ref="BG125:BG131" si="262">BG124*(1+BF124)</f>
        <v>110815769.9542001</v>
      </c>
      <c r="BH125" s="177">
        <f t="shared" si="129"/>
        <v>-5044943.8732094374</v>
      </c>
      <c r="BI125" s="174">
        <v>-0.13447987248146354</v>
      </c>
      <c r="BJ125" s="175">
        <f t="shared" ref="BJ125:BJ131" si="263">BJ124*(1+BI124)</f>
        <v>421154377.16650999</v>
      </c>
      <c r="BK125" s="177">
        <f t="shared" si="130"/>
        <v>-56636786.93636246</v>
      </c>
      <c r="BL125" s="174">
        <v>1.8645855788399841E-2</v>
      </c>
      <c r="BM125" s="175">
        <f t="shared" ref="BM125:BM131" si="264">BM124*(1+BL124)</f>
        <v>850222889.04131007</v>
      </c>
      <c r="BN125" s="177">
        <f t="shared" si="131"/>
        <v>15853133.377060948</v>
      </c>
      <c r="BO125" s="174">
        <v>4.0159920872594818E-2</v>
      </c>
      <c r="BP125" s="175">
        <f t="shared" ref="BP125:BP131" si="265">BP124*(1+BO124)</f>
        <v>95803727.074831977</v>
      </c>
      <c r="BQ125" s="177">
        <f t="shared" si="132"/>
        <v>3847470.0986249219</v>
      </c>
      <c r="BR125" s="174">
        <v>-6.3012521057947121E-2</v>
      </c>
      <c r="BS125" s="175">
        <f t="shared" ref="BS125:BS131" si="266">BS124*(1+BR124)</f>
        <v>160025991.6986039</v>
      </c>
      <c r="BT125" s="177">
        <f t="shared" si="133"/>
        <v>-10083641.171727149</v>
      </c>
      <c r="BU125" s="174">
        <v>-6.2381801156847945E-2</v>
      </c>
      <c r="BV125" s="175">
        <f t="shared" ref="BV125:BV131" si="267">BV124*(1+BU124)</f>
        <v>69369479.501749158</v>
      </c>
      <c r="BW125" s="177">
        <f t="shared" si="134"/>
        <v>-4327393.0766321551</v>
      </c>
      <c r="BX125" s="174">
        <v>-0.49291156453398788</v>
      </c>
      <c r="BY125" s="175">
        <f t="shared" ref="BY125:BY131" si="268">BY124*(1+BX124)</f>
        <v>85901.675042704926</v>
      </c>
      <c r="BZ125" s="177">
        <f t="shared" si="135"/>
        <v>-42341.929041389907</v>
      </c>
      <c r="CA125" s="174">
        <v>9.1986960647565119E-2</v>
      </c>
      <c r="CB125" s="175">
        <f t="shared" ref="CB125:CB131" si="269">CB124*(1+CA124)</f>
        <v>99533358.075779006</v>
      </c>
      <c r="CC125" s="177">
        <f t="shared" si="136"/>
        <v>9155771.0924366917</v>
      </c>
      <c r="CD125" s="174">
        <v>-0.30627194664631818</v>
      </c>
      <c r="CE125" s="175">
        <f t="shared" ref="CE125:CE131" si="270">CE124*(1+CD124)</f>
        <v>26154530.786861289</v>
      </c>
      <c r="CF125" s="177">
        <f t="shared" si="137"/>
        <v>-8010399.0577130672</v>
      </c>
      <c r="CG125" s="174">
        <v>-0.10473300679942069</v>
      </c>
      <c r="CH125" s="175">
        <f t="shared" ref="CH125:CH131" si="271">CH124*(1+CG124)</f>
        <v>1433650.8530650907</v>
      </c>
      <c r="CI125" s="177">
        <f t="shared" si="138"/>
        <v>-150150.56454206142</v>
      </c>
      <c r="CJ125" s="174">
        <v>-0.20307252340200377</v>
      </c>
      <c r="CK125" s="179">
        <f t="shared" ref="CK125:CK131" si="272">CK124*(1+CJ124)</f>
        <v>1350965.449584594</v>
      </c>
      <c r="CL125" s="179">
        <f t="shared" si="139"/>
        <v>-274343.96287606598</v>
      </c>
      <c r="CN125" s="180">
        <f t="shared" si="186"/>
        <v>4058522619.7093682</v>
      </c>
      <c r="CP125" s="180">
        <f t="shared" si="187"/>
        <v>3139969940265.3208</v>
      </c>
      <c r="CR125" s="182">
        <f t="shared" si="140"/>
        <v>1.2925355009501881E-3</v>
      </c>
      <c r="CS125" s="183">
        <v>1.1679627675733599E-3</v>
      </c>
      <c r="CT125" s="184">
        <f t="shared" si="141"/>
        <v>-1.2457273337682811E-4</v>
      </c>
    </row>
    <row r="126" spans="1:98" ht="15.75">
      <c r="A126" s="207">
        <v>41759</v>
      </c>
      <c r="B126" s="209">
        <v>3152724327188.9424</v>
      </c>
      <c r="C126" s="209">
        <v>18626643640.151279</v>
      </c>
      <c r="D126" s="174">
        <v>4.0262327756324594E-2</v>
      </c>
      <c r="E126" s="175">
        <f t="shared" si="244"/>
        <v>95308376.486277476</v>
      </c>
      <c r="F126" s="175">
        <f t="shared" si="113"/>
        <v>3837337.0920136841</v>
      </c>
      <c r="G126" s="176">
        <v>3.6896591713222113E-2</v>
      </c>
      <c r="H126" s="175">
        <f t="shared" si="245"/>
        <v>333688525.24965769</v>
      </c>
      <c r="I126" s="175">
        <f t="shared" si="114"/>
        <v>12311969.275523828</v>
      </c>
      <c r="J126" s="176">
        <v>3.5733145093408997E-2</v>
      </c>
      <c r="K126" s="175">
        <f t="shared" si="246"/>
        <v>401457990.80494958</v>
      </c>
      <c r="L126" s="177">
        <f t="shared" si="115"/>
        <v>14345356.634341719</v>
      </c>
      <c r="M126" s="174">
        <v>0.10140509250093342</v>
      </c>
      <c r="N126" s="175">
        <f t="shared" si="247"/>
        <v>55547084.798780657</v>
      </c>
      <c r="O126" s="175">
        <f t="shared" si="116"/>
        <v>5632757.2721775454</v>
      </c>
      <c r="P126" s="176">
        <v>-4.7009943310962733E-2</v>
      </c>
      <c r="Q126" s="178">
        <f t="shared" si="248"/>
        <v>30399779.039252929</v>
      </c>
      <c r="R126" s="178">
        <f t="shared" si="117"/>
        <v>-1429091.8893010733</v>
      </c>
      <c r="S126" s="176">
        <v>-2.4133819461731872E-2</v>
      </c>
      <c r="T126" s="178">
        <f t="shared" si="249"/>
        <v>14305110.657581309</v>
      </c>
      <c r="U126" s="178">
        <f t="shared" si="118"/>
        <v>-345236.95799016382</v>
      </c>
      <c r="V126" s="176">
        <v>9.2757110310850797E-3</v>
      </c>
      <c r="W126" s="178">
        <f t="shared" si="250"/>
        <v>110320442.72466408</v>
      </c>
      <c r="X126" s="179">
        <f t="shared" si="119"/>
        <v>1023300.5475353563</v>
      </c>
      <c r="Y126" s="174">
        <v>7.0236204068818475E-2</v>
      </c>
      <c r="Z126" s="175">
        <f t="shared" si="251"/>
        <v>76044017.511522546</v>
      </c>
      <c r="AA126" s="177">
        <f t="shared" si="120"/>
        <v>5341043.1321521029</v>
      </c>
      <c r="AB126" s="174">
        <v>0.13853309617571338</v>
      </c>
      <c r="AC126" s="175">
        <f t="shared" si="252"/>
        <v>111819942.63732915</v>
      </c>
      <c r="AD126" s="177">
        <f t="shared" si="121"/>
        <v>15490762.867739873</v>
      </c>
      <c r="AE126" s="174">
        <v>0.28068338977974194</v>
      </c>
      <c r="AF126" s="175">
        <f t="shared" si="253"/>
        <v>67837048.912118405</v>
      </c>
      <c r="AG126" s="175">
        <f t="shared" si="122"/>
        <v>19040732.841307551</v>
      </c>
      <c r="AH126" s="176">
        <v>-1.544850253230968E-2</v>
      </c>
      <c r="AI126" s="178">
        <f t="shared" si="254"/>
        <v>48421449.578540705</v>
      </c>
      <c r="AJ126" s="179">
        <f t="shared" si="123"/>
        <v>-748038.88643219159</v>
      </c>
      <c r="AK126" s="174">
        <v>-2.9556702488341909E-2</v>
      </c>
      <c r="AL126" s="177">
        <f t="shared" si="255"/>
        <v>46485591.466335729</v>
      </c>
      <c r="AM126" s="177">
        <f t="shared" si="124"/>
        <v>-1373960.7969650906</v>
      </c>
      <c r="AN126" s="203">
        <v>-2.6206881824447994E-2</v>
      </c>
      <c r="AO126" s="177">
        <f t="shared" si="256"/>
        <v>22905712.672760546</v>
      </c>
      <c r="AP126" s="177">
        <f t="shared" si="90"/>
        <v>-600287.30511979642</v>
      </c>
      <c r="AQ126" s="174">
        <v>-6.263772933231132E-3</v>
      </c>
      <c r="AR126" s="175">
        <f t="shared" si="257"/>
        <v>3087906486.3824797</v>
      </c>
      <c r="AS126" s="177">
        <f t="shared" si="125"/>
        <v>-19341945.069751423</v>
      </c>
      <c r="AT126" s="174">
        <v>9.1510052214253679E-2</v>
      </c>
      <c r="AU126" s="175">
        <f t="shared" si="258"/>
        <v>891491942.86350524</v>
      </c>
      <c r="AV126" s="177">
        <f t="shared" si="142"/>
        <v>81580474.240025818</v>
      </c>
      <c r="AW126" s="174">
        <v>1.3513696067422152E-2</v>
      </c>
      <c r="AX126" s="175">
        <f t="shared" si="259"/>
        <v>237111349.02822435</v>
      </c>
      <c r="AY126" s="177">
        <f t="shared" si="126"/>
        <v>3204250.7049038764</v>
      </c>
      <c r="AZ126" s="174">
        <v>5.9746694640148014E-2</v>
      </c>
      <c r="BA126" s="175">
        <f t="shared" si="260"/>
        <v>1168090495.6769321</v>
      </c>
      <c r="BB126" s="177">
        <f t="shared" si="127"/>
        <v>69789546.157268792</v>
      </c>
      <c r="BC126" s="174">
        <v>4.1776433920053438E-2</v>
      </c>
      <c r="BD126" s="175">
        <f t="shared" si="261"/>
        <v>116485942.14785546</v>
      </c>
      <c r="BE126" s="177">
        <f t="shared" si="128"/>
        <v>4866367.2647550516</v>
      </c>
      <c r="BF126" s="174">
        <v>1.8506266306532067E-2</v>
      </c>
      <c r="BG126" s="175">
        <f t="shared" si="262"/>
        <v>105770826.08099067</v>
      </c>
      <c r="BH126" s="177">
        <f t="shared" si="129"/>
        <v>1957423.0749167008</v>
      </c>
      <c r="BI126" s="174">
        <v>6.9498839360258732E-2</v>
      </c>
      <c r="BJ126" s="175">
        <f t="shared" si="263"/>
        <v>364517590.23014754</v>
      </c>
      <c r="BK126" s="177">
        <f t="shared" si="130"/>
        <v>25333549.447393641</v>
      </c>
      <c r="BL126" s="174">
        <v>9.0408836409970564E-2</v>
      </c>
      <c r="BM126" s="175">
        <f t="shared" si="264"/>
        <v>866076022.41837108</v>
      </c>
      <c r="BN126" s="177">
        <f t="shared" si="131"/>
        <v>78300925.429420516</v>
      </c>
      <c r="BO126" s="174">
        <v>7.2964339394374966E-2</v>
      </c>
      <c r="BP126" s="175">
        <f t="shared" si="265"/>
        <v>99651197.173456907</v>
      </c>
      <c r="BQ126" s="177">
        <f t="shared" si="132"/>
        <v>7270983.771619889</v>
      </c>
      <c r="BR126" s="174">
        <v>3.0272154549144205E-2</v>
      </c>
      <c r="BS126" s="175">
        <f t="shared" si="266"/>
        <v>149942350.52687675</v>
      </c>
      <c r="BT126" s="177">
        <f t="shared" si="133"/>
        <v>4539078.0086115673</v>
      </c>
      <c r="BU126" s="174">
        <v>0.11916396115158519</v>
      </c>
      <c r="BV126" s="175">
        <f t="shared" si="267"/>
        <v>65042086.425117001</v>
      </c>
      <c r="BW126" s="177">
        <f t="shared" si="134"/>
        <v>7750672.6599806882</v>
      </c>
      <c r="BX126" s="174">
        <v>2.2221289026926997E-2</v>
      </c>
      <c r="BY126" s="175">
        <f t="shared" si="268"/>
        <v>43559.746001315019</v>
      </c>
      <c r="BZ126" s="177">
        <f t="shared" si="135"/>
        <v>967.95370583474858</v>
      </c>
      <c r="CA126" s="174">
        <v>5.3182526482579484E-2</v>
      </c>
      <c r="CB126" s="175">
        <f t="shared" si="269"/>
        <v>108689129.16821571</v>
      </c>
      <c r="CC126" s="177">
        <f t="shared" si="136"/>
        <v>5780362.4903571345</v>
      </c>
      <c r="CD126" s="174">
        <v>7.8482563311286276E-3</v>
      </c>
      <c r="CE126" s="175">
        <f t="shared" si="270"/>
        <v>18144131.729148224</v>
      </c>
      <c r="CF126" s="177">
        <f t="shared" si="137"/>
        <v>142399.79671611937</v>
      </c>
      <c r="CG126" s="174">
        <v>-0.33836793998299058</v>
      </c>
      <c r="CH126" s="175">
        <f t="shared" si="271"/>
        <v>1283500.2885230293</v>
      </c>
      <c r="CI126" s="177">
        <f t="shared" si="138"/>
        <v>-434295.34859511146</v>
      </c>
      <c r="CJ126" s="174">
        <v>0.10884616484086482</v>
      </c>
      <c r="CK126" s="179">
        <f t="shared" si="272"/>
        <v>1076621.4867085279</v>
      </c>
      <c r="CL126" s="179">
        <f t="shared" si="139"/>
        <v>117186.11981349338</v>
      </c>
      <c r="CN126" s="180">
        <f t="shared" si="186"/>
        <v>18283259049.623154</v>
      </c>
      <c r="CP126" s="180">
        <f t="shared" si="187"/>
        <v>3144028462885.0298</v>
      </c>
      <c r="CR126" s="182">
        <f t="shared" si="140"/>
        <v>5.8152333114840924E-3</v>
      </c>
      <c r="CS126" s="205">
        <v>5.9081104806773003E-3</v>
      </c>
      <c r="CT126" s="184">
        <f t="shared" si="141"/>
        <v>9.2877169193207945E-5</v>
      </c>
    </row>
    <row r="127" spans="1:98" ht="15.75">
      <c r="A127" s="207">
        <v>41790</v>
      </c>
      <c r="B127" s="209">
        <v>3171350970829.0937</v>
      </c>
      <c r="C127" s="209">
        <v>74981597862.592606</v>
      </c>
      <c r="D127" s="174">
        <v>0.19677205221658733</v>
      </c>
      <c r="E127" s="175">
        <f t="shared" si="244"/>
        <v>99145713.578291148</v>
      </c>
      <c r="F127" s="175">
        <f t="shared" si="113"/>
        <v>19509105.529278319</v>
      </c>
      <c r="G127" s="176">
        <v>5.2243754039994185E-2</v>
      </c>
      <c r="H127" s="175">
        <f t="shared" si="245"/>
        <v>346000494.52518147</v>
      </c>
      <c r="I127" s="175">
        <f t="shared" si="114"/>
        <v>18076364.733689934</v>
      </c>
      <c r="J127" s="176">
        <v>2.3384736578887108E-2</v>
      </c>
      <c r="K127" s="175">
        <f t="shared" si="246"/>
        <v>415803347.43929136</v>
      </c>
      <c r="L127" s="177">
        <f t="shared" si="115"/>
        <v>9723451.7484873012</v>
      </c>
      <c r="M127" s="174">
        <v>-6.8604710313079293E-3</v>
      </c>
      <c r="N127" s="175">
        <f t="shared" si="247"/>
        <v>61179842.070958197</v>
      </c>
      <c r="O127" s="175">
        <f t="shared" si="116"/>
        <v>-419722.53422780283</v>
      </c>
      <c r="P127" s="176">
        <v>7.7893845435803195E-3</v>
      </c>
      <c r="Q127" s="178">
        <f t="shared" si="248"/>
        <v>28970687.149951857</v>
      </c>
      <c r="R127" s="178">
        <f t="shared" si="117"/>
        <v>225663.82270273598</v>
      </c>
      <c r="S127" s="176">
        <v>0.11724016827087921</v>
      </c>
      <c r="T127" s="178">
        <f t="shared" si="249"/>
        <v>13959873.699591145</v>
      </c>
      <c r="U127" s="178">
        <f t="shared" si="118"/>
        <v>1636657.9415802869</v>
      </c>
      <c r="V127" s="176">
        <v>-7.9354956940348539E-2</v>
      </c>
      <c r="W127" s="178">
        <f t="shared" si="250"/>
        <v>111343743.27219942</v>
      </c>
      <c r="X127" s="179">
        <f t="shared" si="119"/>
        <v>-8835677.9529426079</v>
      </c>
      <c r="Y127" s="174">
        <v>3.9206202051505705E-2</v>
      </c>
      <c r="Z127" s="175">
        <f t="shared" si="251"/>
        <v>81385060.643674657</v>
      </c>
      <c r="AA127" s="177">
        <f t="shared" si="120"/>
        <v>3190799.1315699536</v>
      </c>
      <c r="AB127" s="174">
        <v>0.32006488472561023</v>
      </c>
      <c r="AC127" s="175">
        <f t="shared" si="252"/>
        <v>127310705.50506902</v>
      </c>
      <c r="AD127" s="177">
        <f t="shared" si="121"/>
        <v>40747686.281816028</v>
      </c>
      <c r="AE127" s="174">
        <v>0.20803673858173882</v>
      </c>
      <c r="AF127" s="175">
        <f t="shared" si="253"/>
        <v>86877781.753425956</v>
      </c>
      <c r="AG127" s="175">
        <f t="shared" si="122"/>
        <v>18073770.371198833</v>
      </c>
      <c r="AH127" s="176">
        <v>-0.19127522083582738</v>
      </c>
      <c r="AI127" s="178">
        <f t="shared" si="254"/>
        <v>47673410.692108512</v>
      </c>
      <c r="AJ127" s="179">
        <f t="shared" si="123"/>
        <v>-9118742.1581301503</v>
      </c>
      <c r="AK127" s="174">
        <v>-0.14776858855643329</v>
      </c>
      <c r="AL127" s="177">
        <f t="shared" si="255"/>
        <v>45111630.669370644</v>
      </c>
      <c r="AM127" s="177">
        <f t="shared" si="124"/>
        <v>-6666081.9914920079</v>
      </c>
      <c r="AN127" s="203">
        <v>-2.7362456493733745E-2</v>
      </c>
      <c r="AO127" s="177">
        <f t="shared" si="256"/>
        <v>22305425.367640749</v>
      </c>
      <c r="AP127" s="177">
        <f t="shared" si="90"/>
        <v>-610331.231196295</v>
      </c>
      <c r="AQ127" s="174">
        <v>3.9485085465836789E-2</v>
      </c>
      <c r="AR127" s="175">
        <f t="shared" si="257"/>
        <v>3068564541.3127284</v>
      </c>
      <c r="AS127" s="177">
        <f t="shared" si="125"/>
        <v>121162533.17116934</v>
      </c>
      <c r="AT127" s="174">
        <v>3.032074225263752E-2</v>
      </c>
      <c r="AU127" s="175">
        <f t="shared" si="258"/>
        <v>973072417.10353112</v>
      </c>
      <c r="AV127" s="177">
        <f t="shared" si="142"/>
        <v>29504277.952147156</v>
      </c>
      <c r="AW127" s="174">
        <v>-6.0031417174419677E-2</v>
      </c>
      <c r="AX127" s="175">
        <f t="shared" si="259"/>
        <v>240315599.73312825</v>
      </c>
      <c r="AY127" s="177">
        <f t="shared" si="126"/>
        <v>-14426486.021100281</v>
      </c>
      <c r="AZ127" s="174">
        <v>-1.8308050157994169E-4</v>
      </c>
      <c r="BA127" s="175">
        <f t="shared" si="260"/>
        <v>1237880041.8342009</v>
      </c>
      <c r="BB127" s="177">
        <f t="shared" si="127"/>
        <v>-226631.69895480468</v>
      </c>
      <c r="BC127" s="174">
        <v>0.1232903466798108</v>
      </c>
      <c r="BD127" s="175">
        <f t="shared" si="261"/>
        <v>121352309.41261052</v>
      </c>
      <c r="BE127" s="177">
        <f t="shared" si="128"/>
        <v>14961568.297876418</v>
      </c>
      <c r="BF127" s="174">
        <v>2.6115322725179885E-2</v>
      </c>
      <c r="BG127" s="175">
        <f t="shared" si="262"/>
        <v>107728249.15590738</v>
      </c>
      <c r="BH127" s="177">
        <f t="shared" si="129"/>
        <v>2813357.9933251087</v>
      </c>
      <c r="BI127" s="174">
        <v>0.31685260431705048</v>
      </c>
      <c r="BJ127" s="175">
        <f t="shared" si="263"/>
        <v>389851139.6775412</v>
      </c>
      <c r="BK127" s="177">
        <f t="shared" si="130"/>
        <v>123525348.90279914</v>
      </c>
      <c r="BL127" s="174">
        <v>-4.3892234495236078E-3</v>
      </c>
      <c r="BM127" s="175">
        <f t="shared" si="264"/>
        <v>944376947.84779167</v>
      </c>
      <c r="BN127" s="177">
        <f t="shared" si="131"/>
        <v>-4145081.4446830605</v>
      </c>
      <c r="BO127" s="174">
        <v>-0.14061174570657128</v>
      </c>
      <c r="BP127" s="175">
        <f t="shared" si="265"/>
        <v>106922180.94507681</v>
      </c>
      <c r="BQ127" s="177">
        <f t="shared" si="132"/>
        <v>-15034514.517441142</v>
      </c>
      <c r="BR127" s="174">
        <v>6.2642393471870825E-2</v>
      </c>
      <c r="BS127" s="175">
        <f t="shared" si="266"/>
        <v>154481428.53548831</v>
      </c>
      <c r="BT127" s="177">
        <f t="shared" si="133"/>
        <v>9677086.4304167517</v>
      </c>
      <c r="BU127" s="174">
        <v>1.4612830033019691E-2</v>
      </c>
      <c r="BV127" s="175">
        <f t="shared" si="267"/>
        <v>72792759.085097685</v>
      </c>
      <c r="BW127" s="177">
        <f t="shared" si="134"/>
        <v>1063708.2161450824</v>
      </c>
      <c r="BX127" s="174">
        <v>0.17404481418155252</v>
      </c>
      <c r="BY127" s="175">
        <f t="shared" si="268"/>
        <v>44527.699707149775</v>
      </c>
      <c r="BZ127" s="177">
        <f t="shared" si="135"/>
        <v>7749.8152214628526</v>
      </c>
      <c r="CA127" s="174">
        <v>-0.15556435771276331</v>
      </c>
      <c r="CB127" s="175">
        <f t="shared" si="269"/>
        <v>114469491.65857282</v>
      </c>
      <c r="CC127" s="177">
        <f t="shared" si="136"/>
        <v>-17807372.947572399</v>
      </c>
      <c r="CD127" s="174">
        <v>-0.29444827996862838</v>
      </c>
      <c r="CE127" s="175">
        <f t="shared" si="270"/>
        <v>18286531.525864344</v>
      </c>
      <c r="CF127" s="177">
        <f t="shared" si="137"/>
        <v>-5384437.7543828534</v>
      </c>
      <c r="CG127" s="174">
        <v>8.8859591863865495E-2</v>
      </c>
      <c r="CH127" s="175">
        <f t="shared" si="271"/>
        <v>849204.93992791779</v>
      </c>
      <c r="CI127" s="177">
        <f t="shared" si="138"/>
        <v>75460.004370773197</v>
      </c>
      <c r="CJ127" s="174">
        <v>-0.1544228319581448</v>
      </c>
      <c r="CK127" s="179">
        <f t="shared" si="272"/>
        <v>1193807.6065220211</v>
      </c>
      <c r="CL127" s="179">
        <f t="shared" si="139"/>
        <v>-184351.1514123051</v>
      </c>
      <c r="CN127" s="180">
        <f t="shared" si="186"/>
        <v>74650482703.652328</v>
      </c>
      <c r="CP127" s="180">
        <f t="shared" si="187"/>
        <v>3162311721934.6543</v>
      </c>
      <c r="CR127" s="182">
        <f t="shared" si="140"/>
        <v>2.3606301107463971E-2</v>
      </c>
      <c r="CS127" s="205">
        <v>2.3643424695750401E-2</v>
      </c>
      <c r="CT127" s="184">
        <f t="shared" si="141"/>
        <v>3.7123588286430004E-5</v>
      </c>
    </row>
    <row r="128" spans="1:98" ht="15.75">
      <c r="A128" s="207">
        <v>41820</v>
      </c>
      <c r="B128" s="209">
        <v>3246332568691.6865</v>
      </c>
      <c r="C128" s="209">
        <v>32880979247.391739</v>
      </c>
      <c r="D128" s="174">
        <v>-8.7823953213357245E-2</v>
      </c>
      <c r="E128" s="175">
        <f t="shared" si="244"/>
        <v>118654819.10756946</v>
      </c>
      <c r="F128" s="175">
        <f t="shared" si="113"/>
        <v>-10420735.281842547</v>
      </c>
      <c r="G128" s="176">
        <v>6.026575952732894E-2</v>
      </c>
      <c r="H128" s="175">
        <f t="shared" si="245"/>
        <v>364076859.25887144</v>
      </c>
      <c r="I128" s="175">
        <f t="shared" si="114"/>
        <v>21941368.449560329</v>
      </c>
      <c r="J128" s="176">
        <v>1.5374861321669394E-2</v>
      </c>
      <c r="K128" s="175">
        <f t="shared" si="246"/>
        <v>425526799.18777865</v>
      </c>
      <c r="L128" s="177">
        <f t="shared" si="115"/>
        <v>6542415.5261659576</v>
      </c>
      <c r="M128" s="174">
        <v>-3.4262373885625592E-2</v>
      </c>
      <c r="N128" s="175">
        <f t="shared" si="247"/>
        <v>60760119.536730394</v>
      </c>
      <c r="O128" s="175">
        <f t="shared" si="116"/>
        <v>-2081785.9329027608</v>
      </c>
      <c r="P128" s="176">
        <v>-2.3252612020647552E-2</v>
      </c>
      <c r="Q128" s="178">
        <f t="shared" si="248"/>
        <v>29196350.972654592</v>
      </c>
      <c r="R128" s="178">
        <f t="shared" si="117"/>
        <v>-678891.42158579302</v>
      </c>
      <c r="S128" s="176">
        <v>-3.0541819935917258E-2</v>
      </c>
      <c r="T128" s="178">
        <f t="shared" si="249"/>
        <v>15596531.641171433</v>
      </c>
      <c r="U128" s="178">
        <f t="shared" si="118"/>
        <v>-476346.46100949397</v>
      </c>
      <c r="V128" s="176">
        <v>2.2470478179499386E-2</v>
      </c>
      <c r="W128" s="178">
        <f t="shared" si="250"/>
        <v>102508065.31925681</v>
      </c>
      <c r="X128" s="179">
        <f t="shared" si="119"/>
        <v>2303405.2449790579</v>
      </c>
      <c r="Y128" s="174">
        <v>-2.904538671192957E-2</v>
      </c>
      <c r="Z128" s="175">
        <f t="shared" si="251"/>
        <v>84575859.775244609</v>
      </c>
      <c r="AA128" s="177">
        <f t="shared" si="120"/>
        <v>-2456538.5536659085</v>
      </c>
      <c r="AB128" s="174">
        <v>-5.6425372921547784E-2</v>
      </c>
      <c r="AC128" s="175">
        <f t="shared" si="252"/>
        <v>168058391.78688505</v>
      </c>
      <c r="AD128" s="177">
        <f t="shared" si="121"/>
        <v>-9482757.4291705731</v>
      </c>
      <c r="AE128" s="174">
        <v>-0.14371326278786628</v>
      </c>
      <c r="AF128" s="175">
        <f t="shared" si="253"/>
        <v>104951552.12462479</v>
      </c>
      <c r="AG128" s="175">
        <f t="shared" si="122"/>
        <v>-15082929.990480648</v>
      </c>
      <c r="AH128" s="176">
        <v>-1.6400788890988935E-2</v>
      </c>
      <c r="AI128" s="178">
        <f t="shared" si="254"/>
        <v>38554668.533978365</v>
      </c>
      <c r="AJ128" s="179">
        <f t="shared" si="123"/>
        <v>-632326.97938783304</v>
      </c>
      <c r="AK128" s="174">
        <v>3.4773027165840117E-2</v>
      </c>
      <c r="AL128" s="177">
        <f t="shared" si="255"/>
        <v>38445548.677878641</v>
      </c>
      <c r="AM128" s="177">
        <f t="shared" si="124"/>
        <v>1336868.1085815027</v>
      </c>
      <c r="AN128" s="203">
        <v>-1.5246661301460311E-2</v>
      </c>
      <c r="AO128" s="177">
        <f t="shared" si="256"/>
        <v>21695094.136444453</v>
      </c>
      <c r="AP128" s="177">
        <f t="shared" ref="AP128:AP131" si="273">AN128*AO128</f>
        <v>-330777.75220166618</v>
      </c>
      <c r="AQ128" s="174">
        <v>8.2173212972308438E-2</v>
      </c>
      <c r="AR128" s="175">
        <f t="shared" si="257"/>
        <v>3189727074.4838977</v>
      </c>
      <c r="AS128" s="177">
        <f t="shared" si="125"/>
        <v>262110122.21510366</v>
      </c>
      <c r="AT128" s="174">
        <v>-1.1141436722209908E-2</v>
      </c>
      <c r="AU128" s="175">
        <f t="shared" si="258"/>
        <v>1002576695.0556782</v>
      </c>
      <c r="AV128" s="177">
        <f t="shared" si="142"/>
        <v>-11170144.807125177</v>
      </c>
      <c r="AW128" s="174">
        <v>3.5254929814124078E-2</v>
      </c>
      <c r="AX128" s="175">
        <f t="shared" si="259"/>
        <v>225889113.712028</v>
      </c>
      <c r="AY128" s="177">
        <f t="shared" si="126"/>
        <v>7963704.8496922404</v>
      </c>
      <c r="AZ128" s="174">
        <v>5.7446845790005752E-2</v>
      </c>
      <c r="BA128" s="175">
        <f t="shared" si="260"/>
        <v>1237653410.135246</v>
      </c>
      <c r="BB128" s="177">
        <f t="shared" si="127"/>
        <v>71099284.593514219</v>
      </c>
      <c r="BC128" s="174">
        <v>-1.3428263985026572E-2</v>
      </c>
      <c r="BD128" s="175">
        <f t="shared" si="261"/>
        <v>136313877.71048692</v>
      </c>
      <c r="BE128" s="177">
        <f t="shared" si="128"/>
        <v>-1830458.7347190478</v>
      </c>
      <c r="BF128" s="174">
        <v>3.2370374647624642E-2</v>
      </c>
      <c r="BG128" s="175">
        <f t="shared" si="262"/>
        <v>110541607.14923248</v>
      </c>
      <c r="BH128" s="177">
        <f t="shared" si="129"/>
        <v>3578273.237571198</v>
      </c>
      <c r="BI128" s="174">
        <v>-7.9936811777555392E-2</v>
      </c>
      <c r="BJ128" s="175">
        <f t="shared" si="263"/>
        <v>513376488.58034039</v>
      </c>
      <c r="BK128" s="177">
        <f t="shared" si="130"/>
        <v>-41037679.738668986</v>
      </c>
      <c r="BL128" s="174">
        <v>-3.7303417341456695E-2</v>
      </c>
      <c r="BM128" s="175">
        <f t="shared" si="264"/>
        <v>940231866.4031086</v>
      </c>
      <c r="BN128" s="177">
        <f t="shared" si="131"/>
        <v>-35073861.710171916</v>
      </c>
      <c r="BO128" s="174">
        <v>-0.19059479162897455</v>
      </c>
      <c r="BP128" s="175">
        <f t="shared" si="265"/>
        <v>91887666.42763567</v>
      </c>
      <c r="BQ128" s="177">
        <f t="shared" si="132"/>
        <v>-17513310.636047941</v>
      </c>
      <c r="BR128" s="174">
        <v>-1.7179298357006122E-2</v>
      </c>
      <c r="BS128" s="175">
        <f t="shared" si="266"/>
        <v>164158514.96590504</v>
      </c>
      <c r="BT128" s="177">
        <f t="shared" si="133"/>
        <v>-2820128.1064423374</v>
      </c>
      <c r="BU128" s="174">
        <v>-4.5693852741017296E-2</v>
      </c>
      <c r="BV128" s="175">
        <f t="shared" si="267"/>
        <v>73856467.301242769</v>
      </c>
      <c r="BW128" s="177">
        <f t="shared" si="134"/>
        <v>-3374786.5408347463</v>
      </c>
      <c r="BX128" s="174">
        <v>-4.8234223933849046E-2</v>
      </c>
      <c r="BY128" s="175">
        <f t="shared" si="268"/>
        <v>52277.514928612625</v>
      </c>
      <c r="BZ128" s="177">
        <f t="shared" si="135"/>
        <v>-2521.5653617718381</v>
      </c>
      <c r="CA128" s="174">
        <v>5.1977901360185666E-2</v>
      </c>
      <c r="CB128" s="175">
        <f t="shared" si="269"/>
        <v>96662118.711000428</v>
      </c>
      <c r="CC128" s="177">
        <f t="shared" si="136"/>
        <v>5024294.071626937</v>
      </c>
      <c r="CD128" s="174">
        <v>1.3921439935775968E-2</v>
      </c>
      <c r="CE128" s="175">
        <f t="shared" si="270"/>
        <v>12902093.771481492</v>
      </c>
      <c r="CF128" s="177">
        <f t="shared" si="137"/>
        <v>179615.72348542881</v>
      </c>
      <c r="CG128" s="174">
        <v>-1.2227604601303579E-2</v>
      </c>
      <c r="CH128" s="175">
        <f t="shared" si="271"/>
        <v>924664.944298691</v>
      </c>
      <c r="CI128" s="177">
        <f t="shared" si="138"/>
        <v>-11306.437327570791</v>
      </c>
      <c r="CJ128" s="174">
        <v>-0.11896281838094513</v>
      </c>
      <c r="CK128" s="179">
        <f t="shared" si="272"/>
        <v>1009456.455109716</v>
      </c>
      <c r="CL128" s="179">
        <f t="shared" si="139"/>
        <v>-120087.78493268984</v>
      </c>
      <c r="CN128" s="180">
        <f t="shared" si="186"/>
        <v>32653497271.235332</v>
      </c>
      <c r="CP128" s="180">
        <f t="shared" si="187"/>
        <v>3236962204638.3052</v>
      </c>
      <c r="CR128" s="182">
        <f t="shared" si="140"/>
        <v>1.0087698035042086E-2</v>
      </c>
      <c r="CS128" s="205">
        <v>1.01286539661718E-2</v>
      </c>
      <c r="CT128" s="184">
        <f t="shared" si="141"/>
        <v>4.0955931129713768E-5</v>
      </c>
    </row>
    <row r="129" spans="1:102" ht="15.75">
      <c r="A129" s="207">
        <v>41851</v>
      </c>
      <c r="B129" s="209">
        <v>3279213547939.0781</v>
      </c>
      <c r="C129" s="209">
        <v>-34576159804.546555</v>
      </c>
      <c r="D129" s="174">
        <v>6.1400339131178698E-2</v>
      </c>
      <c r="E129" s="175">
        <f t="shared" si="244"/>
        <v>108234083.82572691</v>
      </c>
      <c r="F129" s="175">
        <f t="shared" si="113"/>
        <v>6645609.4524520552</v>
      </c>
      <c r="G129" s="176">
        <v>-0.14771551388059431</v>
      </c>
      <c r="H129" s="175">
        <f t="shared" si="245"/>
        <v>386018227.70843178</v>
      </c>
      <c r="I129" s="175">
        <f t="shared" si="114"/>
        <v>-57020880.873227268</v>
      </c>
      <c r="J129" s="176">
        <v>1.9568962105623491E-2</v>
      </c>
      <c r="K129" s="175">
        <f t="shared" si="246"/>
        <v>432069214.71394455</v>
      </c>
      <c r="L129" s="177">
        <f t="shared" si="115"/>
        <v>8455146.0897436813</v>
      </c>
      <c r="M129" s="174">
        <v>-0.10574386916184578</v>
      </c>
      <c r="N129" s="175">
        <f t="shared" si="247"/>
        <v>58678333.603827633</v>
      </c>
      <c r="O129" s="175">
        <f t="shared" si="116"/>
        <v>-6204874.0312382877</v>
      </c>
      <c r="P129" s="176">
        <v>2.4448079016898369E-2</v>
      </c>
      <c r="Q129" s="178">
        <f t="shared" si="248"/>
        <v>28517459.551068798</v>
      </c>
      <c r="R129" s="178">
        <f t="shared" si="117"/>
        <v>697197.10446573305</v>
      </c>
      <c r="S129" s="176">
        <v>4.8428092680350858E-2</v>
      </c>
      <c r="T129" s="178">
        <f t="shared" si="249"/>
        <v>15120185.180161938</v>
      </c>
      <c r="U129" s="178">
        <f t="shared" si="118"/>
        <v>732241.72924894991</v>
      </c>
      <c r="V129" s="176">
        <v>0.12169552752012634</v>
      </c>
      <c r="W129" s="178">
        <f t="shared" si="250"/>
        <v>104811470.56423587</v>
      </c>
      <c r="X129" s="179">
        <f t="shared" si="119"/>
        <v>12755087.200474879</v>
      </c>
      <c r="Y129" s="174">
        <v>-1.3517629743294415E-2</v>
      </c>
      <c r="Z129" s="175">
        <f t="shared" si="251"/>
        <v>82119321.221578702</v>
      </c>
      <c r="AA129" s="177">
        <f t="shared" si="120"/>
        <v>-1110058.5790439607</v>
      </c>
      <c r="AB129" s="174">
        <v>-6.1747327886337083E-3</v>
      </c>
      <c r="AC129" s="175">
        <f t="shared" si="252"/>
        <v>158575634.35771447</v>
      </c>
      <c r="AD129" s="177">
        <f t="shared" si="121"/>
        <v>-979162.16894696956</v>
      </c>
      <c r="AE129" s="174">
        <v>-2.3410405487563509E-2</v>
      </c>
      <c r="AF129" s="175">
        <f t="shared" si="253"/>
        <v>89868622.134144142</v>
      </c>
      <c r="AG129" s="175">
        <f t="shared" si="122"/>
        <v>-2103860.8847689396</v>
      </c>
      <c r="AH129" s="176">
        <v>-0.23769272923801882</v>
      </c>
      <c r="AI129" s="178">
        <f t="shared" si="254"/>
        <v>37922341.554590531</v>
      </c>
      <c r="AJ129" s="179">
        <f t="shared" si="123"/>
        <v>-9013864.8632069565</v>
      </c>
      <c r="AK129" s="174">
        <v>-0.16979045242523511</v>
      </c>
      <c r="AL129" s="177">
        <f t="shared" si="255"/>
        <v>39782416.786460146</v>
      </c>
      <c r="AM129" s="177">
        <f t="shared" si="124"/>
        <v>-6754674.5447423356</v>
      </c>
      <c r="AN129" s="203">
        <v>6.5138459491738646E-2</v>
      </c>
      <c r="AO129" s="177">
        <f t="shared" si="256"/>
        <v>21364316.384242788</v>
      </c>
      <c r="AP129" s="177">
        <f t="shared" si="273"/>
        <v>1391638.6573636872</v>
      </c>
      <c r="AQ129" s="174">
        <v>-2.2432658397166107E-2</v>
      </c>
      <c r="AR129" s="175">
        <f t="shared" si="257"/>
        <v>3451837196.6990018</v>
      </c>
      <c r="AS129" s="177">
        <f t="shared" si="125"/>
        <v>-77433884.676180184</v>
      </c>
      <c r="AT129" s="174">
        <v>2.5450999058738429E-2</v>
      </c>
      <c r="AU129" s="175">
        <f t="shared" si="258"/>
        <v>991406550.24855304</v>
      </c>
      <c r="AV129" s="177">
        <f t="shared" si="142"/>
        <v>25232287.177203037</v>
      </c>
      <c r="AW129" s="174">
        <v>1.1562182704641304E-2</v>
      </c>
      <c r="AX129" s="175">
        <f t="shared" si="259"/>
        <v>233852818.56172022</v>
      </c>
      <c r="AY129" s="177">
        <f t="shared" si="126"/>
        <v>2703849.0142059424</v>
      </c>
      <c r="AZ129" s="174">
        <v>-8.8530127630361104E-3</v>
      </c>
      <c r="BA129" s="175">
        <f t="shared" si="260"/>
        <v>1308752694.7287602</v>
      </c>
      <c r="BB129" s="177">
        <f t="shared" si="127"/>
        <v>-11586404.310091617</v>
      </c>
      <c r="BC129" s="174">
        <v>3.6781650946087284E-2</v>
      </c>
      <c r="BD129" s="175">
        <f t="shared" si="261"/>
        <v>134483418.97576785</v>
      </c>
      <c r="BE129" s="177">
        <f t="shared" si="128"/>
        <v>4946522.1748031043</v>
      </c>
      <c r="BF129" s="174">
        <v>1.7899203012230823E-2</v>
      </c>
      <c r="BG129" s="175">
        <f t="shared" si="262"/>
        <v>114119880.38680369</v>
      </c>
      <c r="BH129" s="177">
        <f t="shared" si="129"/>
        <v>2042654.9067748978</v>
      </c>
      <c r="BI129" s="174">
        <v>-1.7686263282348135E-2</v>
      </c>
      <c r="BJ129" s="175">
        <f t="shared" si="263"/>
        <v>472338808.84167141</v>
      </c>
      <c r="BK129" s="177">
        <f t="shared" si="130"/>
        <v>-8353908.5316445073</v>
      </c>
      <c r="BL129" s="174">
        <v>7.1787154213305643E-2</v>
      </c>
      <c r="BM129" s="175">
        <f t="shared" si="264"/>
        <v>905158004.69293666</v>
      </c>
      <c r="BN129" s="177">
        <f t="shared" si="131"/>
        <v>64978717.270299874</v>
      </c>
      <c r="BO129" s="174">
        <v>0.154257520417557</v>
      </c>
      <c r="BP129" s="175">
        <f t="shared" si="265"/>
        <v>74374355.791587725</v>
      </c>
      <c r="BQ129" s="177">
        <f t="shared" si="132"/>
        <v>11472803.707063492</v>
      </c>
      <c r="BR129" s="174">
        <v>-1.2114507398847535E-2</v>
      </c>
      <c r="BS129" s="175">
        <f t="shared" si="266"/>
        <v>161338386.85946271</v>
      </c>
      <c r="BT129" s="177">
        <f t="shared" si="133"/>
        <v>-1954535.0813270868</v>
      </c>
      <c r="BU129" s="174">
        <v>-4.4115805825373472E-2</v>
      </c>
      <c r="BV129" s="175">
        <f t="shared" si="267"/>
        <v>70481680.760408014</v>
      </c>
      <c r="BW129" s="177">
        <f t="shared" si="134"/>
        <v>-3109356.1426721211</v>
      </c>
      <c r="BX129" s="174">
        <v>-0.10085142908559128</v>
      </c>
      <c r="BY129" s="175">
        <f t="shared" si="268"/>
        <v>49755.949566840791</v>
      </c>
      <c r="BZ129" s="177">
        <f t="shared" si="135"/>
        <v>-5017.9586193265004</v>
      </c>
      <c r="CA129" s="174">
        <v>-0.19166275669024474</v>
      </c>
      <c r="CB129" s="175">
        <f t="shared" si="269"/>
        <v>101686412.78262737</v>
      </c>
      <c r="CC129" s="177">
        <f t="shared" si="136"/>
        <v>-19489498.191860504</v>
      </c>
      <c r="CD129" s="174">
        <v>-1.9222775475733905E-2</v>
      </c>
      <c r="CE129" s="175">
        <f t="shared" si="270"/>
        <v>13081709.494966919</v>
      </c>
      <c r="CF129" s="177">
        <f t="shared" si="137"/>
        <v>-251466.76446052545</v>
      </c>
      <c r="CG129" s="174">
        <v>4.800849012473634E-2</v>
      </c>
      <c r="CH129" s="175">
        <f t="shared" si="271"/>
        <v>913358.50697112025</v>
      </c>
      <c r="CI129" s="177">
        <f t="shared" si="138"/>
        <v>43848.962862266955</v>
      </c>
      <c r="CJ129" s="174">
        <v>-7.5149748967702143E-2</v>
      </c>
      <c r="CK129" s="179">
        <f t="shared" si="272"/>
        <v>889368.67017702619</v>
      </c>
      <c r="CL129" s="179">
        <f t="shared" si="139"/>
        <v>-66835.8323035426</v>
      </c>
      <c r="CN129" s="180">
        <f t="shared" si="186"/>
        <v>-34512819124.559204</v>
      </c>
      <c r="CP129" s="180">
        <f t="shared" si="187"/>
        <v>3269615701909.5396</v>
      </c>
      <c r="CR129" s="182">
        <f t="shared" si="140"/>
        <v>-1.0555619458397766E-2</v>
      </c>
      <c r="CS129" s="205">
        <v>-1.0544040300844999E-2</v>
      </c>
      <c r="CT129" s="184">
        <f t="shared" si="141"/>
        <v>1.1579157552767116E-5</v>
      </c>
    </row>
    <row r="130" spans="1:102" ht="15.75">
      <c r="A130" s="207">
        <v>41882</v>
      </c>
      <c r="B130" s="209">
        <v>3244637388134.5317</v>
      </c>
      <c r="C130" s="209">
        <v>69787908866.298721</v>
      </c>
      <c r="D130" s="174">
        <v>0.2071347546859654</v>
      </c>
      <c r="E130" s="175">
        <f t="shared" si="244"/>
        <v>114879693.27817896</v>
      </c>
      <c r="F130" s="175">
        <f t="shared" si="113"/>
        <v>23795577.085574549</v>
      </c>
      <c r="G130" s="176">
        <v>-1.1536987735661466E-2</v>
      </c>
      <c r="H130" s="175">
        <f t="shared" si="245"/>
        <v>328997346.83520448</v>
      </c>
      <c r="I130" s="175">
        <f t="shared" si="114"/>
        <v>-3795638.3555029156</v>
      </c>
      <c r="J130" s="176">
        <v>9.492982949298813E-2</v>
      </c>
      <c r="K130" s="175">
        <f t="shared" si="246"/>
        <v>440524360.80368823</v>
      </c>
      <c r="L130" s="177">
        <f t="shared" si="115"/>
        <v>41818902.458601706</v>
      </c>
      <c r="M130" s="174">
        <v>7.8790697122669853E-2</v>
      </c>
      <c r="N130" s="175">
        <f t="shared" si="247"/>
        <v>52473459.572589345</v>
      </c>
      <c r="O130" s="175">
        <f t="shared" si="116"/>
        <v>4134420.4601625483</v>
      </c>
      <c r="P130" s="176">
        <v>8.0729593303260447E-2</v>
      </c>
      <c r="Q130" s="178">
        <f t="shared" si="248"/>
        <v>29214656.655534532</v>
      </c>
      <c r="R130" s="178">
        <f t="shared" si="117"/>
        <v>2358487.3502956936</v>
      </c>
      <c r="S130" s="176">
        <v>9.572855293382071E-2</v>
      </c>
      <c r="T130" s="178">
        <f t="shared" si="249"/>
        <v>15852426.909410888</v>
      </c>
      <c r="U130" s="178">
        <f t="shared" si="118"/>
        <v>1517529.8885270641</v>
      </c>
      <c r="V130" s="176">
        <v>0.1389026180605239</v>
      </c>
      <c r="W130" s="178">
        <f t="shared" si="250"/>
        <v>117566557.76471074</v>
      </c>
      <c r="X130" s="179">
        <f t="shared" si="119"/>
        <v>16330302.669882135</v>
      </c>
      <c r="Y130" s="174">
        <v>4.6159446627114367E-2</v>
      </c>
      <c r="Z130" s="175">
        <f t="shared" si="251"/>
        <v>81009262.642534748</v>
      </c>
      <c r="AA130" s="177">
        <f t="shared" si="120"/>
        <v>3739342.7352499724</v>
      </c>
      <c r="AB130" s="174">
        <v>-8.2036265032441325E-2</v>
      </c>
      <c r="AC130" s="175">
        <f t="shared" si="252"/>
        <v>157596472.18876752</v>
      </c>
      <c r="AD130" s="177">
        <f t="shared" si="121"/>
        <v>-12928625.960655501</v>
      </c>
      <c r="AE130" s="174">
        <v>0.12652914969010828</v>
      </c>
      <c r="AF130" s="175">
        <f t="shared" si="253"/>
        <v>87764761.249375209</v>
      </c>
      <c r="AG130" s="175">
        <f t="shared" si="122"/>
        <v>11104800.613638811</v>
      </c>
      <c r="AH130" s="176">
        <v>9.3109669548281718E-2</v>
      </c>
      <c r="AI130" s="178">
        <f t="shared" si="254"/>
        <v>28908476.69138357</v>
      </c>
      <c r="AJ130" s="179">
        <f t="shared" si="123"/>
        <v>2691658.7118789288</v>
      </c>
      <c r="AK130" s="174">
        <v>0.20283146815197525</v>
      </c>
      <c r="AL130" s="177">
        <f t="shared" si="255"/>
        <v>33027742.241717808</v>
      </c>
      <c r="AM130" s="177">
        <f t="shared" si="124"/>
        <v>6699065.4486326333</v>
      </c>
      <c r="AN130" s="203">
        <v>7.0300076417058946E-2</v>
      </c>
      <c r="AO130" s="177">
        <f t="shared" si="256"/>
        <v>22755955.041606475</v>
      </c>
      <c r="AP130" s="177">
        <f t="shared" si="273"/>
        <v>1599745.3783680929</v>
      </c>
      <c r="AQ130" s="174">
        <v>-8.3869180428763582E-2</v>
      </c>
      <c r="AR130" s="175">
        <f t="shared" si="257"/>
        <v>3374403312.0228214</v>
      </c>
      <c r="AS130" s="177">
        <f t="shared" si="125"/>
        <v>-283008440.21545941</v>
      </c>
      <c r="AT130" s="174">
        <v>5.8551217278182695E-2</v>
      </c>
      <c r="AU130" s="175">
        <f t="shared" si="258"/>
        <v>1016638837.425756</v>
      </c>
      <c r="AV130" s="177">
        <f t="shared" si="142"/>
        <v>59525441.463554494</v>
      </c>
      <c r="AW130" s="174">
        <v>-1.4336728392738198E-2</v>
      </c>
      <c r="AX130" s="175">
        <f t="shared" si="259"/>
        <v>236556667.57592615</v>
      </c>
      <c r="AY130" s="177">
        <f t="shared" si="126"/>
        <v>-3391448.6925273119</v>
      </c>
      <c r="AZ130" s="174">
        <v>-1.6757881230240555E-2</v>
      </c>
      <c r="BA130" s="175">
        <f t="shared" si="260"/>
        <v>1297166290.4186687</v>
      </c>
      <c r="BB130" s="177">
        <f t="shared" si="127"/>
        <v>-21737758.630707778</v>
      </c>
      <c r="BC130" s="174">
        <v>6.423557055811319E-3</v>
      </c>
      <c r="BD130" s="175">
        <f t="shared" si="261"/>
        <v>139429941.15057096</v>
      </c>
      <c r="BE130" s="177">
        <f t="shared" si="128"/>
        <v>895636.18226910708</v>
      </c>
      <c r="BF130" s="174">
        <v>-4.3098520600618421E-3</v>
      </c>
      <c r="BG130" s="175">
        <f t="shared" si="262"/>
        <v>116162535.29357859</v>
      </c>
      <c r="BH130" s="177">
        <f t="shared" si="129"/>
        <v>-500643.34203703614</v>
      </c>
      <c r="BI130" s="174">
        <v>-4.348025983715112E-2</v>
      </c>
      <c r="BJ130" s="175">
        <f t="shared" si="263"/>
        <v>463984900.31002688</v>
      </c>
      <c r="BK130" s="177">
        <f t="shared" si="130"/>
        <v>-20174184.025994629</v>
      </c>
      <c r="BL130" s="174">
        <v>6.0252677161531952E-2</v>
      </c>
      <c r="BM130" s="175">
        <f t="shared" si="264"/>
        <v>970136721.96323657</v>
      </c>
      <c r="BN130" s="177">
        <f t="shared" si="131"/>
        <v>58453334.710997775</v>
      </c>
      <c r="BO130" s="174">
        <v>8.3214422652890654E-2</v>
      </c>
      <c r="BP130" s="175">
        <f t="shared" si="265"/>
        <v>85847159.498651206</v>
      </c>
      <c r="BQ130" s="177">
        <f t="shared" si="132"/>
        <v>7143721.8140708776</v>
      </c>
      <c r="BR130" s="174">
        <v>-1.4334217499275808E-2</v>
      </c>
      <c r="BS130" s="175">
        <f t="shared" si="266"/>
        <v>159383851.77813563</v>
      </c>
      <c r="BT130" s="177">
        <f t="shared" si="133"/>
        <v>-2284642.7972601335</v>
      </c>
      <c r="BU130" s="174">
        <v>-2.7734428809401853E-2</v>
      </c>
      <c r="BV130" s="175">
        <f t="shared" si="267"/>
        <v>67372324.617735893</v>
      </c>
      <c r="BW130" s="177">
        <f t="shared" si="134"/>
        <v>-1868532.940834508</v>
      </c>
      <c r="BX130" s="174">
        <v>-1.0773113850690663E-2</v>
      </c>
      <c r="BY130" s="175">
        <f t="shared" si="268"/>
        <v>44737.990947514292</v>
      </c>
      <c r="BZ130" s="177">
        <f t="shared" si="135"/>
        <v>-481.96746992873972</v>
      </c>
      <c r="CA130" s="174">
        <v>3.1582418568751303E-3</v>
      </c>
      <c r="CB130" s="175">
        <f t="shared" si="269"/>
        <v>82196914.590766877</v>
      </c>
      <c r="CC130" s="177">
        <f t="shared" si="136"/>
        <v>259597.73616655008</v>
      </c>
      <c r="CD130" s="174">
        <v>2.4344495757228832E-2</v>
      </c>
      <c r="CE130" s="175">
        <f t="shared" si="270"/>
        <v>12830242.730506392</v>
      </c>
      <c r="CF130" s="177">
        <f t="shared" si="137"/>
        <v>312345.78971702891</v>
      </c>
      <c r="CG130" s="174">
        <v>-0.28249224821303165</v>
      </c>
      <c r="CH130" s="175">
        <f t="shared" si="271"/>
        <v>957207.46983338729</v>
      </c>
      <c r="CI130" s="177">
        <f t="shared" si="138"/>
        <v>-270403.69015954126</v>
      </c>
      <c r="CJ130" s="174">
        <v>2.4192326929550024E-2</v>
      </c>
      <c r="CK130" s="179">
        <f t="shared" si="272"/>
        <v>822532.83787348366</v>
      </c>
      <c r="CL130" s="179">
        <f t="shared" si="139"/>
        <v>19898.983324125882</v>
      </c>
      <c r="CN130" s="180">
        <f t="shared" si="186"/>
        <v>69895469857.436417</v>
      </c>
      <c r="CP130" s="180">
        <f t="shared" si="187"/>
        <v>3235102882784.9824</v>
      </c>
      <c r="CR130" s="182">
        <f t="shared" si="140"/>
        <v>2.1605331388183224E-2</v>
      </c>
      <c r="CS130" s="205">
        <v>2.1508692811563299E-2</v>
      </c>
      <c r="CT130" s="184">
        <f t="shared" si="141"/>
        <v>-9.6638576619925004E-5</v>
      </c>
    </row>
    <row r="131" spans="1:102" s="170" customFormat="1" ht="15.75">
      <c r="A131" s="210">
        <v>41912</v>
      </c>
      <c r="B131" s="212">
        <v>3314425297000.8306</v>
      </c>
      <c r="C131" s="212">
        <v>-51312831690.911934</v>
      </c>
      <c r="D131" s="190">
        <v>-5.1513293770138975E-2</v>
      </c>
      <c r="E131" s="191">
        <f t="shared" si="244"/>
        <v>138675270.3637535</v>
      </c>
      <c r="F131" s="191">
        <f t="shared" si="113"/>
        <v>-7143619.9409014815</v>
      </c>
      <c r="G131" s="192">
        <v>-7.8133000006770245E-2</v>
      </c>
      <c r="H131" s="191">
        <f t="shared" si="245"/>
        <v>325201708.47970158</v>
      </c>
      <c r="I131" s="191">
        <f t="shared" si="114"/>
        <v>-25408985.090846218</v>
      </c>
      <c r="J131" s="192">
        <v>0</v>
      </c>
      <c r="K131" s="191">
        <f t="shared" si="246"/>
        <v>482343263.26228994</v>
      </c>
      <c r="L131" s="193">
        <f t="shared" si="115"/>
        <v>0</v>
      </c>
      <c r="M131" s="190">
        <v>-0.22532768250245619</v>
      </c>
      <c r="N131" s="191">
        <f t="shared" si="247"/>
        <v>56607880.032751895</v>
      </c>
      <c r="O131" s="191">
        <f t="shared" si="116"/>
        <v>-12755322.419157049</v>
      </c>
      <c r="P131" s="192">
        <v>3.3801569483769993E-2</v>
      </c>
      <c r="Q131" s="194">
        <f t="shared" si="248"/>
        <v>31573144.005830225</v>
      </c>
      <c r="R131" s="194">
        <f t="shared" si="117"/>
        <v>1067221.8209341464</v>
      </c>
      <c r="S131" s="192">
        <v>9.8232643086143739E-2</v>
      </c>
      <c r="T131" s="194">
        <f t="shared" si="249"/>
        <v>17369956.797937952</v>
      </c>
      <c r="U131" s="194">
        <f t="shared" si="118"/>
        <v>1706296.7665535749</v>
      </c>
      <c r="V131" s="192">
        <v>-0.18332094289529249</v>
      </c>
      <c r="W131" s="194">
        <f t="shared" si="250"/>
        <v>133896860.43459289</v>
      </c>
      <c r="X131" s="195">
        <f t="shared" si="119"/>
        <v>-24546098.705588952</v>
      </c>
      <c r="Y131" s="190">
        <v>-0.12959075620053642</v>
      </c>
      <c r="Z131" s="191">
        <f t="shared" si="251"/>
        <v>84748605.377784729</v>
      </c>
      <c r="AA131" s="193">
        <f t="shared" si="120"/>
        <v>-10982635.85784797</v>
      </c>
      <c r="AB131" s="190">
        <v>-7.1156606328701369E-2</v>
      </c>
      <c r="AC131" s="191">
        <f t="shared" si="252"/>
        <v>144667846.22811201</v>
      </c>
      <c r="AD131" s="193">
        <f t="shared" si="121"/>
        <v>-10294072.982474871</v>
      </c>
      <c r="AE131" s="190">
        <v>-4.6626684430586464E-2</v>
      </c>
      <c r="AF131" s="191">
        <f t="shared" si="253"/>
        <v>98869561.863014013</v>
      </c>
      <c r="AG131" s="191">
        <f t="shared" si="122"/>
        <v>-4609959.8607771005</v>
      </c>
      <c r="AH131" s="192">
        <v>-0.30579131576546914</v>
      </c>
      <c r="AI131" s="194">
        <f t="shared" si="254"/>
        <v>31600135.403262503</v>
      </c>
      <c r="AJ131" s="195">
        <f t="shared" si="123"/>
        <v>-9663046.9833306242</v>
      </c>
      <c r="AK131" s="190">
        <v>-0.32366808359994514</v>
      </c>
      <c r="AL131" s="193">
        <f t="shared" si="255"/>
        <v>39726807.690350436</v>
      </c>
      <c r="AM131" s="193">
        <f t="shared" si="124"/>
        <v>-12858299.712679289</v>
      </c>
      <c r="AN131" s="204">
        <v>2.5469530858284236E-2</v>
      </c>
      <c r="AO131" s="193">
        <f t="shared" si="256"/>
        <v>24355700.419974566</v>
      </c>
      <c r="AP131" s="193">
        <f t="shared" si="273"/>
        <v>620328.26342166855</v>
      </c>
      <c r="AQ131" s="190">
        <v>3.9734475440675286E-2</v>
      </c>
      <c r="AR131" s="191">
        <f t="shared" si="257"/>
        <v>3091394871.8073621</v>
      </c>
      <c r="AS131" s="193">
        <f t="shared" si="125"/>
        <v>122834953.61125915</v>
      </c>
      <c r="AT131" s="190">
        <v>-5.2128898396710407E-2</v>
      </c>
      <c r="AU131" s="191">
        <f t="shared" si="258"/>
        <v>1076164278.8893106</v>
      </c>
      <c r="AV131" s="193">
        <f t="shared" si="142"/>
        <v>-56099258.352389999</v>
      </c>
      <c r="AW131" s="190">
        <v>-2.3660234222090903E-2</v>
      </c>
      <c r="AX131" s="191">
        <f t="shared" si="259"/>
        <v>233165218.88339883</v>
      </c>
      <c r="AY131" s="193">
        <f t="shared" si="126"/>
        <v>-5516743.6912263092</v>
      </c>
      <c r="AZ131" s="190">
        <v>3.7958918931384498E-4</v>
      </c>
      <c r="BA131" s="191">
        <f t="shared" si="260"/>
        <v>1275428531.787961</v>
      </c>
      <c r="BB131" s="193">
        <f t="shared" si="127"/>
        <v>484138.88240913971</v>
      </c>
      <c r="BC131" s="190">
        <v>-1.3358854537885746E-2</v>
      </c>
      <c r="BD131" s="191">
        <f t="shared" si="261"/>
        <v>140325577.33284006</v>
      </c>
      <c r="BE131" s="193">
        <f t="shared" si="128"/>
        <v>-1874588.9755342475</v>
      </c>
      <c r="BF131" s="190">
        <v>1.6173290327024661E-2</v>
      </c>
      <c r="BG131" s="191">
        <f t="shared" si="262"/>
        <v>115661891.95154156</v>
      </c>
      <c r="BH131" s="193">
        <f t="shared" si="129"/>
        <v>1870633.3583052384</v>
      </c>
      <c r="BI131" s="190">
        <v>-4.781787208022633E-2</v>
      </c>
      <c r="BJ131" s="191">
        <f t="shared" si="263"/>
        <v>443810716.28403229</v>
      </c>
      <c r="BK131" s="193">
        <f t="shared" si="130"/>
        <v>-21222084.059103478</v>
      </c>
      <c r="BL131" s="190">
        <v>-7.0753635817513982E-2</v>
      </c>
      <c r="BM131" s="191">
        <f t="shared" si="264"/>
        <v>1028590056.6742343</v>
      </c>
      <c r="BN131" s="193">
        <f t="shared" si="131"/>
        <v>-72776486.275444835</v>
      </c>
      <c r="BO131" s="190">
        <v>-0.11975501400057097</v>
      </c>
      <c r="BP131" s="191">
        <f t="shared" si="265"/>
        <v>92990881.312722072</v>
      </c>
      <c r="BQ131" s="193">
        <f t="shared" si="132"/>
        <v>-11136124.293530464</v>
      </c>
      <c r="BR131" s="190">
        <v>-6.6137149541317719E-2</v>
      </c>
      <c r="BS131" s="191">
        <f t="shared" si="266"/>
        <v>157099208.98087549</v>
      </c>
      <c r="BT131" s="193">
        <f t="shared" si="133"/>
        <v>-10390093.877190886</v>
      </c>
      <c r="BU131" s="190">
        <v>5.6143749850957492E-2</v>
      </c>
      <c r="BV131" s="191">
        <f t="shared" si="267"/>
        <v>65503791.676901385</v>
      </c>
      <c r="BW131" s="193">
        <f t="shared" si="134"/>
        <v>3677628.4941971828</v>
      </c>
      <c r="BX131" s="190">
        <v>-0.11710507019874593</v>
      </c>
      <c r="BY131" s="191">
        <f t="shared" si="268"/>
        <v>44256.02347758555</v>
      </c>
      <c r="BZ131" s="193">
        <f t="shared" si="135"/>
        <v>-5182.6047360600032</v>
      </c>
      <c r="CA131" s="190">
        <v>-0.22062448464410186</v>
      </c>
      <c r="CB131" s="191">
        <f t="shared" si="269"/>
        <v>82456512.326933429</v>
      </c>
      <c r="CC131" s="193">
        <f t="shared" si="136"/>
        <v>-18191925.537679721</v>
      </c>
      <c r="CD131" s="190">
        <v>-0.72290189903116564</v>
      </c>
      <c r="CE131" s="191">
        <f t="shared" si="270"/>
        <v>13142588.52022342</v>
      </c>
      <c r="CF131" s="193">
        <f t="shared" si="137"/>
        <v>-9500802.199454708</v>
      </c>
      <c r="CG131" s="190">
        <v>7.4856304411648311E-2</v>
      </c>
      <c r="CH131" s="191">
        <f t="shared" si="271"/>
        <v>686803.77967384609</v>
      </c>
      <c r="CI131" s="193">
        <f t="shared" si="138"/>
        <v>51411.592802336061</v>
      </c>
      <c r="CJ131" s="190">
        <v>-0.12980872486361433</v>
      </c>
      <c r="CK131" s="195">
        <f t="shared" si="272"/>
        <v>842431.82119760965</v>
      </c>
      <c r="CL131" s="195">
        <f t="shared" si="139"/>
        <v>-109355.00049419406</v>
      </c>
      <c r="CM131" s="196"/>
      <c r="CN131" s="197">
        <f t="shared" si="186"/>
        <v>-51120059617.281425</v>
      </c>
      <c r="CP131" s="197">
        <f t="shared" si="187"/>
        <v>3304998352642.4189</v>
      </c>
      <c r="CR131" s="182">
        <f t="shared" si="140"/>
        <v>-1.5467499273156918E-2</v>
      </c>
      <c r="CS131" s="206">
        <v>-1.54816678889532E-2</v>
      </c>
      <c r="CT131" s="184">
        <f t="shared" si="141"/>
        <v>-1.4168615796282188E-5</v>
      </c>
    </row>
    <row r="132" spans="1:102" s="181" customFormat="1" ht="15.75">
      <c r="A132" s="207"/>
      <c r="B132" s="209"/>
      <c r="C132" s="209"/>
      <c r="D132" s="203"/>
      <c r="E132" s="179"/>
      <c r="F132" s="178"/>
      <c r="G132" s="213"/>
      <c r="H132" s="179"/>
      <c r="I132" s="178"/>
      <c r="J132" s="213"/>
      <c r="K132" s="179"/>
      <c r="L132" s="179"/>
      <c r="M132" s="203"/>
      <c r="N132" s="179"/>
      <c r="O132" s="178"/>
      <c r="P132" s="213"/>
      <c r="Q132" s="179"/>
      <c r="R132" s="178"/>
      <c r="S132" s="213"/>
      <c r="T132" s="179"/>
      <c r="U132" s="178"/>
      <c r="V132" s="213"/>
      <c r="W132" s="179"/>
      <c r="X132" s="179"/>
      <c r="Y132" s="203"/>
      <c r="Z132" s="179"/>
      <c r="AA132" s="179"/>
      <c r="AB132" s="203"/>
      <c r="AC132" s="179"/>
      <c r="AD132" s="179"/>
      <c r="AE132" s="203"/>
      <c r="AF132" s="179"/>
      <c r="AG132" s="178"/>
      <c r="AH132" s="213"/>
      <c r="AI132" s="179"/>
      <c r="AJ132" s="179"/>
      <c r="AK132" s="203"/>
      <c r="AL132" s="179"/>
      <c r="AM132" s="179"/>
      <c r="AN132" s="203"/>
      <c r="AO132" s="179"/>
      <c r="AP132" s="179"/>
      <c r="AQ132" s="203"/>
      <c r="AR132" s="179"/>
      <c r="AS132" s="179"/>
      <c r="AT132" s="203"/>
      <c r="AU132" s="179"/>
      <c r="AV132" s="179"/>
      <c r="AW132" s="203"/>
      <c r="AX132" s="179"/>
      <c r="AY132" s="179"/>
      <c r="AZ132" s="203"/>
      <c r="BA132" s="179"/>
      <c r="BB132" s="179"/>
      <c r="BC132" s="203"/>
      <c r="BD132" s="179"/>
      <c r="BE132" s="179"/>
      <c r="BF132" s="203"/>
      <c r="BG132" s="179"/>
      <c r="BH132" s="179"/>
      <c r="BI132" s="203"/>
      <c r="BJ132" s="179"/>
      <c r="BK132" s="179"/>
      <c r="BL132" s="203"/>
      <c r="BM132" s="179"/>
      <c r="BN132" s="179"/>
      <c r="BO132" s="203"/>
      <c r="BP132" s="179"/>
      <c r="BQ132" s="179"/>
      <c r="BR132" s="203"/>
      <c r="BS132" s="179"/>
      <c r="BT132" s="179"/>
      <c r="BU132" s="203"/>
      <c r="BV132" s="179"/>
      <c r="BW132" s="179"/>
      <c r="BX132" s="203"/>
      <c r="BY132" s="179"/>
      <c r="BZ132" s="179"/>
      <c r="CA132" s="203"/>
      <c r="CB132" s="179"/>
      <c r="CC132" s="179"/>
      <c r="CD132" s="203"/>
      <c r="CE132" s="179"/>
      <c r="CF132" s="179"/>
      <c r="CG132" s="203"/>
      <c r="CH132" s="179"/>
      <c r="CI132" s="179"/>
      <c r="CJ132" s="203"/>
      <c r="CK132" s="179"/>
      <c r="CL132" s="179"/>
      <c r="CM132" s="164"/>
      <c r="CN132" s="180"/>
      <c r="CP132" s="180"/>
      <c r="CQ132" s="525"/>
      <c r="CR132" s="419" t="s">
        <v>209</v>
      </c>
      <c r="CS132" s="526" t="s">
        <v>224</v>
      </c>
      <c r="CT132" s="419" t="s">
        <v>211</v>
      </c>
      <c r="CW132" s="166"/>
      <c r="CX132" s="166"/>
    </row>
    <row r="133" spans="1:102">
      <c r="CQ133" s="527"/>
      <c r="CR133" s="168" t="s">
        <v>222</v>
      </c>
      <c r="CS133" s="528" t="s">
        <v>225</v>
      </c>
      <c r="CT133" s="529"/>
    </row>
    <row r="134" spans="1:102">
      <c r="CP134" s="164"/>
      <c r="CQ134" s="365" t="s">
        <v>226</v>
      </c>
      <c r="CR134" s="530">
        <f>AVERAGE(CR3:CR131)</f>
        <v>7.1371617723411584E-3</v>
      </c>
      <c r="CS134" s="531">
        <f>AVERAGE(CS3:CS131)</f>
        <v>7.110657463770027E-3</v>
      </c>
      <c r="CT134" s="532">
        <f>CR134-CS134</f>
        <v>2.6504308571131431E-5</v>
      </c>
      <c r="CV134" s="280" t="s">
        <v>227</v>
      </c>
      <c r="CW134" s="273" t="s">
        <v>228</v>
      </c>
      <c r="CX134" s="274" t="s">
        <v>229</v>
      </c>
    </row>
    <row r="135" spans="1:102">
      <c r="CP135" s="164"/>
      <c r="CQ135" s="230" t="s">
        <v>230</v>
      </c>
      <c r="CR135" s="533">
        <f>STDEV(CR3:CR131)</f>
        <v>4.1580733756114777E-2</v>
      </c>
      <c r="CS135" s="534">
        <f>STDEV(CS3:CS131)</f>
        <v>4.160028203340288E-2</v>
      </c>
      <c r="CT135" s="530">
        <f>CR135-CS135</f>
        <v>-1.9548277288103377E-5</v>
      </c>
      <c r="CV135" s="275" t="s">
        <v>231</v>
      </c>
      <c r="CW135" s="224">
        <v>7.1371617723411584E-3</v>
      </c>
      <c r="CX135" s="276">
        <v>7.110657463770027E-3</v>
      </c>
    </row>
    <row r="136" spans="1:102">
      <c r="CP136" s="164"/>
      <c r="CQ136" s="230" t="s">
        <v>289</v>
      </c>
      <c r="CR136" s="535">
        <f>SKEW(CR3:CR131)</f>
        <v>-0.95555413789076626</v>
      </c>
      <c r="CS136" s="536">
        <f>SKEW(CS3:CS131)</f>
        <v>-0.96777730329434564</v>
      </c>
      <c r="CT136" s="535">
        <f>CR136-CS136</f>
        <v>1.2223165403579372E-2</v>
      </c>
      <c r="CV136" s="275" t="s">
        <v>233</v>
      </c>
      <c r="CW136" s="224">
        <v>1.7289574196969026E-3</v>
      </c>
      <c r="CX136" s="276">
        <v>1.7305834652586627E-3</v>
      </c>
    </row>
    <row r="137" spans="1:102">
      <c r="CP137" s="164"/>
      <c r="CQ137" s="230" t="s">
        <v>290</v>
      </c>
      <c r="CR137" s="535">
        <f>KURT(CR3:CR131)</f>
        <v>2.7385843422787235</v>
      </c>
      <c r="CS137" s="536">
        <f>KURT(CS3:CS131)</f>
        <v>2.7659226786090021</v>
      </c>
      <c r="CT137" s="535">
        <f>CR137-CS137</f>
        <v>-2.7338336330278601E-2</v>
      </c>
      <c r="CV137" s="275" t="s">
        <v>235</v>
      </c>
      <c r="CW137" s="224">
        <v>129</v>
      </c>
      <c r="CX137" s="276">
        <v>129</v>
      </c>
    </row>
    <row r="138" spans="1:102">
      <c r="CP138" s="164"/>
      <c r="CQ138" s="230"/>
      <c r="CR138" s="537"/>
      <c r="CS138" s="538"/>
      <c r="CT138" s="539"/>
      <c r="CV138" s="275" t="s">
        <v>237</v>
      </c>
      <c r="CW138" s="224">
        <v>0.99998482547555323</v>
      </c>
      <c r="CX138" s="276"/>
    </row>
    <row r="139" spans="1:102">
      <c r="CP139" s="164"/>
      <c r="CQ139" s="371" t="s">
        <v>236</v>
      </c>
      <c r="CR139" s="540">
        <f>CORREL(CR3:CR131,CS3:CS131)</f>
        <v>0.99998482547555323</v>
      </c>
      <c r="CS139" s="541"/>
      <c r="CT139" s="541"/>
      <c r="CV139" s="275" t="s">
        <v>238</v>
      </c>
      <c r="CW139" s="224">
        <v>0</v>
      </c>
      <c r="CX139" s="276"/>
    </row>
    <row r="140" spans="1:102" ht="15.75">
      <c r="CQ140"/>
      <c r="CR140"/>
      <c r="CS140"/>
      <c r="CT140"/>
      <c r="CV140" s="275" t="s">
        <v>240</v>
      </c>
      <c r="CW140" s="224">
        <v>128</v>
      </c>
      <c r="CX140" s="276"/>
    </row>
    <row r="141" spans="1:102" ht="15.75">
      <c r="CQ141"/>
      <c r="CR141"/>
      <c r="CS141"/>
      <c r="CT141"/>
      <c r="CV141" s="275" t="s">
        <v>242</v>
      </c>
      <c r="CW141" s="224">
        <v>1.3090904279228914</v>
      </c>
      <c r="CX141" s="276"/>
    </row>
    <row r="142" spans="1:102" ht="15.75">
      <c r="CQ142"/>
      <c r="CR142"/>
      <c r="CS142"/>
      <c r="CT142"/>
      <c r="CV142" s="275" t="s">
        <v>244</v>
      </c>
      <c r="CW142" s="224">
        <v>9.6424477533356839E-2</v>
      </c>
      <c r="CX142" s="276"/>
    </row>
    <row r="143" spans="1:102" ht="15.75">
      <c r="CQ143"/>
      <c r="CR143"/>
      <c r="CS143"/>
      <c r="CT143"/>
      <c r="CV143" s="275" t="s">
        <v>246</v>
      </c>
      <c r="CW143" s="224">
        <v>1.6568452260814905</v>
      </c>
      <c r="CX143" s="276"/>
    </row>
    <row r="144" spans="1:102" ht="15.75">
      <c r="CQ144"/>
      <c r="CR144"/>
      <c r="CS144"/>
      <c r="CT144"/>
      <c r="CV144" s="275" t="s">
        <v>248</v>
      </c>
      <c r="CW144" s="224">
        <v>0.19284895506671368</v>
      </c>
      <c r="CX144" s="276"/>
    </row>
    <row r="145" spans="95:103" ht="15.75">
      <c r="CQ145"/>
      <c r="CR145"/>
      <c r="CS145"/>
      <c r="CT145"/>
      <c r="CV145" s="277" t="s">
        <v>250</v>
      </c>
      <c r="CW145" s="278">
        <v>1.9786708498378349</v>
      </c>
      <c r="CX145" s="279"/>
    </row>
    <row r="146" spans="95:103" ht="15.75">
      <c r="CQ146"/>
      <c r="CR146"/>
      <c r="CS146"/>
      <c r="CT146"/>
    </row>
    <row r="147" spans="95:103">
      <c r="CR147" s="166"/>
      <c r="CS147" s="166"/>
      <c r="CT147" s="166"/>
    </row>
    <row r="148" spans="95:103">
      <c r="CR148" s="166"/>
      <c r="CS148" s="166"/>
      <c r="CT148" s="166"/>
    </row>
    <row r="149" spans="95:103">
      <c r="CR149" s="166"/>
      <c r="CS149" s="166"/>
      <c r="CT149" s="166"/>
      <c r="CV149" s="280" t="s">
        <v>292</v>
      </c>
      <c r="CW149" s="281"/>
      <c r="CX149" s="281"/>
      <c r="CY149" s="282"/>
    </row>
    <row r="150" spans="95:103">
      <c r="CR150" s="166"/>
      <c r="CS150" s="166"/>
      <c r="CT150" s="166"/>
      <c r="CV150" s="164" t="s">
        <v>241</v>
      </c>
      <c r="CW150" s="233">
        <f>(CR139*CR135)/CS135</f>
        <v>0.99951492528024699</v>
      </c>
      <c r="CX150" s="181">
        <v>1</v>
      </c>
      <c r="CY150" s="234"/>
    </row>
    <row r="151" spans="95:103" ht="15.75">
      <c r="CR151" s="166"/>
      <c r="CS151" s="166"/>
      <c r="CT151" s="166"/>
      <c r="CV151" s="164" t="s">
        <v>243</v>
      </c>
      <c r="CW151" s="235">
        <v>2.5899999999999999E-2</v>
      </c>
      <c r="CX151" s="235">
        <v>2.5899999999999999E-2</v>
      </c>
      <c r="CY151" s="234"/>
    </row>
    <row r="152" spans="95:103" ht="15.75">
      <c r="CR152" s="166"/>
      <c r="CS152" s="166"/>
      <c r="CT152" s="166"/>
      <c r="CV152" s="236" t="s">
        <v>245</v>
      </c>
      <c r="CW152" s="235">
        <v>0.05</v>
      </c>
      <c r="CX152" s="235">
        <v>0.05</v>
      </c>
      <c r="CY152" s="234"/>
    </row>
    <row r="153" spans="95:103">
      <c r="CR153" s="166"/>
      <c r="CS153" s="166"/>
      <c r="CT153" s="166"/>
      <c r="CV153" s="164" t="s">
        <v>247</v>
      </c>
      <c r="CW153" s="237">
        <f>CW151+CW150*CW152</f>
        <v>7.5875746264012361E-2</v>
      </c>
      <c r="CX153" s="237">
        <f>CX151+CX150*CX152</f>
        <v>7.5899999999999995E-2</v>
      </c>
      <c r="CY153" s="234"/>
    </row>
    <row r="154" spans="95:103">
      <c r="CR154" s="166"/>
      <c r="CS154" s="166"/>
      <c r="CT154" s="166"/>
      <c r="CV154" s="236" t="s">
        <v>249</v>
      </c>
      <c r="CW154" s="181">
        <f>(CW153-CW151)/CR135</f>
        <v>1.2018966898741423</v>
      </c>
      <c r="CX154" s="181">
        <f>(CX153-CX151)/CS135</f>
        <v>1.2019149283616053</v>
      </c>
      <c r="CY154" s="238">
        <f>CX154-CW154</f>
        <v>1.8238487462962638E-5</v>
      </c>
    </row>
    <row r="155" spans="95:103">
      <c r="CV155" s="164"/>
      <c r="CW155" s="181"/>
      <c r="CX155" s="181"/>
      <c r="CY155" s="234"/>
    </row>
    <row r="156" spans="95:103">
      <c r="CV156" s="236" t="s">
        <v>293</v>
      </c>
      <c r="CW156" s="219">
        <v>4380000000000</v>
      </c>
      <c r="CX156" s="181"/>
      <c r="CY156" s="234"/>
    </row>
    <row r="157" spans="95:103">
      <c r="CV157" s="236" t="s">
        <v>294</v>
      </c>
      <c r="CW157" s="219">
        <f>CW156*CS135</f>
        <v>182209235306.30463</v>
      </c>
      <c r="CX157" s="181"/>
      <c r="CY157" s="234"/>
    </row>
    <row r="158" spans="95:103">
      <c r="CV158" s="236" t="s">
        <v>253</v>
      </c>
      <c r="CW158" s="219">
        <f>CW157*CY154</f>
        <v>3323220.853770046</v>
      </c>
      <c r="CX158" s="181"/>
      <c r="CY158" s="234"/>
    </row>
    <row r="159" spans="95:103">
      <c r="CV159" s="196" t="s">
        <v>319</v>
      </c>
      <c r="CW159" s="239">
        <f>CW158*(12^0.5)</f>
        <v>11511974.727004284</v>
      </c>
      <c r="CX159" s="170"/>
      <c r="CY159" s="240"/>
    </row>
    <row r="160" spans="95:103">
      <c r="CV160" s="181"/>
      <c r="CW160" s="181"/>
      <c r="CX160" s="181"/>
      <c r="CY160" s="18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160"/>
  <sheetViews>
    <sheetView topLeftCell="CZ131" workbookViewId="0">
      <selection activeCell="DF152" sqref="DF152"/>
    </sheetView>
  </sheetViews>
  <sheetFormatPr defaultColWidth="11.5" defaultRowHeight="15"/>
  <cols>
    <col min="1" max="1" width="11.5" style="166"/>
    <col min="2" max="2" width="18.375" style="164" bestFit="1" customWidth="1"/>
    <col min="3" max="3" width="24.625" style="166" bestFit="1" customWidth="1"/>
    <col min="4" max="39" width="11.5" style="166"/>
    <col min="40" max="40" width="11.5" style="304"/>
    <col min="41" max="46" width="11.5" style="166"/>
    <col min="47" max="47" width="16.125" style="166" bestFit="1" customWidth="1"/>
    <col min="48" max="49" width="11.5" style="166"/>
    <col min="50" max="50" width="13" style="166" customWidth="1"/>
    <col min="51" max="58" width="11.5" style="166"/>
    <col min="59" max="59" width="13.625" style="166" customWidth="1"/>
    <col min="60" max="90" width="11.5" style="166"/>
    <col min="91" max="91" width="11.5" style="304"/>
    <col min="92" max="99" width="11.5" style="166"/>
    <col min="100" max="100" width="11.5" style="164"/>
    <col min="101" max="102" width="11.5" style="166"/>
    <col min="103" max="103" width="11.5" style="164"/>
    <col min="104" max="106" width="11.5" style="166"/>
    <col min="107" max="107" width="29.5" style="166" bestFit="1" customWidth="1"/>
    <col min="108" max="108" width="11.5" style="166"/>
    <col min="109" max="109" width="29" style="166" bestFit="1" customWidth="1"/>
    <col min="110" max="110" width="16.5" style="166" bestFit="1" customWidth="1"/>
    <col min="111" max="112" width="29.5" style="166" bestFit="1" customWidth="1"/>
    <col min="113" max="113" width="14.375" style="166" customWidth="1"/>
    <col min="114" max="114" width="11.5" style="166"/>
    <col min="115" max="115" width="38.125" style="166" customWidth="1"/>
    <col min="116" max="116" width="15.5" style="166" customWidth="1"/>
    <col min="117" max="117" width="11.5" style="166"/>
    <col min="118" max="118" width="12.125" style="166" bestFit="1" customWidth="1"/>
    <col min="119" max="16384" width="11.5" style="166"/>
  </cols>
  <sheetData>
    <row r="1" spans="1:112">
      <c r="A1" s="321"/>
      <c r="B1" s="163" t="s">
        <v>254</v>
      </c>
      <c r="C1" s="322" t="s">
        <v>255</v>
      </c>
      <c r="D1" s="242"/>
      <c r="E1" s="243" t="s">
        <v>256</v>
      </c>
      <c r="F1" s="244"/>
      <c r="G1" s="245"/>
      <c r="H1" s="246" t="s">
        <v>257</v>
      </c>
      <c r="I1" s="244"/>
      <c r="J1" s="245"/>
      <c r="K1" s="246" t="s">
        <v>258</v>
      </c>
      <c r="L1" s="247"/>
      <c r="M1" s="242"/>
      <c r="N1" s="248" t="s">
        <v>259</v>
      </c>
      <c r="O1" s="244"/>
      <c r="P1" s="245"/>
      <c r="Q1" s="248" t="s">
        <v>260</v>
      </c>
      <c r="R1" s="244"/>
      <c r="S1" s="245"/>
      <c r="T1" s="248" t="s">
        <v>261</v>
      </c>
      <c r="U1" s="244"/>
      <c r="V1" s="245"/>
      <c r="W1" s="248" t="s">
        <v>262</v>
      </c>
      <c r="X1" s="247"/>
      <c r="Y1" s="242"/>
      <c r="Z1" s="249" t="s">
        <v>263</v>
      </c>
      <c r="AA1" s="250"/>
      <c r="AB1" s="242"/>
      <c r="AC1" s="251" t="s">
        <v>264</v>
      </c>
      <c r="AD1" s="250"/>
      <c r="AE1" s="242"/>
      <c r="AF1" s="249" t="s">
        <v>265</v>
      </c>
      <c r="AG1" s="244"/>
      <c r="AH1" s="245"/>
      <c r="AI1" s="248" t="s">
        <v>266</v>
      </c>
      <c r="AJ1" s="247"/>
      <c r="AK1" s="242"/>
      <c r="AL1" s="249" t="s">
        <v>267</v>
      </c>
      <c r="AM1" s="250"/>
      <c r="AN1" s="306"/>
      <c r="AO1" s="251" t="s">
        <v>295</v>
      </c>
      <c r="AP1" s="250"/>
      <c r="AQ1" s="242"/>
      <c r="AR1" s="249" t="s">
        <v>268</v>
      </c>
      <c r="AS1" s="244"/>
      <c r="AT1" s="250"/>
      <c r="AU1" s="307" t="s">
        <v>296</v>
      </c>
      <c r="AV1" s="250"/>
      <c r="AW1" s="242"/>
      <c r="AX1" s="248" t="s">
        <v>111</v>
      </c>
      <c r="AY1" s="247"/>
      <c r="AZ1" s="242"/>
      <c r="BA1" s="249" t="s">
        <v>269</v>
      </c>
      <c r="BB1" s="250"/>
      <c r="BC1" s="242"/>
      <c r="BD1" s="248" t="s">
        <v>270</v>
      </c>
      <c r="BE1" s="247"/>
      <c r="BF1" s="252"/>
      <c r="BG1" s="249" t="s">
        <v>271</v>
      </c>
      <c r="BH1" s="249"/>
      <c r="BI1" s="253"/>
      <c r="BJ1" s="249" t="s">
        <v>272</v>
      </c>
      <c r="BK1" s="254"/>
      <c r="BL1" s="252"/>
      <c r="BM1" s="249" t="s">
        <v>273</v>
      </c>
      <c r="BN1" s="249"/>
      <c r="BO1" s="253"/>
      <c r="BP1" s="248" t="s">
        <v>131</v>
      </c>
      <c r="BQ1" s="255"/>
      <c r="BR1" s="253"/>
      <c r="BS1" s="249" t="s">
        <v>274</v>
      </c>
      <c r="BT1" s="254"/>
      <c r="BU1" s="252"/>
      <c r="BV1" s="248" t="s">
        <v>275</v>
      </c>
      <c r="BW1" s="248"/>
      <c r="BX1" s="256"/>
      <c r="BY1" s="257" t="s">
        <v>276</v>
      </c>
      <c r="BZ1" s="257"/>
      <c r="CA1" s="252"/>
      <c r="CB1" s="249" t="s">
        <v>277</v>
      </c>
      <c r="CC1" s="249"/>
      <c r="CD1" s="252"/>
      <c r="CE1" s="249" t="s">
        <v>278</v>
      </c>
      <c r="CF1" s="249"/>
      <c r="CG1" s="252"/>
      <c r="CH1" s="249" t="s">
        <v>279</v>
      </c>
      <c r="CI1" s="249"/>
      <c r="CJ1" s="252"/>
      <c r="CK1" s="249" t="s">
        <v>280</v>
      </c>
      <c r="CL1" s="249"/>
      <c r="CM1" s="308"/>
      <c r="CN1" s="249" t="s">
        <v>297</v>
      </c>
      <c r="CO1" s="249"/>
      <c r="CP1" s="252"/>
      <c r="CQ1" s="249" t="s">
        <v>281</v>
      </c>
      <c r="CR1" s="249"/>
      <c r="CS1" s="252"/>
      <c r="CT1" s="249" t="s">
        <v>282</v>
      </c>
      <c r="CU1" s="249"/>
      <c r="CV1" s="260"/>
      <c r="CW1" s="309" t="s">
        <v>298</v>
      </c>
      <c r="CX1" s="309"/>
      <c r="CY1" s="260"/>
      <c r="CZ1" s="309" t="s">
        <v>299</v>
      </c>
      <c r="DA1" s="310"/>
      <c r="DB1" s="242"/>
      <c r="DC1" s="241" t="s">
        <v>209</v>
      </c>
      <c r="DD1" s="245"/>
      <c r="DE1" s="241" t="s">
        <v>210</v>
      </c>
      <c r="DF1" s="258"/>
      <c r="DG1" s="241" t="s">
        <v>209</v>
      </c>
      <c r="DH1" s="311" t="s">
        <v>209</v>
      </c>
    </row>
    <row r="2" spans="1:112" ht="15.75">
      <c r="A2" s="323" t="s">
        <v>212</v>
      </c>
      <c r="B2" s="283" t="s">
        <v>225</v>
      </c>
      <c r="C2" s="324" t="s">
        <v>283</v>
      </c>
      <c r="D2" s="261" t="s">
        <v>216</v>
      </c>
      <c r="E2" s="262" t="s">
        <v>285</v>
      </c>
      <c r="F2" s="263" t="s">
        <v>218</v>
      </c>
      <c r="G2" s="264" t="s">
        <v>216</v>
      </c>
      <c r="H2" s="262" t="s">
        <v>285</v>
      </c>
      <c r="I2" s="262" t="s">
        <v>218</v>
      </c>
      <c r="J2" s="261" t="s">
        <v>216</v>
      </c>
      <c r="K2" s="262" t="s">
        <v>285</v>
      </c>
      <c r="L2" s="265" t="s">
        <v>218</v>
      </c>
      <c r="M2" s="264" t="s">
        <v>216</v>
      </c>
      <c r="N2" s="262" t="s">
        <v>285</v>
      </c>
      <c r="O2" s="262" t="s">
        <v>218</v>
      </c>
      <c r="P2" s="261" t="s">
        <v>216</v>
      </c>
      <c r="Q2" s="262" t="s">
        <v>285</v>
      </c>
      <c r="R2" s="263" t="s">
        <v>218</v>
      </c>
      <c r="S2" s="264" t="s">
        <v>216</v>
      </c>
      <c r="T2" s="262" t="s">
        <v>285</v>
      </c>
      <c r="U2" s="262" t="s">
        <v>218</v>
      </c>
      <c r="V2" s="261" t="s">
        <v>216</v>
      </c>
      <c r="W2" s="262" t="s">
        <v>285</v>
      </c>
      <c r="X2" s="265" t="s">
        <v>218</v>
      </c>
      <c r="Y2" s="264" t="s">
        <v>216</v>
      </c>
      <c r="Z2" s="262" t="s">
        <v>285</v>
      </c>
      <c r="AA2" s="266" t="s">
        <v>218</v>
      </c>
      <c r="AB2" s="261" t="s">
        <v>216</v>
      </c>
      <c r="AC2" s="262" t="s">
        <v>285</v>
      </c>
      <c r="AD2" s="265" t="s">
        <v>218</v>
      </c>
      <c r="AE2" s="264" t="s">
        <v>216</v>
      </c>
      <c r="AF2" s="262" t="s">
        <v>285</v>
      </c>
      <c r="AG2" s="262" t="s">
        <v>218</v>
      </c>
      <c r="AH2" s="261" t="s">
        <v>216</v>
      </c>
      <c r="AI2" s="262" t="s">
        <v>285</v>
      </c>
      <c r="AJ2" s="265" t="s">
        <v>218</v>
      </c>
      <c r="AK2" s="264" t="s">
        <v>216</v>
      </c>
      <c r="AL2" s="262" t="s">
        <v>285</v>
      </c>
      <c r="AM2" s="266" t="s">
        <v>218</v>
      </c>
      <c r="AN2" s="312" t="s">
        <v>300</v>
      </c>
      <c r="AO2" s="266" t="s">
        <v>285</v>
      </c>
      <c r="AP2" s="266" t="s">
        <v>286</v>
      </c>
      <c r="AQ2" s="261" t="s">
        <v>216</v>
      </c>
      <c r="AR2" s="262" t="s">
        <v>285</v>
      </c>
      <c r="AS2" s="263" t="s">
        <v>218</v>
      </c>
      <c r="AT2" s="262" t="s">
        <v>216</v>
      </c>
      <c r="AU2" s="262" t="s">
        <v>285</v>
      </c>
      <c r="AV2" s="265" t="s">
        <v>218</v>
      </c>
      <c r="AW2" s="264" t="s">
        <v>216</v>
      </c>
      <c r="AX2" s="262" t="s">
        <v>285</v>
      </c>
      <c r="AY2" s="266" t="s">
        <v>218</v>
      </c>
      <c r="AZ2" s="261" t="s">
        <v>216</v>
      </c>
      <c r="BA2" s="262" t="s">
        <v>285</v>
      </c>
      <c r="BB2" s="265" t="s">
        <v>218</v>
      </c>
      <c r="BC2" s="264" t="s">
        <v>216</v>
      </c>
      <c r="BD2" s="262" t="s">
        <v>285</v>
      </c>
      <c r="BE2" s="266" t="s">
        <v>218</v>
      </c>
      <c r="BF2" s="261" t="s">
        <v>216</v>
      </c>
      <c r="BG2" s="262" t="s">
        <v>285</v>
      </c>
      <c r="BH2" s="265" t="s">
        <v>218</v>
      </c>
      <c r="BI2" s="264" t="s">
        <v>216</v>
      </c>
      <c r="BJ2" s="262" t="s">
        <v>285</v>
      </c>
      <c r="BK2" s="266" t="s">
        <v>218</v>
      </c>
      <c r="BL2" s="261" t="s">
        <v>216</v>
      </c>
      <c r="BM2" s="262" t="s">
        <v>285</v>
      </c>
      <c r="BN2" s="265" t="s">
        <v>218</v>
      </c>
      <c r="BO2" s="264" t="s">
        <v>216</v>
      </c>
      <c r="BP2" s="262" t="s">
        <v>285</v>
      </c>
      <c r="BQ2" s="266" t="s">
        <v>218</v>
      </c>
      <c r="BR2" s="261" t="s">
        <v>216</v>
      </c>
      <c r="BS2" s="262" t="s">
        <v>285</v>
      </c>
      <c r="BT2" s="265" t="s">
        <v>218</v>
      </c>
      <c r="BU2" s="264" t="s">
        <v>216</v>
      </c>
      <c r="BV2" s="262" t="s">
        <v>285</v>
      </c>
      <c r="BW2" s="266" t="s">
        <v>218</v>
      </c>
      <c r="BX2" s="261" t="s">
        <v>216</v>
      </c>
      <c r="BY2" s="262" t="s">
        <v>285</v>
      </c>
      <c r="BZ2" s="265" t="s">
        <v>218</v>
      </c>
      <c r="CA2" s="264" t="s">
        <v>216</v>
      </c>
      <c r="CB2" s="262" t="s">
        <v>285</v>
      </c>
      <c r="CC2" s="266" t="s">
        <v>218</v>
      </c>
      <c r="CD2" s="261" t="s">
        <v>216</v>
      </c>
      <c r="CE2" s="262" t="s">
        <v>285</v>
      </c>
      <c r="CF2" s="265" t="s">
        <v>218</v>
      </c>
      <c r="CG2" s="264" t="s">
        <v>216</v>
      </c>
      <c r="CH2" s="262" t="s">
        <v>285</v>
      </c>
      <c r="CI2" s="266" t="s">
        <v>218</v>
      </c>
      <c r="CJ2" s="261" t="s">
        <v>216</v>
      </c>
      <c r="CK2" s="262" t="s">
        <v>285</v>
      </c>
      <c r="CL2" s="265" t="s">
        <v>218</v>
      </c>
      <c r="CM2" s="312" t="s">
        <v>300</v>
      </c>
      <c r="CN2" s="266" t="s">
        <v>285</v>
      </c>
      <c r="CO2" s="262" t="s">
        <v>286</v>
      </c>
      <c r="CP2" s="264" t="s">
        <v>216</v>
      </c>
      <c r="CQ2" s="262" t="s">
        <v>285</v>
      </c>
      <c r="CR2" s="266" t="s">
        <v>218</v>
      </c>
      <c r="CS2" s="261" t="s">
        <v>216</v>
      </c>
      <c r="CT2" s="262" t="s">
        <v>285</v>
      </c>
      <c r="CU2" s="265" t="s">
        <v>218</v>
      </c>
      <c r="CV2" s="313" t="s">
        <v>216</v>
      </c>
      <c r="CW2" s="262" t="s">
        <v>301</v>
      </c>
      <c r="CX2" s="314" t="s">
        <v>218</v>
      </c>
      <c r="CY2" s="261" t="s">
        <v>284</v>
      </c>
      <c r="CZ2" s="262" t="s">
        <v>285</v>
      </c>
      <c r="DA2" s="262" t="s">
        <v>286</v>
      </c>
      <c r="DB2" s="267"/>
      <c r="DC2" s="268" t="s">
        <v>219</v>
      </c>
      <c r="DD2" s="269" t="s">
        <v>287</v>
      </c>
      <c r="DE2" s="268" t="s">
        <v>221</v>
      </c>
      <c r="DF2" s="270" t="s">
        <v>288</v>
      </c>
      <c r="DG2" s="268" t="s">
        <v>222</v>
      </c>
      <c r="DH2" s="315" t="s">
        <v>302</v>
      </c>
    </row>
    <row r="3" spans="1:112" ht="15.75">
      <c r="A3" s="171">
        <v>37987</v>
      </c>
      <c r="B3" s="316">
        <v>359600000000</v>
      </c>
      <c r="C3" s="173">
        <v>8186050199.0069895</v>
      </c>
      <c r="D3" s="174">
        <v>0.1171845760588289</v>
      </c>
      <c r="E3" s="175">
        <v>0</v>
      </c>
      <c r="F3" s="175">
        <v>0</v>
      </c>
      <c r="G3" s="176">
        <v>6.464543960671322E-2</v>
      </c>
      <c r="H3" s="175">
        <v>0</v>
      </c>
      <c r="I3" s="175">
        <v>0</v>
      </c>
      <c r="J3" s="176">
        <v>0</v>
      </c>
      <c r="K3" s="175">
        <v>0</v>
      </c>
      <c r="L3" s="177">
        <v>0</v>
      </c>
      <c r="M3" s="174">
        <v>-2.1308898610519458E-2</v>
      </c>
      <c r="N3" s="175">
        <v>0</v>
      </c>
      <c r="O3" s="175">
        <v>0</v>
      </c>
      <c r="P3" s="176">
        <v>0</v>
      </c>
      <c r="Q3" s="178">
        <v>0</v>
      </c>
      <c r="R3" s="178">
        <v>0</v>
      </c>
      <c r="S3" s="176">
        <v>6.2044003157810813E-2</v>
      </c>
      <c r="T3" s="178">
        <v>0</v>
      </c>
      <c r="U3" s="178">
        <v>0</v>
      </c>
      <c r="V3" s="176">
        <v>0</v>
      </c>
      <c r="W3" s="178">
        <v>0</v>
      </c>
      <c r="X3" s="179">
        <v>0</v>
      </c>
      <c r="Y3" s="174">
        <v>8.142105240824879E-2</v>
      </c>
      <c r="Z3" s="175">
        <v>0</v>
      </c>
      <c r="AA3" s="177">
        <v>0</v>
      </c>
      <c r="AB3" s="174">
        <v>0</v>
      </c>
      <c r="AC3" s="175">
        <v>0</v>
      </c>
      <c r="AD3" s="177">
        <v>0</v>
      </c>
      <c r="AE3" s="174">
        <v>-0.26535303920543973</v>
      </c>
      <c r="AF3" s="175">
        <v>0</v>
      </c>
      <c r="AG3" s="175">
        <v>0</v>
      </c>
      <c r="AH3" s="176">
        <v>-4.641463566850515E-2</v>
      </c>
      <c r="AI3" s="178">
        <v>0</v>
      </c>
      <c r="AJ3" s="179">
        <v>0</v>
      </c>
      <c r="AK3" s="174">
        <v>0</v>
      </c>
      <c r="AL3" s="175">
        <v>0</v>
      </c>
      <c r="AM3" s="177">
        <v>0</v>
      </c>
      <c r="AN3" s="203">
        <v>0</v>
      </c>
      <c r="AO3" s="177">
        <v>0</v>
      </c>
      <c r="AP3" s="177">
        <v>0</v>
      </c>
      <c r="AQ3" s="174">
        <v>0</v>
      </c>
      <c r="AR3" s="175">
        <v>0</v>
      </c>
      <c r="AS3" s="177">
        <v>0</v>
      </c>
      <c r="AT3" s="203">
        <v>2.1511477317541224E-2</v>
      </c>
      <c r="AU3" s="173">
        <v>33994000</v>
      </c>
      <c r="AV3" s="177">
        <f>AT3*AU3</f>
        <v>731261.15993249638</v>
      </c>
      <c r="AW3" s="174">
        <v>8.3150107879571486E-2</v>
      </c>
      <c r="AX3" s="175">
        <v>269413000</v>
      </c>
      <c r="AY3" s="177">
        <v>22401720.014158994</v>
      </c>
      <c r="AZ3" s="174">
        <v>1.8738575680868983E-2</v>
      </c>
      <c r="BA3" s="175">
        <v>122726000</v>
      </c>
      <c r="BB3" s="177">
        <v>2299710.4390103268</v>
      </c>
      <c r="BC3" s="174">
        <v>4.3031276926974643E-2</v>
      </c>
      <c r="BD3" s="175">
        <v>51902000</v>
      </c>
      <c r="BE3" s="177">
        <v>2233409.3350638379</v>
      </c>
      <c r="BF3" s="174">
        <v>5.3805059598440765E-2</v>
      </c>
      <c r="BG3" s="175">
        <v>89111000</v>
      </c>
      <c r="BH3" s="177">
        <v>4794622.6658766549</v>
      </c>
      <c r="BI3" s="174">
        <v>3.4191800846089818E-2</v>
      </c>
      <c r="BJ3" s="175">
        <v>0</v>
      </c>
      <c r="BK3" s="177">
        <v>0</v>
      </c>
      <c r="BL3" s="174">
        <v>7.1038822097264547E-3</v>
      </c>
      <c r="BM3" s="175">
        <v>10712000</v>
      </c>
      <c r="BN3" s="177">
        <v>76096.786230589787</v>
      </c>
      <c r="BO3" s="174">
        <v>0</v>
      </c>
      <c r="BP3" s="175">
        <v>0</v>
      </c>
      <c r="BQ3" s="177">
        <v>0</v>
      </c>
      <c r="BR3" s="174">
        <v>1.2733999768603245E-2</v>
      </c>
      <c r="BS3" s="175">
        <v>0</v>
      </c>
      <c r="BT3" s="177">
        <v>0</v>
      </c>
      <c r="BU3" s="174">
        <v>0.24503622794689997</v>
      </c>
      <c r="BV3" s="175">
        <v>0</v>
      </c>
      <c r="BW3" s="177">
        <v>0</v>
      </c>
      <c r="BX3" s="174">
        <v>3.8762277588150198E-3</v>
      </c>
      <c r="BY3" s="175">
        <v>24441000</v>
      </c>
      <c r="BZ3" s="177">
        <v>94738.882653197899</v>
      </c>
      <c r="CA3" s="174">
        <v>6.2701730115951468E-2</v>
      </c>
      <c r="CB3" s="175">
        <v>0</v>
      </c>
      <c r="CC3" s="177">
        <v>0</v>
      </c>
      <c r="CD3" s="174">
        <v>0</v>
      </c>
      <c r="CE3" s="175">
        <v>0</v>
      </c>
      <c r="CF3" s="177">
        <v>0</v>
      </c>
      <c r="CG3" s="174">
        <v>0</v>
      </c>
      <c r="CH3" s="175">
        <v>0</v>
      </c>
      <c r="CI3" s="177">
        <v>0</v>
      </c>
      <c r="CJ3" s="174">
        <v>-3.7994533625248718E-2</v>
      </c>
      <c r="CK3" s="175">
        <v>0</v>
      </c>
      <c r="CL3" s="177">
        <v>0</v>
      </c>
      <c r="CM3" s="203">
        <v>0</v>
      </c>
      <c r="CN3" s="177">
        <v>0</v>
      </c>
      <c r="CO3" s="177">
        <f>CM3*CN3</f>
        <v>0</v>
      </c>
      <c r="CP3" s="174">
        <v>-0.19384572273056716</v>
      </c>
      <c r="CQ3" s="175">
        <v>0</v>
      </c>
      <c r="CR3" s="177">
        <v>0</v>
      </c>
      <c r="CS3" s="174">
        <v>0</v>
      </c>
      <c r="CT3" s="179">
        <v>0</v>
      </c>
      <c r="CU3" s="179">
        <v>0</v>
      </c>
      <c r="CV3" s="174">
        <v>0.29021138773774113</v>
      </c>
      <c r="CW3" s="175">
        <v>0</v>
      </c>
      <c r="CX3" s="179">
        <f>CV3*CW3</f>
        <v>0</v>
      </c>
      <c r="CY3" s="174">
        <v>0</v>
      </c>
      <c r="CZ3" s="179">
        <v>0</v>
      </c>
      <c r="DA3" s="175">
        <f>CY3*CZ3</f>
        <v>0</v>
      </c>
      <c r="DB3" s="164"/>
      <c r="DC3" s="180">
        <f t="shared" ref="DC3:DC34" si="0">C3-F3-I3-L3-O3-R3-U3-X3-AA3-AD3-AG3-AJ3-AM3-AP3-AS3-AV3-AY3-BB3-BE3-BH3-BK3-BN3-BQ3-BT3-BW3-BZ3-CC3-CF3-CI3-CL3-CO3-CR3-CU3-CX3-DA3</f>
        <v>8153418639.7240629</v>
      </c>
      <c r="DE3" s="180">
        <f t="shared" ref="DE3:DE34" si="1">B3-E3-H3-K3-N3-Q3-T3-W3-Z3-AC3-AF3-AI3-AL3-AO3-AR3-AU3-AX3-BA3-BD3-BG3-BJ3-BM3-BP3-BS3-BV3-BY3-CB3-CE3-CH3-CK3-CN3-CQ3-CT3-CW3-CZ3</f>
        <v>358997701000</v>
      </c>
      <c r="DF3" s="181"/>
      <c r="DG3" s="182">
        <f>DC3/DE3</f>
        <v>2.2711617976974352E-2</v>
      </c>
      <c r="DH3" s="183">
        <v>2.2764322021710203E-2</v>
      </c>
    </row>
    <row r="4" spans="1:112" ht="15.75">
      <c r="A4" s="171">
        <v>38018</v>
      </c>
      <c r="B4" s="316">
        <v>367786050199.00696</v>
      </c>
      <c r="C4" s="173">
        <v>8350304202.8946877</v>
      </c>
      <c r="D4" s="174">
        <v>-3.7142529685507845E-2</v>
      </c>
      <c r="E4" s="175">
        <v>0</v>
      </c>
      <c r="F4" s="175">
        <v>0</v>
      </c>
      <c r="G4" s="176">
        <v>-0.15692581807598058</v>
      </c>
      <c r="H4" s="175">
        <v>0</v>
      </c>
      <c r="I4" s="175">
        <v>0</v>
      </c>
      <c r="J4" s="176">
        <v>0</v>
      </c>
      <c r="K4" s="175">
        <v>0</v>
      </c>
      <c r="L4" s="177">
        <v>0</v>
      </c>
      <c r="M4" s="174">
        <v>-2.1599953546447163E-2</v>
      </c>
      <c r="N4" s="175">
        <v>0</v>
      </c>
      <c r="O4" s="175">
        <v>0</v>
      </c>
      <c r="P4" s="176">
        <v>0</v>
      </c>
      <c r="Q4" s="178">
        <v>0</v>
      </c>
      <c r="R4" s="178">
        <v>0</v>
      </c>
      <c r="S4" s="176">
        <v>2.6557340200500799E-2</v>
      </c>
      <c r="T4" s="178">
        <v>0</v>
      </c>
      <c r="U4" s="178">
        <v>0</v>
      </c>
      <c r="V4" s="176">
        <v>0</v>
      </c>
      <c r="W4" s="178">
        <v>0</v>
      </c>
      <c r="X4" s="179">
        <v>0</v>
      </c>
      <c r="Y4" s="174">
        <v>7.7902997696350146E-2</v>
      </c>
      <c r="Z4" s="175">
        <v>0</v>
      </c>
      <c r="AA4" s="177">
        <v>0</v>
      </c>
      <c r="AB4" s="174">
        <v>0</v>
      </c>
      <c r="AC4" s="175">
        <v>0</v>
      </c>
      <c r="AD4" s="177">
        <v>0</v>
      </c>
      <c r="AE4" s="174">
        <v>4.7236448304504748E-2</v>
      </c>
      <c r="AF4" s="175">
        <v>0</v>
      </c>
      <c r="AG4" s="175">
        <v>0</v>
      </c>
      <c r="AH4" s="176">
        <v>-9.2617541718187105E-2</v>
      </c>
      <c r="AI4" s="175">
        <v>0</v>
      </c>
      <c r="AJ4" s="179">
        <v>0</v>
      </c>
      <c r="AK4" s="174">
        <v>0</v>
      </c>
      <c r="AL4" s="175">
        <v>0</v>
      </c>
      <c r="AM4" s="177">
        <v>0</v>
      </c>
      <c r="AN4" s="203">
        <v>0</v>
      </c>
      <c r="AO4" s="177">
        <v>0</v>
      </c>
      <c r="AP4" s="177">
        <v>0</v>
      </c>
      <c r="AQ4" s="174">
        <v>0</v>
      </c>
      <c r="AR4" s="175">
        <v>0</v>
      </c>
      <c r="AS4" s="177">
        <v>0</v>
      </c>
      <c r="AT4" s="203">
        <v>0.13322919613088308</v>
      </c>
      <c r="AU4" s="177">
        <f>AU3*(1+AT3)</f>
        <v>34725261.159932502</v>
      </c>
      <c r="AV4" s="177">
        <f t="shared" ref="AV4:AV67" si="2">AT4*AU4</f>
        <v>4626418.6297727833</v>
      </c>
      <c r="AW4" s="174">
        <v>-5.9299480863204542E-3</v>
      </c>
      <c r="AX4" s="175">
        <v>291814720.01415902</v>
      </c>
      <c r="AY4" s="177">
        <v>-1730446.1405081016</v>
      </c>
      <c r="AZ4" s="174">
        <v>5.3643551705278743E-2</v>
      </c>
      <c r="BA4" s="175">
        <v>125025710.43901032</v>
      </c>
      <c r="BB4" s="177">
        <v>6706823.1624242589</v>
      </c>
      <c r="BC4" s="174">
        <v>-2.6041010981783821E-2</v>
      </c>
      <c r="BD4" s="175">
        <v>54135409.335063845</v>
      </c>
      <c r="BE4" s="177">
        <v>-1409740.78899776</v>
      </c>
      <c r="BF4" s="174">
        <v>5.8615428565246076E-2</v>
      </c>
      <c r="BG4" s="175">
        <v>93905622.665876657</v>
      </c>
      <c r="BH4" s="177">
        <v>5504318.3172466457</v>
      </c>
      <c r="BI4" s="174">
        <v>-0.15415276946433001</v>
      </c>
      <c r="BJ4" s="175">
        <v>0</v>
      </c>
      <c r="BK4" s="177">
        <v>0</v>
      </c>
      <c r="BL4" s="174">
        <v>-1.0277584133716117E-2</v>
      </c>
      <c r="BM4" s="175">
        <v>10788096.78623059</v>
      </c>
      <c r="BN4" s="177">
        <v>-110875.57236315735</v>
      </c>
      <c r="BO4" s="174">
        <v>0</v>
      </c>
      <c r="BP4" s="175">
        <v>0</v>
      </c>
      <c r="BQ4" s="177">
        <v>0</v>
      </c>
      <c r="BR4" s="174">
        <v>5.2114496216278436E-2</v>
      </c>
      <c r="BS4" s="175">
        <v>0</v>
      </c>
      <c r="BT4" s="177">
        <v>0</v>
      </c>
      <c r="BU4" s="174">
        <v>-1.5853924792650669E-2</v>
      </c>
      <c r="BV4" s="175">
        <v>0</v>
      </c>
      <c r="BW4" s="177">
        <v>0</v>
      </c>
      <c r="BX4" s="174">
        <v>-6.5596817919545483E-2</v>
      </c>
      <c r="BY4" s="175">
        <v>24535738.882653195</v>
      </c>
      <c r="BZ4" s="177">
        <v>-1609466.3960069141</v>
      </c>
      <c r="CA4" s="174">
        <v>-0.27377626613962908</v>
      </c>
      <c r="CB4" s="175">
        <v>0</v>
      </c>
      <c r="CC4" s="177">
        <v>0</v>
      </c>
      <c r="CD4" s="174">
        <v>0</v>
      </c>
      <c r="CE4" s="175">
        <v>0</v>
      </c>
      <c r="CF4" s="177">
        <v>0</v>
      </c>
      <c r="CG4" s="174">
        <v>0</v>
      </c>
      <c r="CH4" s="175">
        <v>0</v>
      </c>
      <c r="CI4" s="177">
        <v>0</v>
      </c>
      <c r="CJ4" s="174">
        <v>-9.3575677521968381E-2</v>
      </c>
      <c r="CK4" s="175">
        <v>0</v>
      </c>
      <c r="CL4" s="177">
        <v>0</v>
      </c>
      <c r="CM4" s="203">
        <v>0</v>
      </c>
      <c r="CN4" s="177">
        <v>0</v>
      </c>
      <c r="CO4" s="177">
        <f t="shared" ref="CO4:CO67" si="3">CM4*CN4</f>
        <v>0</v>
      </c>
      <c r="CP4" s="174">
        <v>-5.2680715153429732E-3</v>
      </c>
      <c r="CQ4" s="175">
        <v>0</v>
      </c>
      <c r="CR4" s="177">
        <v>0</v>
      </c>
      <c r="CS4" s="174">
        <v>0</v>
      </c>
      <c r="CT4" s="179">
        <v>0</v>
      </c>
      <c r="CU4" s="179">
        <v>0</v>
      </c>
      <c r="CV4" s="174">
        <v>-4.912038601802033E-2</v>
      </c>
      <c r="CW4" s="175">
        <v>0</v>
      </c>
      <c r="CX4" s="179">
        <f t="shared" ref="CX4:CX67" si="4">CV4*CW4</f>
        <v>0</v>
      </c>
      <c r="CY4" s="174">
        <v>0</v>
      </c>
      <c r="CZ4" s="179">
        <v>0</v>
      </c>
      <c r="DA4" s="175">
        <f t="shared" ref="DA4:DA67" si="5">CY4*CZ4</f>
        <v>0</v>
      </c>
      <c r="DB4" s="164"/>
      <c r="DC4" s="180">
        <f t="shared" si="0"/>
        <v>8338327171.6831188</v>
      </c>
      <c r="DE4" s="180">
        <f t="shared" si="1"/>
        <v>367151119639.724</v>
      </c>
      <c r="DF4" s="181"/>
      <c r="DG4" s="182">
        <f t="shared" ref="DG4:DG67" si="6">DC4/DE4</f>
        <v>2.2710885860474306E-2</v>
      </c>
      <c r="DH4" s="183">
        <v>2.27042439439353E-2</v>
      </c>
    </row>
    <row r="5" spans="1:112" ht="15.75">
      <c r="A5" s="171">
        <v>38047</v>
      </c>
      <c r="B5" s="316">
        <v>376136354401.90167</v>
      </c>
      <c r="C5" s="173">
        <v>-2744432056.4963231</v>
      </c>
      <c r="D5" s="174">
        <v>3.2291974345132604E-2</v>
      </c>
      <c r="E5" s="175">
        <v>0</v>
      </c>
      <c r="F5" s="175">
        <v>0</v>
      </c>
      <c r="G5" s="176">
        <v>6.8210827183388598E-2</v>
      </c>
      <c r="H5" s="175">
        <v>0</v>
      </c>
      <c r="I5" s="175">
        <v>0</v>
      </c>
      <c r="J5" s="176">
        <v>0</v>
      </c>
      <c r="K5" s="175">
        <v>0</v>
      </c>
      <c r="L5" s="177">
        <v>0</v>
      </c>
      <c r="M5" s="174">
        <v>8.1190673948786776E-2</v>
      </c>
      <c r="N5" s="175">
        <v>0</v>
      </c>
      <c r="O5" s="175">
        <v>0</v>
      </c>
      <c r="P5" s="176">
        <v>0</v>
      </c>
      <c r="Q5" s="178">
        <v>0</v>
      </c>
      <c r="R5" s="178">
        <v>0</v>
      </c>
      <c r="S5" s="176">
        <v>0.24046404443532934</v>
      </c>
      <c r="T5" s="178">
        <v>0</v>
      </c>
      <c r="U5" s="178">
        <v>0</v>
      </c>
      <c r="V5" s="176">
        <v>0</v>
      </c>
      <c r="W5" s="178">
        <v>0</v>
      </c>
      <c r="X5" s="179">
        <v>0</v>
      </c>
      <c r="Y5" s="174">
        <v>1.2554207989029722E-2</v>
      </c>
      <c r="Z5" s="175">
        <v>0</v>
      </c>
      <c r="AA5" s="177">
        <v>0</v>
      </c>
      <c r="AB5" s="174">
        <v>0</v>
      </c>
      <c r="AC5" s="175">
        <v>0</v>
      </c>
      <c r="AD5" s="177">
        <v>0</v>
      </c>
      <c r="AE5" s="174">
        <v>7.811225077338893E-2</v>
      </c>
      <c r="AF5" s="175">
        <v>0</v>
      </c>
      <c r="AG5" s="175">
        <v>0</v>
      </c>
      <c r="AH5" s="176">
        <v>7.6525435596194374E-2</v>
      </c>
      <c r="AI5" s="175">
        <v>0</v>
      </c>
      <c r="AJ5" s="179">
        <v>0</v>
      </c>
      <c r="AK5" s="174">
        <v>0</v>
      </c>
      <c r="AL5" s="175">
        <v>0</v>
      </c>
      <c r="AM5" s="177">
        <v>0</v>
      </c>
      <c r="AN5" s="203">
        <v>0</v>
      </c>
      <c r="AO5" s="177">
        <v>0</v>
      </c>
      <c r="AP5" s="177">
        <v>0</v>
      </c>
      <c r="AQ5" s="174">
        <v>0</v>
      </c>
      <c r="AR5" s="175">
        <v>0</v>
      </c>
      <c r="AS5" s="177">
        <v>0</v>
      </c>
      <c r="AT5" s="203">
        <v>-2.4809713427810957E-2</v>
      </c>
      <c r="AU5" s="177">
        <f t="shared" ref="AU5:AU14" si="7">AU4*(1+AT4)</f>
        <v>39351679.789705284</v>
      </c>
      <c r="AV5" s="177">
        <f t="shared" si="2"/>
        <v>-976303.89848556824</v>
      </c>
      <c r="AW5" s="174">
        <v>2.7356770844004553E-2</v>
      </c>
      <c r="AX5" s="175">
        <v>290084273.87365091</v>
      </c>
      <c r="AY5" s="177">
        <v>7935769.0058109248</v>
      </c>
      <c r="AZ5" s="174">
        <v>6.6265244745087493E-2</v>
      </c>
      <c r="BA5" s="175">
        <v>131732533.60143457</v>
      </c>
      <c r="BB5" s="177">
        <v>8729288.5799895246</v>
      </c>
      <c r="BC5" s="174">
        <v>6.3824630172564885E-3</v>
      </c>
      <c r="BD5" s="175">
        <v>52725668.546066083</v>
      </c>
      <c r="BE5" s="177">
        <v>336519.62955539045</v>
      </c>
      <c r="BF5" s="174">
        <v>-9.0063061825713803E-3</v>
      </c>
      <c r="BG5" s="175">
        <v>99409940.983123302</v>
      </c>
      <c r="BH5" s="177">
        <v>-895316.36608535948</v>
      </c>
      <c r="BI5" s="174">
        <v>-7.1093073179539279E-2</v>
      </c>
      <c r="BJ5" s="175">
        <v>0</v>
      </c>
      <c r="BK5" s="177">
        <v>0</v>
      </c>
      <c r="BL5" s="174">
        <v>4.7443049149854838E-2</v>
      </c>
      <c r="BM5" s="175">
        <v>10677221.213867432</v>
      </c>
      <c r="BN5" s="177">
        <v>506559.93083338527</v>
      </c>
      <c r="BO5" s="174">
        <v>0</v>
      </c>
      <c r="BP5" s="175">
        <v>0</v>
      </c>
      <c r="BQ5" s="177">
        <v>0</v>
      </c>
      <c r="BR5" s="174">
        <v>3.348151615054186E-2</v>
      </c>
      <c r="BS5" s="175">
        <v>0</v>
      </c>
      <c r="BT5" s="177">
        <v>0</v>
      </c>
      <c r="BU5" s="174">
        <v>-0.2331523377543181</v>
      </c>
      <c r="BV5" s="175">
        <v>0</v>
      </c>
      <c r="BW5" s="177">
        <v>0</v>
      </c>
      <c r="BX5" s="174">
        <v>5.840287006052268E-2</v>
      </c>
      <c r="BY5" s="175">
        <v>22926272.48664628</v>
      </c>
      <c r="BZ5" s="177">
        <v>1338960.113009739</v>
      </c>
      <c r="CA5" s="174">
        <v>-2.3430448179467964E-2</v>
      </c>
      <c r="CB5" s="175">
        <v>0</v>
      </c>
      <c r="CC5" s="177">
        <v>0</v>
      </c>
      <c r="CD5" s="174">
        <v>0</v>
      </c>
      <c r="CE5" s="175">
        <v>0</v>
      </c>
      <c r="CF5" s="177">
        <v>0</v>
      </c>
      <c r="CG5" s="174">
        <v>0</v>
      </c>
      <c r="CH5" s="175">
        <v>0</v>
      </c>
      <c r="CI5" s="177">
        <v>0</v>
      </c>
      <c r="CJ5" s="174">
        <v>-0.1200093029793292</v>
      </c>
      <c r="CK5" s="175">
        <v>0</v>
      </c>
      <c r="CL5" s="177">
        <v>0</v>
      </c>
      <c r="CM5" s="203">
        <v>0</v>
      </c>
      <c r="CN5" s="177">
        <v>0</v>
      </c>
      <c r="CO5" s="177">
        <f t="shared" si="3"/>
        <v>0</v>
      </c>
      <c r="CP5" s="174">
        <v>1.3111093341891337E-2</v>
      </c>
      <c r="CQ5" s="175">
        <v>0</v>
      </c>
      <c r="CR5" s="177">
        <v>0</v>
      </c>
      <c r="CS5" s="174">
        <v>0</v>
      </c>
      <c r="CT5" s="179">
        <v>0</v>
      </c>
      <c r="CU5" s="179">
        <v>0</v>
      </c>
      <c r="CV5" s="174">
        <v>-5.2199426159171301E-2</v>
      </c>
      <c r="CW5" s="175">
        <v>0</v>
      </c>
      <c r="CX5" s="179">
        <f t="shared" si="4"/>
        <v>0</v>
      </c>
      <c r="CY5" s="174">
        <v>0</v>
      </c>
      <c r="CZ5" s="179">
        <v>0</v>
      </c>
      <c r="DA5" s="175">
        <f t="shared" si="5"/>
        <v>0</v>
      </c>
      <c r="DB5" s="164"/>
      <c r="DC5" s="180">
        <f t="shared" si="0"/>
        <v>-2761407533.4909506</v>
      </c>
      <c r="DE5" s="180">
        <f t="shared" si="1"/>
        <v>375489446811.40717</v>
      </c>
      <c r="DF5" s="181"/>
      <c r="DG5" s="182">
        <f t="shared" si="6"/>
        <v>-7.3541548422741462E-3</v>
      </c>
      <c r="DH5" s="183">
        <v>-7.2963754350739993E-3</v>
      </c>
    </row>
    <row r="6" spans="1:112" ht="15.75">
      <c r="A6" s="171">
        <v>38078</v>
      </c>
      <c r="B6" s="316">
        <v>373391922345.40533</v>
      </c>
      <c r="C6" s="173">
        <v>279708012.86055589</v>
      </c>
      <c r="D6" s="174">
        <v>-5.0101049896855432E-2</v>
      </c>
      <c r="E6" s="175">
        <v>0</v>
      </c>
      <c r="F6" s="175">
        <v>0</v>
      </c>
      <c r="G6" s="176">
        <v>0.21102685876023344</v>
      </c>
      <c r="H6" s="175">
        <v>0</v>
      </c>
      <c r="I6" s="175">
        <v>0</v>
      </c>
      <c r="J6" s="176">
        <v>0</v>
      </c>
      <c r="K6" s="175">
        <v>0</v>
      </c>
      <c r="L6" s="177">
        <v>0</v>
      </c>
      <c r="M6" s="174">
        <v>0.10726837210954861</v>
      </c>
      <c r="N6" s="175">
        <v>0</v>
      </c>
      <c r="O6" s="175">
        <v>0</v>
      </c>
      <c r="P6" s="176">
        <v>0</v>
      </c>
      <c r="Q6" s="178">
        <v>0</v>
      </c>
      <c r="R6" s="178">
        <v>0</v>
      </c>
      <c r="S6" s="176">
        <v>-5.4807797843675697E-2</v>
      </c>
      <c r="T6" s="178">
        <v>0</v>
      </c>
      <c r="U6" s="178">
        <v>0</v>
      </c>
      <c r="V6" s="176">
        <v>0</v>
      </c>
      <c r="W6" s="178">
        <v>0</v>
      </c>
      <c r="X6" s="179">
        <v>0</v>
      </c>
      <c r="Y6" s="174">
        <v>2.800257786751784E-2</v>
      </c>
      <c r="Z6" s="175">
        <v>0</v>
      </c>
      <c r="AA6" s="177">
        <v>0</v>
      </c>
      <c r="AB6" s="174">
        <v>0</v>
      </c>
      <c r="AC6" s="175">
        <v>0</v>
      </c>
      <c r="AD6" s="177">
        <v>0</v>
      </c>
      <c r="AE6" s="174">
        <v>0.16940756706919449</v>
      </c>
      <c r="AF6" s="175">
        <v>0</v>
      </c>
      <c r="AG6" s="175">
        <v>0</v>
      </c>
      <c r="AH6" s="176">
        <v>0.10516033206836053</v>
      </c>
      <c r="AI6" s="175">
        <v>0</v>
      </c>
      <c r="AJ6" s="179">
        <v>0</v>
      </c>
      <c r="AK6" s="174">
        <v>0</v>
      </c>
      <c r="AL6" s="175">
        <v>0</v>
      </c>
      <c r="AM6" s="177">
        <v>0</v>
      </c>
      <c r="AN6" s="203">
        <v>0</v>
      </c>
      <c r="AO6" s="177">
        <v>0</v>
      </c>
      <c r="AP6" s="177">
        <v>0</v>
      </c>
      <c r="AQ6" s="174">
        <v>0</v>
      </c>
      <c r="AR6" s="175">
        <v>0</v>
      </c>
      <c r="AS6" s="177">
        <v>0</v>
      </c>
      <c r="AT6" s="203">
        <v>-0.10767233613221407</v>
      </c>
      <c r="AU6" s="177">
        <f t="shared" si="7"/>
        <v>38375375.89121972</v>
      </c>
      <c r="AV6" s="177">
        <f t="shared" si="2"/>
        <v>-4131966.3721594736</v>
      </c>
      <c r="AW6" s="174">
        <v>4.665595759974351E-2</v>
      </c>
      <c r="AX6" s="175">
        <v>298020042.87946182</v>
      </c>
      <c r="AY6" s="177">
        <v>13904410.484457914</v>
      </c>
      <c r="AZ6" s="174">
        <v>-6.8093150167760604E-3</v>
      </c>
      <c r="BA6" s="175">
        <v>140461822.18142411</v>
      </c>
      <c r="BB6" s="177">
        <v>-956448.79506369994</v>
      </c>
      <c r="BC6" s="174">
        <v>-5.5235998543679304E-2</v>
      </c>
      <c r="BD6" s="175">
        <v>53062188.175621472</v>
      </c>
      <c r="BE6" s="177">
        <v>-2930942.9487930648</v>
      </c>
      <c r="BF6" s="174">
        <v>-7.450350072504755E-2</v>
      </c>
      <c r="BG6" s="175">
        <v>98514624.617037937</v>
      </c>
      <c r="BH6" s="177">
        <v>-7339684.4065832729</v>
      </c>
      <c r="BI6" s="174">
        <v>0.21680686774537788</v>
      </c>
      <c r="BJ6" s="175">
        <v>0</v>
      </c>
      <c r="BK6" s="177">
        <v>0</v>
      </c>
      <c r="BL6" s="174">
        <v>-4.22345118691392E-2</v>
      </c>
      <c r="BM6" s="175">
        <v>11183781.144700816</v>
      </c>
      <c r="BN6" s="177">
        <v>-472341.53749772179</v>
      </c>
      <c r="BO6" s="174">
        <v>0</v>
      </c>
      <c r="BP6" s="175">
        <v>0</v>
      </c>
      <c r="BQ6" s="177">
        <v>0</v>
      </c>
      <c r="BR6" s="174">
        <v>1.6992948892737763E-2</v>
      </c>
      <c r="BS6" s="175">
        <v>0</v>
      </c>
      <c r="BT6" s="177">
        <v>0</v>
      </c>
      <c r="BU6" s="174">
        <v>0.10484862022178937</v>
      </c>
      <c r="BV6" s="175">
        <v>0</v>
      </c>
      <c r="BW6" s="177">
        <v>0</v>
      </c>
      <c r="BX6" s="174">
        <v>-9.1874435062739346E-2</v>
      </c>
      <c r="BY6" s="175">
        <v>24265232.599656016</v>
      </c>
      <c r="BZ6" s="177">
        <v>-2229354.5367593626</v>
      </c>
      <c r="CA6" s="174">
        <v>0.12153261273123668</v>
      </c>
      <c r="CB6" s="175">
        <v>0</v>
      </c>
      <c r="CC6" s="177">
        <v>0</v>
      </c>
      <c r="CD6" s="174">
        <v>0</v>
      </c>
      <c r="CE6" s="175">
        <v>0</v>
      </c>
      <c r="CF6" s="177">
        <v>0</v>
      </c>
      <c r="CG6" s="174">
        <v>0</v>
      </c>
      <c r="CH6" s="175">
        <v>0</v>
      </c>
      <c r="CI6" s="177">
        <v>0</v>
      </c>
      <c r="CJ6" s="174">
        <v>0.2661775650850724</v>
      </c>
      <c r="CK6" s="175">
        <v>0</v>
      </c>
      <c r="CL6" s="177">
        <v>0</v>
      </c>
      <c r="CM6" s="203">
        <v>0</v>
      </c>
      <c r="CN6" s="177">
        <v>0</v>
      </c>
      <c r="CO6" s="177">
        <f t="shared" si="3"/>
        <v>0</v>
      </c>
      <c r="CP6" s="174">
        <v>0.11197488595945534</v>
      </c>
      <c r="CQ6" s="175">
        <v>0</v>
      </c>
      <c r="CR6" s="177">
        <v>0</v>
      </c>
      <c r="CS6" s="174">
        <v>0</v>
      </c>
      <c r="CT6" s="179">
        <v>0</v>
      </c>
      <c r="CU6" s="179">
        <v>0</v>
      </c>
      <c r="CV6" s="174">
        <v>0.20572642752168918</v>
      </c>
      <c r="CW6" s="175">
        <v>0</v>
      </c>
      <c r="CX6" s="179">
        <f t="shared" si="4"/>
        <v>0</v>
      </c>
      <c r="CY6" s="174">
        <v>0</v>
      </c>
      <c r="CZ6" s="179">
        <v>0</v>
      </c>
      <c r="DA6" s="175">
        <f t="shared" si="5"/>
        <v>0</v>
      </c>
      <c r="DB6" s="164"/>
      <c r="DC6" s="180">
        <f t="shared" si="0"/>
        <v>283864340.97295451</v>
      </c>
      <c r="DE6" s="180">
        <f t="shared" si="1"/>
        <v>372728039277.9162</v>
      </c>
      <c r="DF6" s="181"/>
      <c r="DG6" s="182">
        <f t="shared" si="6"/>
        <v>7.6158568999231508E-4</v>
      </c>
      <c r="DH6" s="183">
        <v>7.4910033163977407E-4</v>
      </c>
    </row>
    <row r="7" spans="1:112" ht="15.75">
      <c r="A7" s="171">
        <v>38108</v>
      </c>
      <c r="B7" s="316">
        <v>373671630358.26587</v>
      </c>
      <c r="C7" s="173">
        <v>-932655802.68148935</v>
      </c>
      <c r="D7" s="174">
        <v>-6.9098182099256944E-2</v>
      </c>
      <c r="E7" s="175">
        <v>0</v>
      </c>
      <c r="F7" s="175">
        <v>0</v>
      </c>
      <c r="G7" s="176">
        <v>-5.4088313790194853E-2</v>
      </c>
      <c r="H7" s="175">
        <v>0</v>
      </c>
      <c r="I7" s="175">
        <v>0</v>
      </c>
      <c r="J7" s="176">
        <v>0</v>
      </c>
      <c r="K7" s="175">
        <v>0</v>
      </c>
      <c r="L7" s="177">
        <v>0</v>
      </c>
      <c r="M7" s="174">
        <v>-5.8732084345938261E-2</v>
      </c>
      <c r="N7" s="175">
        <v>0</v>
      </c>
      <c r="O7" s="175">
        <v>0</v>
      </c>
      <c r="P7" s="176">
        <v>0</v>
      </c>
      <c r="Q7" s="178">
        <v>0</v>
      </c>
      <c r="R7" s="178">
        <v>0</v>
      </c>
      <c r="S7" s="176">
        <v>-7.3944189476824795E-2</v>
      </c>
      <c r="T7" s="178">
        <v>0</v>
      </c>
      <c r="U7" s="178">
        <v>0</v>
      </c>
      <c r="V7" s="176">
        <v>0</v>
      </c>
      <c r="W7" s="178">
        <v>0</v>
      </c>
      <c r="X7" s="179">
        <v>0</v>
      </c>
      <c r="Y7" s="174">
        <v>-0.2122172643317376</v>
      </c>
      <c r="Z7" s="175">
        <v>0</v>
      </c>
      <c r="AA7" s="177">
        <v>0</v>
      </c>
      <c r="AB7" s="174">
        <v>0</v>
      </c>
      <c r="AC7" s="175">
        <v>0</v>
      </c>
      <c r="AD7" s="177">
        <v>0</v>
      </c>
      <c r="AE7" s="174">
        <v>-1.2608645481666274E-2</v>
      </c>
      <c r="AF7" s="175">
        <v>0</v>
      </c>
      <c r="AG7" s="175">
        <v>0</v>
      </c>
      <c r="AH7" s="176">
        <v>-9.7124356795354708E-2</v>
      </c>
      <c r="AI7" s="175">
        <v>0</v>
      </c>
      <c r="AJ7" s="179">
        <v>0</v>
      </c>
      <c r="AK7" s="174">
        <v>0</v>
      </c>
      <c r="AL7" s="175">
        <v>0</v>
      </c>
      <c r="AM7" s="177">
        <v>0</v>
      </c>
      <c r="AN7" s="203">
        <v>0</v>
      </c>
      <c r="AO7" s="177">
        <v>0</v>
      </c>
      <c r="AP7" s="177">
        <v>0</v>
      </c>
      <c r="AQ7" s="174">
        <v>0</v>
      </c>
      <c r="AR7" s="175">
        <v>0</v>
      </c>
      <c r="AS7" s="177">
        <v>0</v>
      </c>
      <c r="AT7" s="203">
        <v>6.0558837655734273E-3</v>
      </c>
      <c r="AU7" s="177">
        <f t="shared" si="7"/>
        <v>34243409.519060247</v>
      </c>
      <c r="AV7" s="177">
        <f t="shared" si="2"/>
        <v>207374.10778435951</v>
      </c>
      <c r="AW7" s="174">
        <v>-3.040225376555647E-2</v>
      </c>
      <c r="AX7" s="175">
        <v>311924453.36391979</v>
      </c>
      <c r="AY7" s="177">
        <v>-9483206.3868523743</v>
      </c>
      <c r="AZ7" s="174">
        <v>-3.8451146564582796E-2</v>
      </c>
      <c r="BA7" s="175">
        <v>139505373.38636041</v>
      </c>
      <c r="BB7" s="177">
        <v>-5364141.5586257922</v>
      </c>
      <c r="BC7" s="174">
        <v>-3.1041468350325289E-2</v>
      </c>
      <c r="BD7" s="175">
        <v>50131245.226828404</v>
      </c>
      <c r="BE7" s="177">
        <v>-1556147.4620709897</v>
      </c>
      <c r="BF7" s="174">
        <v>-1.7267139794663829E-2</v>
      </c>
      <c r="BG7" s="175">
        <v>91174940.210454673</v>
      </c>
      <c r="BH7" s="177">
        <v>-1574330.4383840372</v>
      </c>
      <c r="BI7" s="174">
        <v>-0.1167258397648228</v>
      </c>
      <c r="BJ7" s="175">
        <v>0</v>
      </c>
      <c r="BK7" s="177">
        <v>0</v>
      </c>
      <c r="BL7" s="174">
        <v>-3.8565865602665207E-2</v>
      </c>
      <c r="BM7" s="175">
        <v>10711439.607203094</v>
      </c>
      <c r="BN7" s="177">
        <v>-413095.94030245952</v>
      </c>
      <c r="BO7" s="174">
        <v>0</v>
      </c>
      <c r="BP7" s="175">
        <v>0</v>
      </c>
      <c r="BQ7" s="177">
        <v>0</v>
      </c>
      <c r="BR7" s="174">
        <v>-6.2517705276778718E-2</v>
      </c>
      <c r="BS7" s="175">
        <v>0</v>
      </c>
      <c r="BT7" s="177">
        <v>0</v>
      </c>
      <c r="BU7" s="174">
        <v>3.3961236528155796E-2</v>
      </c>
      <c r="BV7" s="175">
        <v>0</v>
      </c>
      <c r="BW7" s="177">
        <v>0</v>
      </c>
      <c r="BX7" s="174">
        <v>-2.3265963623180962E-2</v>
      </c>
      <c r="BY7" s="175">
        <v>22035878.06289665</v>
      </c>
      <c r="BZ7" s="177">
        <v>-512685.93741620483</v>
      </c>
      <c r="CA7" s="174">
        <v>-2.5798878765416759E-2</v>
      </c>
      <c r="CB7" s="175">
        <v>0</v>
      </c>
      <c r="CC7" s="177">
        <v>0</v>
      </c>
      <c r="CD7" s="174">
        <v>0</v>
      </c>
      <c r="CE7" s="175">
        <v>0</v>
      </c>
      <c r="CF7" s="177">
        <v>0</v>
      </c>
      <c r="CG7" s="174">
        <v>0</v>
      </c>
      <c r="CH7" s="175">
        <v>0</v>
      </c>
      <c r="CI7" s="177">
        <v>0</v>
      </c>
      <c r="CJ7" s="174">
        <v>-7.7271438617070795E-2</v>
      </c>
      <c r="CK7" s="175">
        <v>0</v>
      </c>
      <c r="CL7" s="177">
        <v>0</v>
      </c>
      <c r="CM7" s="203">
        <v>0</v>
      </c>
      <c r="CN7" s="177">
        <v>0</v>
      </c>
      <c r="CO7" s="177">
        <f t="shared" si="3"/>
        <v>0</v>
      </c>
      <c r="CP7" s="174">
        <v>-0.22052383577844073</v>
      </c>
      <c r="CQ7" s="175">
        <v>0</v>
      </c>
      <c r="CR7" s="177">
        <v>0</v>
      </c>
      <c r="CS7" s="174">
        <v>0</v>
      </c>
      <c r="CT7" s="179">
        <v>0</v>
      </c>
      <c r="CU7" s="179">
        <v>0</v>
      </c>
      <c r="CV7" s="174">
        <v>-0.37135404735293859</v>
      </c>
      <c r="CW7" s="175">
        <v>0</v>
      </c>
      <c r="CX7" s="179">
        <f t="shared" si="4"/>
        <v>0</v>
      </c>
      <c r="CY7" s="174">
        <v>0</v>
      </c>
      <c r="CZ7" s="179">
        <v>0</v>
      </c>
      <c r="DA7" s="175">
        <f t="shared" si="5"/>
        <v>0</v>
      </c>
      <c r="DB7" s="164"/>
      <c r="DC7" s="180">
        <f t="shared" si="0"/>
        <v>-913959569.06562185</v>
      </c>
      <c r="DE7" s="180">
        <f t="shared" si="1"/>
        <v>373011903618.88928</v>
      </c>
      <c r="DF7" s="181"/>
      <c r="DG7" s="182">
        <f t="shared" si="6"/>
        <v>-2.450215556658013E-3</v>
      </c>
      <c r="DH7" s="183">
        <v>-2.4959234978242399E-3</v>
      </c>
    </row>
    <row r="8" spans="1:112" ht="15.75">
      <c r="A8" s="171">
        <v>38139</v>
      </c>
      <c r="B8" s="316">
        <v>372738974555.58435</v>
      </c>
      <c r="C8" s="173">
        <v>7611438399.9978676</v>
      </c>
      <c r="D8" s="174">
        <v>-0.14477498442701539</v>
      </c>
      <c r="E8" s="175">
        <v>0</v>
      </c>
      <c r="F8" s="175">
        <v>0</v>
      </c>
      <c r="G8" s="176">
        <v>0.22850070230322406</v>
      </c>
      <c r="H8" s="175">
        <v>0</v>
      </c>
      <c r="I8" s="175">
        <v>0</v>
      </c>
      <c r="J8" s="176">
        <v>0</v>
      </c>
      <c r="K8" s="175">
        <v>0</v>
      </c>
      <c r="L8" s="177">
        <v>0</v>
      </c>
      <c r="M8" s="174">
        <v>0.17494133352254981</v>
      </c>
      <c r="N8" s="175">
        <v>0</v>
      </c>
      <c r="O8" s="175">
        <v>0</v>
      </c>
      <c r="P8" s="176">
        <v>0</v>
      </c>
      <c r="Q8" s="178">
        <v>0</v>
      </c>
      <c r="R8" s="178">
        <v>0</v>
      </c>
      <c r="S8" s="176">
        <v>3.9644721282064213E-2</v>
      </c>
      <c r="T8" s="178">
        <v>0</v>
      </c>
      <c r="U8" s="178">
        <v>0</v>
      </c>
      <c r="V8" s="176">
        <v>0</v>
      </c>
      <c r="W8" s="178">
        <v>0</v>
      </c>
      <c r="X8" s="179">
        <v>0</v>
      </c>
      <c r="Y8" s="174">
        <v>-2.5148978203808608E-2</v>
      </c>
      <c r="Z8" s="175">
        <v>0</v>
      </c>
      <c r="AA8" s="177">
        <v>0</v>
      </c>
      <c r="AB8" s="174">
        <v>0</v>
      </c>
      <c r="AC8" s="175">
        <v>0</v>
      </c>
      <c r="AD8" s="177">
        <v>0</v>
      </c>
      <c r="AE8" s="174">
        <v>6.8938935093356676E-2</v>
      </c>
      <c r="AF8" s="175">
        <v>0</v>
      </c>
      <c r="AG8" s="175">
        <v>0</v>
      </c>
      <c r="AH8" s="176">
        <v>0.17078849784620159</v>
      </c>
      <c r="AI8" s="175">
        <v>0</v>
      </c>
      <c r="AJ8" s="179">
        <v>0</v>
      </c>
      <c r="AK8" s="174">
        <v>0</v>
      </c>
      <c r="AL8" s="175">
        <v>0</v>
      </c>
      <c r="AM8" s="177">
        <v>0</v>
      </c>
      <c r="AN8" s="203">
        <v>0</v>
      </c>
      <c r="AO8" s="177">
        <v>0</v>
      </c>
      <c r="AP8" s="177">
        <v>0</v>
      </c>
      <c r="AQ8" s="174">
        <v>0</v>
      </c>
      <c r="AR8" s="175">
        <v>0</v>
      </c>
      <c r="AS8" s="177">
        <v>0</v>
      </c>
      <c r="AT8" s="203">
        <v>9.4054059104751911E-2</v>
      </c>
      <c r="AU8" s="177">
        <f t="shared" si="7"/>
        <v>34450783.626844607</v>
      </c>
      <c r="AV8" s="177">
        <f t="shared" si="2"/>
        <v>3240236.0394442622</v>
      </c>
      <c r="AW8" s="174">
        <v>8.3841690495666657E-2</v>
      </c>
      <c r="AX8" s="175">
        <v>302441246.97706741</v>
      </c>
      <c r="AY8" s="177">
        <v>25357185.422174767</v>
      </c>
      <c r="AZ8" s="174">
        <v>7.0821829639188053E-2</v>
      </c>
      <c r="BA8" s="175">
        <v>134141231.8277346</v>
      </c>
      <c r="BB8" s="177">
        <v>9500127.4680946507</v>
      </c>
      <c r="BC8" s="174">
        <v>5.6649881855041655E-2</v>
      </c>
      <c r="BD8" s="175">
        <v>48575097.764757417</v>
      </c>
      <c r="BE8" s="177">
        <v>2751773.5494706058</v>
      </c>
      <c r="BF8" s="174">
        <v>6.0352117997763945E-2</v>
      </c>
      <c r="BG8" s="175">
        <v>89600609.772070631</v>
      </c>
      <c r="BH8" s="177">
        <v>5407586.573635608</v>
      </c>
      <c r="BI8" s="174">
        <v>0.52782483662530399</v>
      </c>
      <c r="BJ8" s="175">
        <v>0</v>
      </c>
      <c r="BK8" s="177">
        <v>0</v>
      </c>
      <c r="BL8" s="174">
        <v>5.3807282524085599E-2</v>
      </c>
      <c r="BM8" s="175">
        <v>10298343.666900635</v>
      </c>
      <c r="BN8" s="177">
        <v>554125.88721505017</v>
      </c>
      <c r="BO8" s="174">
        <v>0</v>
      </c>
      <c r="BP8" s="175">
        <v>0</v>
      </c>
      <c r="BQ8" s="177">
        <v>0</v>
      </c>
      <c r="BR8" s="174">
        <v>4.5629830503760731E-2</v>
      </c>
      <c r="BS8" s="175">
        <v>0</v>
      </c>
      <c r="BT8" s="177">
        <v>0</v>
      </c>
      <c r="BU8" s="174">
        <v>-0.10280794734938149</v>
      </c>
      <c r="BV8" s="175">
        <v>0</v>
      </c>
      <c r="BW8" s="177">
        <v>0</v>
      </c>
      <c r="BX8" s="174">
        <v>-1.1650791158924614E-2</v>
      </c>
      <c r="BY8" s="175">
        <v>21523192.125480443</v>
      </c>
      <c r="BZ8" s="177">
        <v>-250762.21652738343</v>
      </c>
      <c r="CA8" s="174">
        <v>-7.2113782103218046E-2</v>
      </c>
      <c r="CB8" s="175">
        <v>0</v>
      </c>
      <c r="CC8" s="177">
        <v>0</v>
      </c>
      <c r="CD8" s="174">
        <v>0</v>
      </c>
      <c r="CE8" s="175">
        <v>0</v>
      </c>
      <c r="CF8" s="177">
        <v>0</v>
      </c>
      <c r="CG8" s="174">
        <v>0</v>
      </c>
      <c r="CH8" s="175">
        <v>0</v>
      </c>
      <c r="CI8" s="177">
        <v>0</v>
      </c>
      <c r="CJ8" s="174">
        <v>7.9026106435383672E-2</v>
      </c>
      <c r="CK8" s="175">
        <v>0</v>
      </c>
      <c r="CL8" s="177">
        <v>0</v>
      </c>
      <c r="CM8" s="203">
        <v>0</v>
      </c>
      <c r="CN8" s="177">
        <v>0</v>
      </c>
      <c r="CO8" s="177">
        <f t="shared" si="3"/>
        <v>0</v>
      </c>
      <c r="CP8" s="174">
        <v>-0.19488451241942928</v>
      </c>
      <c r="CQ8" s="175">
        <v>0</v>
      </c>
      <c r="CR8" s="177">
        <v>0</v>
      </c>
      <c r="CS8" s="174">
        <v>0</v>
      </c>
      <c r="CT8" s="179">
        <v>0</v>
      </c>
      <c r="CU8" s="179">
        <v>0</v>
      </c>
      <c r="CV8" s="174">
        <v>-0.27047822240115632</v>
      </c>
      <c r="CW8" s="175">
        <v>0</v>
      </c>
      <c r="CX8" s="179">
        <f t="shared" si="4"/>
        <v>0</v>
      </c>
      <c r="CY8" s="174">
        <v>0</v>
      </c>
      <c r="CZ8" s="179">
        <v>0</v>
      </c>
      <c r="DA8" s="175">
        <f t="shared" si="5"/>
        <v>0</v>
      </c>
      <c r="DB8" s="164"/>
      <c r="DC8" s="180">
        <f t="shared" si="0"/>
        <v>7564878127.2743597</v>
      </c>
      <c r="DE8" s="180">
        <f t="shared" si="1"/>
        <v>372097944049.82349</v>
      </c>
      <c r="DF8" s="181"/>
      <c r="DG8" s="182">
        <f t="shared" si="6"/>
        <v>2.0330341105731644E-2</v>
      </c>
      <c r="DH8" s="183">
        <v>2.04202911945899E-2</v>
      </c>
    </row>
    <row r="9" spans="1:112" ht="15.75">
      <c r="A9" s="171">
        <v>38169</v>
      </c>
      <c r="B9" s="316">
        <v>380350412955.58221</v>
      </c>
      <c r="C9" s="173">
        <v>-10361344941.021109</v>
      </c>
      <c r="D9" s="174">
        <v>0.18635940803574447</v>
      </c>
      <c r="E9" s="175">
        <v>0</v>
      </c>
      <c r="F9" s="175">
        <v>0</v>
      </c>
      <c r="G9" s="176">
        <v>6.1784488322331492E-3</v>
      </c>
      <c r="H9" s="175">
        <v>0</v>
      </c>
      <c r="I9" s="175">
        <v>0</v>
      </c>
      <c r="J9" s="176">
        <v>0</v>
      </c>
      <c r="K9" s="175">
        <v>0</v>
      </c>
      <c r="L9" s="177">
        <v>0</v>
      </c>
      <c r="M9" s="174">
        <v>-4.9120141137453171E-3</v>
      </c>
      <c r="N9" s="175">
        <v>0</v>
      </c>
      <c r="O9" s="175">
        <v>0</v>
      </c>
      <c r="P9" s="176">
        <v>0</v>
      </c>
      <c r="Q9" s="178">
        <v>0</v>
      </c>
      <c r="R9" s="178">
        <v>0</v>
      </c>
      <c r="S9" s="176">
        <v>9.514975193656082E-2</v>
      </c>
      <c r="T9" s="178">
        <v>0</v>
      </c>
      <c r="U9" s="178">
        <v>0</v>
      </c>
      <c r="V9" s="176">
        <v>0</v>
      </c>
      <c r="W9" s="178">
        <v>0</v>
      </c>
      <c r="X9" s="179">
        <v>0</v>
      </c>
      <c r="Y9" s="174">
        <v>6.5204169199739093E-2</v>
      </c>
      <c r="Z9" s="175">
        <v>0</v>
      </c>
      <c r="AA9" s="177">
        <v>0</v>
      </c>
      <c r="AB9" s="174">
        <v>0</v>
      </c>
      <c r="AC9" s="175">
        <v>0</v>
      </c>
      <c r="AD9" s="177">
        <v>0</v>
      </c>
      <c r="AE9" s="174">
        <v>0.3807359121452133</v>
      </c>
      <c r="AF9" s="175">
        <v>0</v>
      </c>
      <c r="AG9" s="175">
        <v>0</v>
      </c>
      <c r="AH9" s="176">
        <v>-9.1992791948824773E-2</v>
      </c>
      <c r="AI9" s="175">
        <v>0</v>
      </c>
      <c r="AJ9" s="179">
        <v>0</v>
      </c>
      <c r="AK9" s="174">
        <v>0</v>
      </c>
      <c r="AL9" s="175">
        <v>0</v>
      </c>
      <c r="AM9" s="177">
        <v>0</v>
      </c>
      <c r="AN9" s="203">
        <v>0</v>
      </c>
      <c r="AO9" s="177">
        <v>0</v>
      </c>
      <c r="AP9" s="177">
        <v>0</v>
      </c>
      <c r="AQ9" s="174">
        <v>0</v>
      </c>
      <c r="AR9" s="175">
        <v>0</v>
      </c>
      <c r="AS9" s="177">
        <v>0</v>
      </c>
      <c r="AT9" s="203">
        <v>4.312172611217893E-4</v>
      </c>
      <c r="AU9" s="177">
        <f t="shared" si="7"/>
        <v>37691019.666288868</v>
      </c>
      <c r="AV9" s="177">
        <f t="shared" si="2"/>
        <v>16253.018269384582</v>
      </c>
      <c r="AW9" s="174">
        <v>4.5429845746681137E-2</v>
      </c>
      <c r="AX9" s="175">
        <v>327798432.39924216</v>
      </c>
      <c r="AY9" s="177">
        <v>14891832.219901456</v>
      </c>
      <c r="AZ9" s="174">
        <v>4.1837658192603468E-2</v>
      </c>
      <c r="BA9" s="175">
        <v>143641359.29582927</v>
      </c>
      <c r="BB9" s="177">
        <v>6009618.0925398497</v>
      </c>
      <c r="BC9" s="174">
        <v>-5.4523112306060295E-3</v>
      </c>
      <c r="BD9" s="175">
        <v>51326871.314228021</v>
      </c>
      <c r="BE9" s="177">
        <v>-279850.07689843589</v>
      </c>
      <c r="BF9" s="174">
        <v>-4.0149731282172668E-2</v>
      </c>
      <c r="BG9" s="175">
        <v>95008196.345706239</v>
      </c>
      <c r="BH9" s="177">
        <v>-3814553.5528840045</v>
      </c>
      <c r="BI9" s="174">
        <v>0.64716169505780174</v>
      </c>
      <c r="BJ9" s="175">
        <v>0</v>
      </c>
      <c r="BK9" s="177">
        <v>0</v>
      </c>
      <c r="BL9" s="174">
        <v>-1.6484733086381747E-2</v>
      </c>
      <c r="BM9" s="175">
        <v>10852469.554115685</v>
      </c>
      <c r="BN9" s="177">
        <v>-178900.06392768139</v>
      </c>
      <c r="BO9" s="174">
        <v>0</v>
      </c>
      <c r="BP9" s="175">
        <v>0</v>
      </c>
      <c r="BQ9" s="177">
        <v>0</v>
      </c>
      <c r="BR9" s="174">
        <v>1.8002547375673476E-2</v>
      </c>
      <c r="BS9" s="175">
        <v>0</v>
      </c>
      <c r="BT9" s="177">
        <v>0</v>
      </c>
      <c r="BU9" s="174">
        <v>-3.6571077649514956E-2</v>
      </c>
      <c r="BV9" s="175">
        <v>0</v>
      </c>
      <c r="BW9" s="177">
        <v>0</v>
      </c>
      <c r="BX9" s="174">
        <v>-4.3112469493518692E-3</v>
      </c>
      <c r="BY9" s="175">
        <v>21272429.908953059</v>
      </c>
      <c r="BZ9" s="177">
        <v>-91710.698550275338</v>
      </c>
      <c r="CA9" s="174">
        <v>-0.17683209110740472</v>
      </c>
      <c r="CB9" s="175">
        <v>0</v>
      </c>
      <c r="CC9" s="177">
        <v>0</v>
      </c>
      <c r="CD9" s="174">
        <v>0</v>
      </c>
      <c r="CE9" s="175">
        <v>0</v>
      </c>
      <c r="CF9" s="177">
        <v>0</v>
      </c>
      <c r="CG9" s="174">
        <v>0</v>
      </c>
      <c r="CH9" s="175">
        <v>0</v>
      </c>
      <c r="CI9" s="177">
        <v>0</v>
      </c>
      <c r="CJ9" s="174">
        <v>1.9319882153071122E-2</v>
      </c>
      <c r="CK9" s="175">
        <v>0</v>
      </c>
      <c r="CL9" s="177">
        <v>0</v>
      </c>
      <c r="CM9" s="203">
        <v>0</v>
      </c>
      <c r="CN9" s="177">
        <v>0</v>
      </c>
      <c r="CO9" s="177">
        <f t="shared" si="3"/>
        <v>0</v>
      </c>
      <c r="CP9" s="174">
        <v>-1.9587265666834223E-2</v>
      </c>
      <c r="CQ9" s="175">
        <v>0</v>
      </c>
      <c r="CR9" s="177">
        <v>0</v>
      </c>
      <c r="CS9" s="174">
        <v>0</v>
      </c>
      <c r="CT9" s="179">
        <v>0</v>
      </c>
      <c r="CU9" s="179">
        <v>0</v>
      </c>
      <c r="CV9" s="174">
        <v>0.21160761044205639</v>
      </c>
      <c r="CW9" s="175">
        <v>0</v>
      </c>
      <c r="CX9" s="179">
        <f t="shared" si="4"/>
        <v>0</v>
      </c>
      <c r="CY9" s="174">
        <v>0</v>
      </c>
      <c r="CZ9" s="179">
        <v>0</v>
      </c>
      <c r="DA9" s="175">
        <f t="shared" si="5"/>
        <v>0</v>
      </c>
      <c r="DB9" s="164"/>
      <c r="DC9" s="180">
        <f t="shared" si="0"/>
        <v>-10377897629.959558</v>
      </c>
      <c r="DE9" s="180">
        <f t="shared" si="1"/>
        <v>379662822177.0979</v>
      </c>
      <c r="DF9" s="181"/>
      <c r="DG9" s="182">
        <f t="shared" si="6"/>
        <v>-2.7334511107644545E-2</v>
      </c>
      <c r="DH9" s="183">
        <v>-2.7241576683212698E-2</v>
      </c>
    </row>
    <row r="10" spans="1:112" ht="15.75">
      <c r="A10" s="171">
        <v>38200</v>
      </c>
      <c r="B10" s="316">
        <v>369989068014.5611</v>
      </c>
      <c r="C10" s="173">
        <v>102114132.0013101</v>
      </c>
      <c r="D10" s="174">
        <v>-6.5469781949990327E-2</v>
      </c>
      <c r="E10" s="175">
        <v>0</v>
      </c>
      <c r="F10" s="175">
        <v>0</v>
      </c>
      <c r="G10" s="176">
        <v>-6.1597974260484203E-2</v>
      </c>
      <c r="H10" s="175">
        <v>0</v>
      </c>
      <c r="I10" s="175">
        <v>0</v>
      </c>
      <c r="J10" s="176">
        <v>0</v>
      </c>
      <c r="K10" s="175">
        <v>0</v>
      </c>
      <c r="L10" s="177">
        <v>0</v>
      </c>
      <c r="M10" s="174">
        <v>-3.4084755535445571E-2</v>
      </c>
      <c r="N10" s="175">
        <v>0</v>
      </c>
      <c r="O10" s="175">
        <v>0</v>
      </c>
      <c r="P10" s="176">
        <v>0</v>
      </c>
      <c r="Q10" s="178">
        <v>0</v>
      </c>
      <c r="R10" s="178">
        <v>0</v>
      </c>
      <c r="S10" s="176">
        <v>-0.10669996035625272</v>
      </c>
      <c r="T10" s="178">
        <v>0</v>
      </c>
      <c r="U10" s="178">
        <v>0</v>
      </c>
      <c r="V10" s="176">
        <v>0</v>
      </c>
      <c r="W10" s="178">
        <v>0</v>
      </c>
      <c r="X10" s="179">
        <v>0</v>
      </c>
      <c r="Y10" s="174">
        <v>-1.451989088183331E-2</v>
      </c>
      <c r="Z10" s="175">
        <v>0</v>
      </c>
      <c r="AA10" s="177">
        <v>0</v>
      </c>
      <c r="AB10" s="174">
        <v>0</v>
      </c>
      <c r="AC10" s="175">
        <v>0</v>
      </c>
      <c r="AD10" s="177">
        <v>0</v>
      </c>
      <c r="AE10" s="174">
        <v>-0.13577340434908214</v>
      </c>
      <c r="AF10" s="175">
        <v>0</v>
      </c>
      <c r="AG10" s="175">
        <v>0</v>
      </c>
      <c r="AH10" s="176">
        <v>-5.2730786058202365E-3</v>
      </c>
      <c r="AI10" s="175">
        <v>0</v>
      </c>
      <c r="AJ10" s="179">
        <v>0</v>
      </c>
      <c r="AK10" s="174">
        <v>0</v>
      </c>
      <c r="AL10" s="175">
        <v>0</v>
      </c>
      <c r="AM10" s="177">
        <v>0</v>
      </c>
      <c r="AN10" s="203">
        <v>0</v>
      </c>
      <c r="AO10" s="177">
        <v>0</v>
      </c>
      <c r="AP10" s="177">
        <v>0</v>
      </c>
      <c r="AQ10" s="174">
        <v>0</v>
      </c>
      <c r="AR10" s="175">
        <v>0</v>
      </c>
      <c r="AS10" s="177">
        <v>0</v>
      </c>
      <c r="AT10" s="203">
        <v>6.3773207270443638E-2</v>
      </c>
      <c r="AU10" s="177">
        <f t="shared" si="7"/>
        <v>37707272.68455825</v>
      </c>
      <c r="AV10" s="177">
        <f t="shared" si="2"/>
        <v>2404713.7165154708</v>
      </c>
      <c r="AW10" s="174">
        <v>-5.440054912618052E-3</v>
      </c>
      <c r="AX10" s="175">
        <v>342690264.61914361</v>
      </c>
      <c r="AY10" s="177">
        <v>-1864253.8575477523</v>
      </c>
      <c r="AZ10" s="174">
        <v>2.0365609900428114E-2</v>
      </c>
      <c r="BA10" s="175">
        <v>149650977.38836911</v>
      </c>
      <c r="BB10" s="177">
        <v>3047733.4267093139</v>
      </c>
      <c r="BC10" s="174">
        <v>4.9726471822811293E-2</v>
      </c>
      <c r="BD10" s="175">
        <v>51047021.23732958</v>
      </c>
      <c r="BE10" s="177">
        <v>2538388.2631965191</v>
      </c>
      <c r="BF10" s="174">
        <v>6.3233875716510679E-2</v>
      </c>
      <c r="BG10" s="175">
        <v>91193642.792822227</v>
      </c>
      <c r="BH10" s="177">
        <v>5766527.4744971907</v>
      </c>
      <c r="BI10" s="174">
        <v>0.85190937033855263</v>
      </c>
      <c r="BJ10" s="175">
        <v>0</v>
      </c>
      <c r="BK10" s="177">
        <v>0</v>
      </c>
      <c r="BL10" s="174">
        <v>2.0813497943325834E-2</v>
      </c>
      <c r="BM10" s="175">
        <v>10673569.490188003</v>
      </c>
      <c r="BN10" s="177">
        <v>222154.31663197337</v>
      </c>
      <c r="BO10" s="174">
        <v>0</v>
      </c>
      <c r="BP10" s="175">
        <v>0</v>
      </c>
      <c r="BQ10" s="177">
        <v>0</v>
      </c>
      <c r="BR10" s="174">
        <v>1.7831339844622398E-2</v>
      </c>
      <c r="BS10" s="175">
        <v>0</v>
      </c>
      <c r="BT10" s="177">
        <v>0</v>
      </c>
      <c r="BU10" s="174">
        <v>-3.7663378451328014E-2</v>
      </c>
      <c r="BV10" s="175">
        <v>0</v>
      </c>
      <c r="BW10" s="177">
        <v>0</v>
      </c>
      <c r="BX10" s="174">
        <v>3.1903867038237034E-2</v>
      </c>
      <c r="BY10" s="175">
        <v>21180719.210402783</v>
      </c>
      <c r="BZ10" s="177">
        <v>675746.84946292324</v>
      </c>
      <c r="CA10" s="174">
        <v>-6.4071278273509655E-2</v>
      </c>
      <c r="CB10" s="175">
        <v>0</v>
      </c>
      <c r="CC10" s="177">
        <v>0</v>
      </c>
      <c r="CD10" s="174">
        <v>0</v>
      </c>
      <c r="CE10" s="175">
        <v>0</v>
      </c>
      <c r="CF10" s="177">
        <v>0</v>
      </c>
      <c r="CG10" s="174">
        <v>0</v>
      </c>
      <c r="CH10" s="175">
        <v>0</v>
      </c>
      <c r="CI10" s="177">
        <v>0</v>
      </c>
      <c r="CJ10" s="174">
        <v>8.7763425002804263E-2</v>
      </c>
      <c r="CK10" s="175">
        <v>0</v>
      </c>
      <c r="CL10" s="177">
        <v>0</v>
      </c>
      <c r="CM10" s="203">
        <v>0</v>
      </c>
      <c r="CN10" s="177">
        <v>0</v>
      </c>
      <c r="CO10" s="177">
        <f t="shared" si="3"/>
        <v>0</v>
      </c>
      <c r="CP10" s="174">
        <v>-3.6640449351869754E-2</v>
      </c>
      <c r="CQ10" s="175">
        <v>0</v>
      </c>
      <c r="CR10" s="177">
        <v>0</v>
      </c>
      <c r="CS10" s="174">
        <v>0</v>
      </c>
      <c r="CT10" s="179">
        <v>0</v>
      </c>
      <c r="CU10" s="179">
        <v>0</v>
      </c>
      <c r="CV10" s="174">
        <v>-0.11930829991275063</v>
      </c>
      <c r="CW10" s="175">
        <v>0</v>
      </c>
      <c r="CX10" s="179">
        <f t="shared" si="4"/>
        <v>0</v>
      </c>
      <c r="CY10" s="174">
        <v>0</v>
      </c>
      <c r="CZ10" s="179">
        <v>0</v>
      </c>
      <c r="DA10" s="175">
        <f t="shared" si="5"/>
        <v>0</v>
      </c>
      <c r="DB10" s="164"/>
      <c r="DC10" s="180">
        <f t="shared" si="0"/>
        <v>89323121.811844468</v>
      </c>
      <c r="DE10" s="180">
        <f t="shared" si="1"/>
        <v>369284924547.13831</v>
      </c>
      <c r="DF10" s="181"/>
      <c r="DG10" s="182">
        <f t="shared" si="6"/>
        <v>2.4188131135161623E-4</v>
      </c>
      <c r="DH10" s="183">
        <v>2.7599229498664901E-4</v>
      </c>
    </row>
    <row r="11" spans="1:112" ht="15.75">
      <c r="A11" s="171">
        <v>38231</v>
      </c>
      <c r="B11" s="316">
        <v>370091182146.56238</v>
      </c>
      <c r="C11" s="173">
        <v>6501714893.9160576</v>
      </c>
      <c r="D11" s="174">
        <v>0.15558647113689064</v>
      </c>
      <c r="E11" s="175">
        <v>0</v>
      </c>
      <c r="F11" s="175">
        <v>0</v>
      </c>
      <c r="G11" s="176">
        <v>5.0141209778532654E-2</v>
      </c>
      <c r="H11" s="175">
        <v>0</v>
      </c>
      <c r="I11" s="175">
        <v>0</v>
      </c>
      <c r="J11" s="176">
        <v>0</v>
      </c>
      <c r="K11" s="175">
        <v>0</v>
      </c>
      <c r="L11" s="177">
        <v>0</v>
      </c>
      <c r="M11" s="174">
        <v>8.9016615171265051E-2</v>
      </c>
      <c r="N11" s="175">
        <v>0</v>
      </c>
      <c r="O11" s="175">
        <v>0</v>
      </c>
      <c r="P11" s="176">
        <v>0</v>
      </c>
      <c r="Q11" s="178">
        <v>0</v>
      </c>
      <c r="R11" s="178">
        <v>0</v>
      </c>
      <c r="S11" s="176">
        <v>4.2429160429821769E-2</v>
      </c>
      <c r="T11" s="178">
        <v>0</v>
      </c>
      <c r="U11" s="178">
        <v>0</v>
      </c>
      <c r="V11" s="176">
        <v>0</v>
      </c>
      <c r="W11" s="178">
        <v>0</v>
      </c>
      <c r="X11" s="179">
        <v>0</v>
      </c>
      <c r="Y11" s="174">
        <v>9.5633931926535937E-2</v>
      </c>
      <c r="Z11" s="175">
        <v>0</v>
      </c>
      <c r="AA11" s="177">
        <v>0</v>
      </c>
      <c r="AB11" s="174">
        <v>0</v>
      </c>
      <c r="AC11" s="175">
        <v>0</v>
      </c>
      <c r="AD11" s="177">
        <v>0</v>
      </c>
      <c r="AE11" s="174">
        <v>-1.1069337525292166E-2</v>
      </c>
      <c r="AF11" s="175">
        <v>0</v>
      </c>
      <c r="AG11" s="175">
        <v>0</v>
      </c>
      <c r="AH11" s="176">
        <v>5.9444108833296407E-2</v>
      </c>
      <c r="AI11" s="175">
        <v>0</v>
      </c>
      <c r="AJ11" s="179">
        <v>0</v>
      </c>
      <c r="AK11" s="174">
        <v>0</v>
      </c>
      <c r="AL11" s="175">
        <v>0</v>
      </c>
      <c r="AM11" s="177">
        <v>0</v>
      </c>
      <c r="AN11" s="203">
        <v>0</v>
      </c>
      <c r="AO11" s="177">
        <v>0</v>
      </c>
      <c r="AP11" s="177">
        <v>0</v>
      </c>
      <c r="AQ11" s="174">
        <v>0</v>
      </c>
      <c r="AR11" s="175">
        <v>0</v>
      </c>
      <c r="AS11" s="177">
        <v>0</v>
      </c>
      <c r="AT11" s="203">
        <v>0.10530152601554776</v>
      </c>
      <c r="AU11" s="177">
        <f t="shared" si="7"/>
        <v>40111986.401073717</v>
      </c>
      <c r="AV11" s="177">
        <f t="shared" si="2"/>
        <v>4223853.379547962</v>
      </c>
      <c r="AW11" s="174">
        <v>-2.6490577658837246E-2</v>
      </c>
      <c r="AX11" s="175">
        <v>340826010.76159585</v>
      </c>
      <c r="AY11" s="177">
        <v>-9028677.9062317535</v>
      </c>
      <c r="AZ11" s="174">
        <v>-1.1669158559890933E-3</v>
      </c>
      <c r="BA11" s="175">
        <v>152698710.81507844</v>
      </c>
      <c r="BB11" s="177">
        <v>-178186.54683920828</v>
      </c>
      <c r="BC11" s="174">
        <v>1.7062558527032996E-2</v>
      </c>
      <c r="BD11" s="175">
        <v>53585409.500526093</v>
      </c>
      <c r="BE11" s="177">
        <v>914304.18579775642</v>
      </c>
      <c r="BF11" s="174">
        <v>8.9790403967044928E-3</v>
      </c>
      <c r="BG11" s="175">
        <v>96960170.267319426</v>
      </c>
      <c r="BH11" s="177">
        <v>870609.285701607</v>
      </c>
      <c r="BI11" s="174">
        <v>0.15217843581969137</v>
      </c>
      <c r="BJ11" s="175">
        <v>0</v>
      </c>
      <c r="BK11" s="177">
        <v>0</v>
      </c>
      <c r="BL11" s="174">
        <v>7.8318486257048601E-3</v>
      </c>
      <c r="BM11" s="175">
        <v>10895723.806819977</v>
      </c>
      <c r="BN11" s="177">
        <v>85333.65952250277</v>
      </c>
      <c r="BO11" s="174">
        <v>0</v>
      </c>
      <c r="BP11" s="175">
        <v>0</v>
      </c>
      <c r="BQ11" s="177">
        <v>0</v>
      </c>
      <c r="BR11" s="174">
        <v>3.7017677800172587E-2</v>
      </c>
      <c r="BS11" s="175">
        <v>0</v>
      </c>
      <c r="BT11" s="177">
        <v>0</v>
      </c>
      <c r="BU11" s="174">
        <v>0</v>
      </c>
      <c r="BV11" s="175">
        <v>0</v>
      </c>
      <c r="BW11" s="177">
        <v>0</v>
      </c>
      <c r="BX11" s="174">
        <v>6.9452474645057008E-2</v>
      </c>
      <c r="BY11" s="175">
        <v>21856466.059865706</v>
      </c>
      <c r="BZ11" s="177">
        <v>1517985.6548533719</v>
      </c>
      <c r="CA11" s="174">
        <v>5.5426274478258861E-2</v>
      </c>
      <c r="CB11" s="175">
        <v>0</v>
      </c>
      <c r="CC11" s="177">
        <v>0</v>
      </c>
      <c r="CD11" s="174">
        <v>0</v>
      </c>
      <c r="CE11" s="175">
        <v>0</v>
      </c>
      <c r="CF11" s="177">
        <v>0</v>
      </c>
      <c r="CG11" s="174">
        <v>0</v>
      </c>
      <c r="CH11" s="175">
        <v>0</v>
      </c>
      <c r="CI11" s="177">
        <v>0</v>
      </c>
      <c r="CJ11" s="174">
        <v>7.3080630475951494E-2</v>
      </c>
      <c r="CK11" s="175">
        <v>0</v>
      </c>
      <c r="CL11" s="177">
        <v>0</v>
      </c>
      <c r="CM11" s="203">
        <v>0</v>
      </c>
      <c r="CN11" s="177">
        <v>0</v>
      </c>
      <c r="CO11" s="177">
        <f t="shared" si="3"/>
        <v>0</v>
      </c>
      <c r="CP11" s="174">
        <v>-5.6090971595707147E-3</v>
      </c>
      <c r="CQ11" s="175">
        <v>0</v>
      </c>
      <c r="CR11" s="177">
        <v>0</v>
      </c>
      <c r="CS11" s="174">
        <v>0</v>
      </c>
      <c r="CT11" s="179">
        <v>0</v>
      </c>
      <c r="CU11" s="179">
        <v>0</v>
      </c>
      <c r="CV11" s="174">
        <v>0.25322090823083471</v>
      </c>
      <c r="CW11" s="175">
        <v>0</v>
      </c>
      <c r="CX11" s="179">
        <f t="shared" si="4"/>
        <v>0</v>
      </c>
      <c r="CY11" s="174">
        <v>0</v>
      </c>
      <c r="CZ11" s="179">
        <v>0</v>
      </c>
      <c r="DA11" s="175">
        <f t="shared" si="5"/>
        <v>0</v>
      </c>
      <c r="DB11" s="164"/>
      <c r="DC11" s="180">
        <f t="shared" si="0"/>
        <v>6503309672.2037048</v>
      </c>
      <c r="DE11" s="180">
        <f t="shared" si="1"/>
        <v>369374247668.95007</v>
      </c>
      <c r="DF11" s="181"/>
      <c r="DG11" s="182">
        <f t="shared" si="6"/>
        <v>1.7606288779591004E-2</v>
      </c>
      <c r="DH11" s="183">
        <v>1.7567873020387901E-2</v>
      </c>
    </row>
    <row r="12" spans="1:112" ht="15.75">
      <c r="A12" s="185">
        <v>38261</v>
      </c>
      <c r="B12" s="316">
        <v>376592897040.47839</v>
      </c>
      <c r="C12" s="173">
        <v>4418778148.6561337</v>
      </c>
      <c r="D12" s="174">
        <v>9.2863629083256696E-2</v>
      </c>
      <c r="E12" s="175">
        <v>0</v>
      </c>
      <c r="F12" s="175">
        <v>0</v>
      </c>
      <c r="G12" s="176">
        <v>1.8059328503770421E-2</v>
      </c>
      <c r="H12" s="175">
        <v>0</v>
      </c>
      <c r="I12" s="175">
        <v>0</v>
      </c>
      <c r="J12" s="176">
        <v>0</v>
      </c>
      <c r="K12" s="175">
        <v>0</v>
      </c>
      <c r="L12" s="177">
        <v>0</v>
      </c>
      <c r="M12" s="174">
        <v>0.1274215069229761</v>
      </c>
      <c r="N12" s="175">
        <v>0</v>
      </c>
      <c r="O12" s="175">
        <v>0</v>
      </c>
      <c r="P12" s="176">
        <v>0</v>
      </c>
      <c r="Q12" s="178">
        <v>0</v>
      </c>
      <c r="R12" s="178">
        <v>0</v>
      </c>
      <c r="S12" s="176">
        <v>4.6033235297783956E-2</v>
      </c>
      <c r="T12" s="178">
        <v>0</v>
      </c>
      <c r="U12" s="178">
        <v>0</v>
      </c>
      <c r="V12" s="176">
        <v>0</v>
      </c>
      <c r="W12" s="178">
        <v>0</v>
      </c>
      <c r="X12" s="179">
        <v>0</v>
      </c>
      <c r="Y12" s="174">
        <v>0.15270708352902385</v>
      </c>
      <c r="Z12" s="175">
        <v>0</v>
      </c>
      <c r="AA12" s="177">
        <v>0</v>
      </c>
      <c r="AB12" s="174">
        <v>0</v>
      </c>
      <c r="AC12" s="175">
        <v>0</v>
      </c>
      <c r="AD12" s="177">
        <v>0</v>
      </c>
      <c r="AE12" s="174">
        <v>4.6750778135872953E-3</v>
      </c>
      <c r="AF12" s="175">
        <v>0</v>
      </c>
      <c r="AG12" s="175">
        <v>0</v>
      </c>
      <c r="AH12" s="176">
        <v>1.3096347042375779E-2</v>
      </c>
      <c r="AI12" s="175">
        <v>0</v>
      </c>
      <c r="AJ12" s="179">
        <v>0</v>
      </c>
      <c r="AK12" s="174">
        <v>0</v>
      </c>
      <c r="AL12" s="175">
        <v>0</v>
      </c>
      <c r="AM12" s="177">
        <v>0</v>
      </c>
      <c r="AN12" s="203">
        <v>0</v>
      </c>
      <c r="AO12" s="177">
        <v>0</v>
      </c>
      <c r="AP12" s="177">
        <v>0</v>
      </c>
      <c r="AQ12" s="174">
        <v>0</v>
      </c>
      <c r="AR12" s="175">
        <v>0</v>
      </c>
      <c r="AS12" s="177">
        <v>0</v>
      </c>
      <c r="AT12" s="203">
        <v>0.12222582138069153</v>
      </c>
      <c r="AU12" s="177">
        <f t="shared" si="7"/>
        <v>44335839.780621685</v>
      </c>
      <c r="AV12" s="177">
        <f t="shared" si="2"/>
        <v>5418984.4337892244</v>
      </c>
      <c r="AW12" s="174">
        <v>8.1209167036078861E-2</v>
      </c>
      <c r="AX12" s="175">
        <v>331797332.85536408</v>
      </c>
      <c r="AY12" s="177">
        <v>26944985.025976717</v>
      </c>
      <c r="AZ12" s="174">
        <v>6.0609818251245069E-3</v>
      </c>
      <c r="BA12" s="175">
        <v>152520524.26823923</v>
      </c>
      <c r="BB12" s="177">
        <v>924424.12554825924</v>
      </c>
      <c r="BC12" s="174">
        <v>1.8490618225658697E-2</v>
      </c>
      <c r="BD12" s="175">
        <v>54499713.686323851</v>
      </c>
      <c r="BE12" s="177">
        <v>1007733.3991815206</v>
      </c>
      <c r="BF12" s="174">
        <v>-1.0849428891084102E-2</v>
      </c>
      <c r="BG12" s="175">
        <v>97830779.553021029</v>
      </c>
      <c r="BH12" s="177">
        <v>-1061408.0861198262</v>
      </c>
      <c r="BI12" s="174">
        <v>0.3050410011607097</v>
      </c>
      <c r="BJ12" s="175">
        <v>0</v>
      </c>
      <c r="BK12" s="177">
        <v>0</v>
      </c>
      <c r="BL12" s="174">
        <v>1.0710428848752458E-2</v>
      </c>
      <c r="BM12" s="175">
        <v>10981057.466342481</v>
      </c>
      <c r="BN12" s="177">
        <v>117611.83467732309</v>
      </c>
      <c r="BO12" s="174">
        <v>0</v>
      </c>
      <c r="BP12" s="175">
        <v>0</v>
      </c>
      <c r="BQ12" s="177">
        <v>0</v>
      </c>
      <c r="BR12" s="174">
        <v>-1.3401460294622189E-3</v>
      </c>
      <c r="BS12" s="175">
        <v>0</v>
      </c>
      <c r="BT12" s="177">
        <v>0</v>
      </c>
      <c r="BU12" s="174">
        <v>-3.7604241278345732E-2</v>
      </c>
      <c r="BV12" s="175">
        <v>0</v>
      </c>
      <c r="BW12" s="177">
        <v>0</v>
      </c>
      <c r="BX12" s="174">
        <v>1.0611192176243473E-2</v>
      </c>
      <c r="BY12" s="175">
        <v>23374451.714719079</v>
      </c>
      <c r="BZ12" s="177">
        <v>248030.79915920793</v>
      </c>
      <c r="CA12" s="174">
        <v>0.18262710766141368</v>
      </c>
      <c r="CB12" s="175">
        <v>0</v>
      </c>
      <c r="CC12" s="177">
        <v>0</v>
      </c>
      <c r="CD12" s="174">
        <v>0</v>
      </c>
      <c r="CE12" s="175">
        <v>0</v>
      </c>
      <c r="CF12" s="177">
        <v>0</v>
      </c>
      <c r="CG12" s="174">
        <v>0</v>
      </c>
      <c r="CH12" s="175">
        <v>0</v>
      </c>
      <c r="CI12" s="177">
        <v>0</v>
      </c>
      <c r="CJ12" s="174">
        <v>6.3261127136673943E-3</v>
      </c>
      <c r="CK12" s="175">
        <v>0</v>
      </c>
      <c r="CL12" s="177">
        <v>0</v>
      </c>
      <c r="CM12" s="203">
        <v>0</v>
      </c>
      <c r="CN12" s="177">
        <v>0</v>
      </c>
      <c r="CO12" s="177">
        <f t="shared" si="3"/>
        <v>0</v>
      </c>
      <c r="CP12" s="174">
        <v>8.4508508495126269E-2</v>
      </c>
      <c r="CQ12" s="175">
        <v>0</v>
      </c>
      <c r="CR12" s="177">
        <v>0</v>
      </c>
      <c r="CS12" s="174">
        <v>0</v>
      </c>
      <c r="CT12" s="179">
        <v>0</v>
      </c>
      <c r="CU12" s="179">
        <v>0</v>
      </c>
      <c r="CV12" s="174">
        <v>1.3538663834018503E-2</v>
      </c>
      <c r="CW12" s="175">
        <v>0</v>
      </c>
      <c r="CX12" s="179">
        <f t="shared" si="4"/>
        <v>0</v>
      </c>
      <c r="CY12" s="174">
        <v>0</v>
      </c>
      <c r="CZ12" s="179">
        <v>0</v>
      </c>
      <c r="DA12" s="175">
        <f t="shared" si="5"/>
        <v>0</v>
      </c>
      <c r="DB12" s="164"/>
      <c r="DC12" s="180">
        <f t="shared" si="0"/>
        <v>4385177787.1239204</v>
      </c>
      <c r="DE12" s="180">
        <f t="shared" si="1"/>
        <v>375877557341.15369</v>
      </c>
      <c r="DF12" s="181"/>
      <c r="DG12" s="182">
        <f t="shared" si="6"/>
        <v>1.1666506024311126E-2</v>
      </c>
      <c r="DH12" s="183">
        <v>1.17335674235544E-2</v>
      </c>
    </row>
    <row r="13" spans="1:112" ht="15.75">
      <c r="A13" s="171">
        <v>38292</v>
      </c>
      <c r="B13" s="316">
        <v>381011675189.13452</v>
      </c>
      <c r="C13" s="173">
        <v>12664724479.444437</v>
      </c>
      <c r="D13" s="174">
        <v>1.5576402013862071E-2</v>
      </c>
      <c r="E13" s="175">
        <v>0</v>
      </c>
      <c r="F13" s="175">
        <v>0</v>
      </c>
      <c r="G13" s="176">
        <v>0.11853918499492257</v>
      </c>
      <c r="H13" s="175">
        <v>0</v>
      </c>
      <c r="I13" s="175">
        <v>0</v>
      </c>
      <c r="J13" s="176">
        <v>0</v>
      </c>
      <c r="K13" s="175">
        <v>0</v>
      </c>
      <c r="L13" s="177">
        <v>0</v>
      </c>
      <c r="M13" s="174">
        <v>0.1842746153010297</v>
      </c>
      <c r="N13" s="175">
        <v>0</v>
      </c>
      <c r="O13" s="175">
        <v>0</v>
      </c>
      <c r="P13" s="176">
        <v>0</v>
      </c>
      <c r="Q13" s="178">
        <v>0</v>
      </c>
      <c r="R13" s="178">
        <v>0</v>
      </c>
      <c r="S13" s="176">
        <v>-3.750434698828696E-2</v>
      </c>
      <c r="T13" s="178">
        <v>0</v>
      </c>
      <c r="U13" s="178">
        <v>0</v>
      </c>
      <c r="V13" s="176">
        <v>0</v>
      </c>
      <c r="W13" s="178">
        <v>0</v>
      </c>
      <c r="X13" s="179">
        <v>0</v>
      </c>
      <c r="Y13" s="174">
        <v>8.3003385230722385E-2</v>
      </c>
      <c r="Z13" s="175">
        <v>0</v>
      </c>
      <c r="AA13" s="177">
        <v>0</v>
      </c>
      <c r="AB13" s="174">
        <v>0</v>
      </c>
      <c r="AC13" s="175">
        <v>0</v>
      </c>
      <c r="AD13" s="177">
        <v>0</v>
      </c>
      <c r="AE13" s="174">
        <v>1.4472412853847814E-2</v>
      </c>
      <c r="AF13" s="175">
        <v>0</v>
      </c>
      <c r="AG13" s="175">
        <v>0</v>
      </c>
      <c r="AH13" s="176">
        <v>6.309131659881409E-2</v>
      </c>
      <c r="AI13" s="175">
        <v>0</v>
      </c>
      <c r="AJ13" s="179">
        <v>0</v>
      </c>
      <c r="AK13" s="174">
        <v>0</v>
      </c>
      <c r="AL13" s="175">
        <v>0</v>
      </c>
      <c r="AM13" s="177">
        <v>0</v>
      </c>
      <c r="AN13" s="203">
        <v>0</v>
      </c>
      <c r="AO13" s="177">
        <v>0</v>
      </c>
      <c r="AP13" s="177">
        <v>0</v>
      </c>
      <c r="AQ13" s="174">
        <v>0</v>
      </c>
      <c r="AR13" s="175">
        <v>0</v>
      </c>
      <c r="AS13" s="177">
        <v>0</v>
      </c>
      <c r="AT13" s="203">
        <v>0.20891215378132286</v>
      </c>
      <c r="AU13" s="177">
        <f t="shared" si="7"/>
        <v>49754824.214410909</v>
      </c>
      <c r="AV13" s="177">
        <f t="shared" si="2"/>
        <v>10394387.487643698</v>
      </c>
      <c r="AW13" s="174">
        <v>2.0499340415505499E-2</v>
      </c>
      <c r="AX13" s="175">
        <v>358742317.8813408</v>
      </c>
      <c r="AY13" s="177">
        <v>7353980.8956970908</v>
      </c>
      <c r="AZ13" s="174">
        <v>5.8638308200041709E-3</v>
      </c>
      <c r="BA13" s="175">
        <v>153444948.39378747</v>
      </c>
      <c r="BB13" s="177">
        <v>899775.21756544046</v>
      </c>
      <c r="BC13" s="174">
        <v>5.2006193938516451E-2</v>
      </c>
      <c r="BD13" s="175">
        <v>55507447.085505374</v>
      </c>
      <c r="BE13" s="177">
        <v>2886731.058160732</v>
      </c>
      <c r="BF13" s="174">
        <v>9.2080870792684219E-2</v>
      </c>
      <c r="BG13" s="175">
        <v>96769371.466901198</v>
      </c>
      <c r="BH13" s="177">
        <v>8910607.9907329921</v>
      </c>
      <c r="BI13" s="174">
        <v>0.27106118294014142</v>
      </c>
      <c r="BJ13" s="175">
        <v>0</v>
      </c>
      <c r="BK13" s="177">
        <v>0</v>
      </c>
      <c r="BL13" s="174">
        <v>3.7969550637832666E-2</v>
      </c>
      <c r="BM13" s="175">
        <v>11098669.301019805</v>
      </c>
      <c r="BN13" s="177">
        <v>421411.48603763035</v>
      </c>
      <c r="BO13" s="174">
        <v>0</v>
      </c>
      <c r="BP13" s="175">
        <v>0</v>
      </c>
      <c r="BQ13" s="177">
        <v>0</v>
      </c>
      <c r="BR13" s="174">
        <v>1.0000300497153249E-2</v>
      </c>
      <c r="BS13" s="175">
        <v>0</v>
      </c>
      <c r="BT13" s="177">
        <v>0</v>
      </c>
      <c r="BU13" s="174">
        <v>0.27882966867911746</v>
      </c>
      <c r="BV13" s="175">
        <v>0</v>
      </c>
      <c r="BW13" s="177">
        <v>0</v>
      </c>
      <c r="BX13" s="174">
        <v>0.12875190618934096</v>
      </c>
      <c r="BY13" s="175">
        <v>23622482.51387829</v>
      </c>
      <c r="BZ13" s="177">
        <v>3041439.6525862049</v>
      </c>
      <c r="CA13" s="174">
        <v>0.20818630278017755</v>
      </c>
      <c r="CB13" s="175">
        <v>0</v>
      </c>
      <c r="CC13" s="177">
        <v>0</v>
      </c>
      <c r="CD13" s="174">
        <v>0</v>
      </c>
      <c r="CE13" s="175">
        <v>0</v>
      </c>
      <c r="CF13" s="177">
        <v>0</v>
      </c>
      <c r="CG13" s="174">
        <v>0</v>
      </c>
      <c r="CH13" s="175">
        <v>0</v>
      </c>
      <c r="CI13" s="177">
        <v>0</v>
      </c>
      <c r="CJ13" s="174">
        <v>0.42263537037150956</v>
      </c>
      <c r="CK13" s="175">
        <v>0</v>
      </c>
      <c r="CL13" s="177">
        <v>0</v>
      </c>
      <c r="CM13" s="203">
        <v>0</v>
      </c>
      <c r="CN13" s="177">
        <v>0</v>
      </c>
      <c r="CO13" s="177">
        <f t="shared" si="3"/>
        <v>0</v>
      </c>
      <c r="CP13" s="174">
        <v>0.20082652781540461</v>
      </c>
      <c r="CQ13" s="175">
        <v>0</v>
      </c>
      <c r="CR13" s="177">
        <v>0</v>
      </c>
      <c r="CS13" s="174">
        <v>0</v>
      </c>
      <c r="CT13" s="179">
        <v>0</v>
      </c>
      <c r="CU13" s="179">
        <v>0</v>
      </c>
      <c r="CV13" s="174">
        <v>0.10848332346432144</v>
      </c>
      <c r="CW13" s="175">
        <v>0</v>
      </c>
      <c r="CX13" s="179">
        <f t="shared" si="4"/>
        <v>0</v>
      </c>
      <c r="CY13" s="174">
        <v>0</v>
      </c>
      <c r="CZ13" s="179">
        <v>0</v>
      </c>
      <c r="DA13" s="175">
        <f t="shared" si="5"/>
        <v>0</v>
      </c>
      <c r="DB13" s="164"/>
      <c r="DC13" s="180">
        <f t="shared" si="0"/>
        <v>12630816145.656013</v>
      </c>
      <c r="DE13" s="180">
        <f t="shared" si="1"/>
        <v>380262735128.27765</v>
      </c>
      <c r="DF13" s="181"/>
      <c r="DG13" s="182">
        <f t="shared" si="6"/>
        <v>3.321602402453435E-2</v>
      </c>
      <c r="DH13" s="183">
        <v>3.3239728082236998E-2</v>
      </c>
    </row>
    <row r="14" spans="1:112" s="170" customFormat="1" ht="15.75">
      <c r="A14" s="187">
        <v>38322</v>
      </c>
      <c r="B14" s="317">
        <v>393676399668.57892</v>
      </c>
      <c r="C14" s="189">
        <v>12666359061.016941</v>
      </c>
      <c r="D14" s="190">
        <v>-2.8012939520488805E-2</v>
      </c>
      <c r="E14" s="191">
        <v>0</v>
      </c>
      <c r="F14" s="191">
        <v>0</v>
      </c>
      <c r="G14" s="192">
        <v>2.534898185472104E-2</v>
      </c>
      <c r="H14" s="191">
        <v>0</v>
      </c>
      <c r="I14" s="191">
        <v>0</v>
      </c>
      <c r="J14" s="192">
        <v>0</v>
      </c>
      <c r="K14" s="191">
        <v>0</v>
      </c>
      <c r="L14" s="193">
        <v>0</v>
      </c>
      <c r="M14" s="190">
        <v>1.8704762508460007E-2</v>
      </c>
      <c r="N14" s="191">
        <v>0</v>
      </c>
      <c r="O14" s="191">
        <v>0</v>
      </c>
      <c r="P14" s="192">
        <v>0</v>
      </c>
      <c r="Q14" s="194">
        <v>0</v>
      </c>
      <c r="R14" s="194">
        <v>0</v>
      </c>
      <c r="S14" s="192">
        <v>-7.8133799344767357E-2</v>
      </c>
      <c r="T14" s="194">
        <v>0</v>
      </c>
      <c r="U14" s="194">
        <v>0</v>
      </c>
      <c r="V14" s="192">
        <v>0</v>
      </c>
      <c r="W14" s="194">
        <v>0</v>
      </c>
      <c r="X14" s="195">
        <v>0</v>
      </c>
      <c r="Y14" s="190">
        <v>5.7681275466687949E-2</v>
      </c>
      <c r="Z14" s="191">
        <v>0</v>
      </c>
      <c r="AA14" s="193">
        <v>0</v>
      </c>
      <c r="AB14" s="190">
        <v>0</v>
      </c>
      <c r="AC14" s="191">
        <v>0</v>
      </c>
      <c r="AD14" s="193">
        <v>0</v>
      </c>
      <c r="AE14" s="190">
        <v>0.24856464507934639</v>
      </c>
      <c r="AF14" s="191">
        <v>0</v>
      </c>
      <c r="AG14" s="191">
        <v>0</v>
      </c>
      <c r="AH14" s="192">
        <v>-3.6554512315534221E-2</v>
      </c>
      <c r="AI14" s="191">
        <v>0</v>
      </c>
      <c r="AJ14" s="195">
        <v>0</v>
      </c>
      <c r="AK14" s="190">
        <v>0</v>
      </c>
      <c r="AL14" s="191">
        <v>0</v>
      </c>
      <c r="AM14" s="193">
        <v>0</v>
      </c>
      <c r="AN14" s="190">
        <v>0</v>
      </c>
      <c r="AO14" s="191">
        <v>0</v>
      </c>
      <c r="AP14" s="191">
        <v>0</v>
      </c>
      <c r="AQ14" s="190">
        <v>0</v>
      </c>
      <c r="AR14" s="191">
        <v>0</v>
      </c>
      <c r="AS14" s="193">
        <v>0</v>
      </c>
      <c r="AT14" s="204">
        <v>1.0409547678537006E-2</v>
      </c>
      <c r="AU14" s="193">
        <f t="shared" si="7"/>
        <v>60149211.702054605</v>
      </c>
      <c r="AV14" s="193">
        <f t="shared" si="2"/>
        <v>626126.08703895344</v>
      </c>
      <c r="AW14" s="190">
        <v>5.6096179965620066E-2</v>
      </c>
      <c r="AX14" s="191">
        <v>366096298.77703792</v>
      </c>
      <c r="AY14" s="193">
        <v>20536603.860944133</v>
      </c>
      <c r="AZ14" s="190">
        <v>9.4433342801073933E-3</v>
      </c>
      <c r="BA14" s="191">
        <v>154344723.61135289</v>
      </c>
      <c r="BB14" s="193">
        <v>1457528.8194327897</v>
      </c>
      <c r="BC14" s="190">
        <v>1.5441913210580666E-2</v>
      </c>
      <c r="BD14" s="191">
        <v>58394178.143666103</v>
      </c>
      <c r="BE14" s="193">
        <v>901717.83089767839</v>
      </c>
      <c r="BF14" s="190">
        <v>1.7175233553706024E-3</v>
      </c>
      <c r="BG14" s="191">
        <v>105679979.45763418</v>
      </c>
      <c r="BH14" s="193">
        <v>181507.8329135722</v>
      </c>
      <c r="BI14" s="190">
        <v>-2.5147105218198108E-2</v>
      </c>
      <c r="BJ14" s="191">
        <v>0</v>
      </c>
      <c r="BK14" s="193">
        <v>0</v>
      </c>
      <c r="BL14" s="190">
        <v>2.1945030124894654E-2</v>
      </c>
      <c r="BM14" s="191">
        <v>11520080.787057433</v>
      </c>
      <c r="BN14" s="193">
        <v>252808.51991319549</v>
      </c>
      <c r="BO14" s="190">
        <v>0.12219196867811628</v>
      </c>
      <c r="BP14" s="191">
        <v>0</v>
      </c>
      <c r="BQ14" s="193">
        <v>0</v>
      </c>
      <c r="BR14" s="190">
        <v>7.9475535096261603E-3</v>
      </c>
      <c r="BS14" s="191">
        <v>0</v>
      </c>
      <c r="BT14" s="193">
        <v>0</v>
      </c>
      <c r="BU14" s="190">
        <v>0.15365305799852663</v>
      </c>
      <c r="BV14" s="191">
        <v>0</v>
      </c>
      <c r="BW14" s="193">
        <v>0</v>
      </c>
      <c r="BX14" s="190">
        <v>9.4281421827113136E-3</v>
      </c>
      <c r="BY14" s="191">
        <v>26663922.166464493</v>
      </c>
      <c r="BZ14" s="193">
        <v>251391.24933417511</v>
      </c>
      <c r="CA14" s="190">
        <v>1.2899435424849139E-2</v>
      </c>
      <c r="CB14" s="191">
        <v>0</v>
      </c>
      <c r="CC14" s="193">
        <v>0</v>
      </c>
      <c r="CD14" s="190">
        <v>0</v>
      </c>
      <c r="CE14" s="191">
        <v>0</v>
      </c>
      <c r="CF14" s="193">
        <v>0</v>
      </c>
      <c r="CG14" s="190">
        <v>0</v>
      </c>
      <c r="CH14" s="191">
        <v>0</v>
      </c>
      <c r="CI14" s="193">
        <v>0</v>
      </c>
      <c r="CJ14" s="190">
        <v>0.31721318823596195</v>
      </c>
      <c r="CK14" s="191">
        <v>0</v>
      </c>
      <c r="CL14" s="193">
        <v>0</v>
      </c>
      <c r="CM14" s="204">
        <v>0</v>
      </c>
      <c r="CN14" s="193">
        <v>0</v>
      </c>
      <c r="CO14" s="193">
        <f t="shared" si="3"/>
        <v>0</v>
      </c>
      <c r="CP14" s="190">
        <v>1.8166646925441468E-2</v>
      </c>
      <c r="CQ14" s="191">
        <v>0</v>
      </c>
      <c r="CR14" s="193">
        <v>0</v>
      </c>
      <c r="CS14" s="190">
        <v>0</v>
      </c>
      <c r="CT14" s="195">
        <v>0</v>
      </c>
      <c r="CU14" s="195">
        <v>0</v>
      </c>
      <c r="CV14" s="190">
        <v>0.13060901455148061</v>
      </c>
      <c r="CW14" s="191">
        <v>0</v>
      </c>
      <c r="CX14" s="195">
        <f t="shared" si="4"/>
        <v>0</v>
      </c>
      <c r="CY14" s="190">
        <v>0</v>
      </c>
      <c r="CZ14" s="195">
        <v>0</v>
      </c>
      <c r="DA14" s="191">
        <f t="shared" si="5"/>
        <v>0</v>
      </c>
      <c r="DB14" s="196"/>
      <c r="DC14" s="197">
        <f t="shared" si="0"/>
        <v>12642151376.816465</v>
      </c>
      <c r="DE14" s="197">
        <f t="shared" si="1"/>
        <v>392893551273.93372</v>
      </c>
      <c r="DG14" s="198">
        <f t="shared" si="6"/>
        <v>3.2177039648080379E-2</v>
      </c>
      <c r="DH14" s="199">
        <v>3.2174545062087195E-2</v>
      </c>
    </row>
    <row r="15" spans="1:112" ht="15.75">
      <c r="A15" s="171">
        <v>38353</v>
      </c>
      <c r="B15" s="316">
        <v>416300000000</v>
      </c>
      <c r="C15" s="173">
        <v>1288106571.0195341</v>
      </c>
      <c r="D15" s="174">
        <v>-3.3484077900072018E-2</v>
      </c>
      <c r="E15" s="175">
        <v>0</v>
      </c>
      <c r="F15" s="175">
        <v>0</v>
      </c>
      <c r="G15" s="176">
        <v>-2.8823156961264175E-2</v>
      </c>
      <c r="H15" s="175">
        <v>22861000</v>
      </c>
      <c r="I15" s="175">
        <v>-658926.1912914603</v>
      </c>
      <c r="J15" s="176">
        <v>0</v>
      </c>
      <c r="K15" s="175">
        <v>0</v>
      </c>
      <c r="L15" s="177">
        <v>0</v>
      </c>
      <c r="M15" s="174">
        <v>2.4197126886712453E-2</v>
      </c>
      <c r="N15" s="175">
        <v>33617000</v>
      </c>
      <c r="O15" s="175">
        <v>813434.81455061247</v>
      </c>
      <c r="P15" s="176">
        <v>0</v>
      </c>
      <c r="Q15" s="178">
        <v>0</v>
      </c>
      <c r="R15" s="178">
        <v>0</v>
      </c>
      <c r="S15" s="176">
        <v>-9.2788140497008287E-2</v>
      </c>
      <c r="T15" s="178">
        <v>0</v>
      </c>
      <c r="U15" s="178">
        <v>0</v>
      </c>
      <c r="V15" s="176">
        <v>0</v>
      </c>
      <c r="W15" s="178">
        <v>0</v>
      </c>
      <c r="X15" s="179">
        <v>0</v>
      </c>
      <c r="Y15" s="174">
        <v>0.15746724138235821</v>
      </c>
      <c r="Z15" s="175">
        <v>0</v>
      </c>
      <c r="AA15" s="177">
        <v>0</v>
      </c>
      <c r="AB15" s="174">
        <v>0</v>
      </c>
      <c r="AC15" s="175">
        <v>0</v>
      </c>
      <c r="AD15" s="177">
        <v>0</v>
      </c>
      <c r="AE15" s="174">
        <v>-5.8134416795147935E-2</v>
      </c>
      <c r="AF15" s="175">
        <v>0</v>
      </c>
      <c r="AG15" s="175">
        <v>0</v>
      </c>
      <c r="AH15" s="176">
        <v>-2.5172450357847546E-2</v>
      </c>
      <c r="AI15" s="178">
        <v>0</v>
      </c>
      <c r="AJ15" s="179">
        <v>0</v>
      </c>
      <c r="AK15" s="174">
        <v>0</v>
      </c>
      <c r="AL15" s="175">
        <v>0</v>
      </c>
      <c r="AM15" s="177">
        <v>0</v>
      </c>
      <c r="AN15" s="203">
        <v>0</v>
      </c>
      <c r="AO15" s="177">
        <v>0</v>
      </c>
      <c r="AP15" s="177">
        <v>0</v>
      </c>
      <c r="AQ15" s="174">
        <v>0</v>
      </c>
      <c r="AR15" s="175">
        <v>0</v>
      </c>
      <c r="AS15" s="177">
        <v>0</v>
      </c>
      <c r="AT15" s="203">
        <v>-4.2651451151734365E-3</v>
      </c>
      <c r="AU15" s="173">
        <v>70962000</v>
      </c>
      <c r="AV15" s="177">
        <f t="shared" si="2"/>
        <v>-302663.22766293742</v>
      </c>
      <c r="AW15" s="174">
        <v>2.6850266956093612E-2</v>
      </c>
      <c r="AX15" s="175">
        <v>480280000</v>
      </c>
      <c r="AY15" s="177">
        <v>12895646.21367264</v>
      </c>
      <c r="AZ15" s="174">
        <v>-2.0343945146756658E-2</v>
      </c>
      <c r="BA15" s="175">
        <v>48129000</v>
      </c>
      <c r="BB15" s="177">
        <v>-979133.73596825113</v>
      </c>
      <c r="BC15" s="174">
        <v>-5.0255867599161529E-3</v>
      </c>
      <c r="BD15" s="175">
        <v>80421000</v>
      </c>
      <c r="BE15" s="177">
        <v>-404162.71281921695</v>
      </c>
      <c r="BF15" s="174">
        <v>-3.3810685218896061E-2</v>
      </c>
      <c r="BG15" s="175">
        <v>133751000</v>
      </c>
      <c r="BH15" s="177">
        <v>-4522212.9587125666</v>
      </c>
      <c r="BI15" s="174">
        <v>0.19671087343895491</v>
      </c>
      <c r="BJ15" s="175">
        <v>0</v>
      </c>
      <c r="BK15" s="177">
        <v>0</v>
      </c>
      <c r="BL15" s="174">
        <v>5.1186850706500973E-4</v>
      </c>
      <c r="BM15" s="175">
        <v>14067000</v>
      </c>
      <c r="BN15" s="177">
        <v>7200.4542888834922</v>
      </c>
      <c r="BO15" s="174">
        <v>-6.0787980058667812E-2</v>
      </c>
      <c r="BP15" s="175">
        <v>0</v>
      </c>
      <c r="BQ15" s="177">
        <v>0</v>
      </c>
      <c r="BR15" s="174">
        <v>-2.2337166286052392E-2</v>
      </c>
      <c r="BS15" s="175">
        <v>0</v>
      </c>
      <c r="BT15" s="177">
        <v>0</v>
      </c>
      <c r="BU15" s="174">
        <v>3.5948701894465376E-2</v>
      </c>
      <c r="BV15" s="175">
        <v>0</v>
      </c>
      <c r="BW15" s="177">
        <v>0</v>
      </c>
      <c r="BX15" s="174">
        <v>3.4563922963500728E-2</v>
      </c>
      <c r="BY15" s="175">
        <v>47646000</v>
      </c>
      <c r="BZ15" s="177">
        <v>1646832.6735189557</v>
      </c>
      <c r="CA15" s="174">
        <v>-2.8947386197352865E-2</v>
      </c>
      <c r="CB15" s="175">
        <v>0</v>
      </c>
      <c r="CC15" s="177">
        <v>0</v>
      </c>
      <c r="CD15" s="174">
        <v>0</v>
      </c>
      <c r="CE15" s="175">
        <v>0</v>
      </c>
      <c r="CF15" s="177">
        <v>0</v>
      </c>
      <c r="CG15" s="174">
        <v>0</v>
      </c>
      <c r="CH15" s="175">
        <v>0</v>
      </c>
      <c r="CI15" s="177">
        <v>0</v>
      </c>
      <c r="CJ15" s="174">
        <v>-1.5073367188947388E-2</v>
      </c>
      <c r="CK15" s="175">
        <v>0</v>
      </c>
      <c r="CL15" s="177">
        <v>0</v>
      </c>
      <c r="CM15" s="203">
        <v>0</v>
      </c>
      <c r="CN15" s="177">
        <v>0</v>
      </c>
      <c r="CO15" s="177">
        <f t="shared" si="3"/>
        <v>0</v>
      </c>
      <c r="CP15" s="174">
        <v>-4.2438499660129483E-2</v>
      </c>
      <c r="CQ15" s="175">
        <v>0</v>
      </c>
      <c r="CR15" s="177">
        <v>0</v>
      </c>
      <c r="CS15" s="174">
        <v>0</v>
      </c>
      <c r="CT15" s="179">
        <v>0</v>
      </c>
      <c r="CU15" s="179">
        <v>0</v>
      </c>
      <c r="CV15" s="174">
        <v>-5.6575962550826163E-2</v>
      </c>
      <c r="CW15" s="175">
        <v>0</v>
      </c>
      <c r="CX15" s="179">
        <f t="shared" si="4"/>
        <v>0</v>
      </c>
      <c r="CY15" s="174">
        <v>0</v>
      </c>
      <c r="CZ15" s="179">
        <v>0</v>
      </c>
      <c r="DA15" s="175">
        <f t="shared" si="5"/>
        <v>0</v>
      </c>
      <c r="DB15" s="164"/>
      <c r="DC15" s="180">
        <f t="shared" si="0"/>
        <v>1279610555.6899576</v>
      </c>
      <c r="DE15" s="180">
        <f t="shared" si="1"/>
        <v>415368266000</v>
      </c>
      <c r="DF15" s="181"/>
      <c r="DG15" s="182">
        <f t="shared" si="6"/>
        <v>3.080665184205376E-3</v>
      </c>
      <c r="DH15" s="183">
        <v>3.09417864765682E-3</v>
      </c>
    </row>
    <row r="16" spans="1:112" ht="15.75">
      <c r="A16" s="171">
        <v>38384</v>
      </c>
      <c r="B16" s="316">
        <v>417588106571.01953</v>
      </c>
      <c r="C16" s="173">
        <v>11633502357.715464</v>
      </c>
      <c r="D16" s="174">
        <v>0.30108482054708735</v>
      </c>
      <c r="E16" s="175">
        <v>0</v>
      </c>
      <c r="F16" s="175">
        <v>0</v>
      </c>
      <c r="G16" s="176">
        <v>4.4332844667603379E-2</v>
      </c>
      <c r="H16" s="175">
        <v>22202073.808708541</v>
      </c>
      <c r="I16" s="175">
        <v>984281.08946014103</v>
      </c>
      <c r="J16" s="176">
        <v>0</v>
      </c>
      <c r="K16" s="175">
        <v>0</v>
      </c>
      <c r="L16" s="177">
        <v>0</v>
      </c>
      <c r="M16" s="174">
        <v>0.11358955554088726</v>
      </c>
      <c r="N16" s="175">
        <v>34430434.814550616</v>
      </c>
      <c r="O16" s="175">
        <v>3910937.7876642956</v>
      </c>
      <c r="P16" s="176">
        <v>0</v>
      </c>
      <c r="Q16" s="178">
        <v>0</v>
      </c>
      <c r="R16" s="178">
        <v>0</v>
      </c>
      <c r="S16" s="176">
        <v>0.11996389110245693</v>
      </c>
      <c r="T16" s="178">
        <v>0</v>
      </c>
      <c r="U16" s="178">
        <v>0</v>
      </c>
      <c r="V16" s="176">
        <v>0</v>
      </c>
      <c r="W16" s="178">
        <v>0</v>
      </c>
      <c r="X16" s="179">
        <v>0</v>
      </c>
      <c r="Y16" s="174">
        <v>9.8886720728132302E-2</v>
      </c>
      <c r="Z16" s="175">
        <v>0</v>
      </c>
      <c r="AA16" s="177">
        <v>0</v>
      </c>
      <c r="AB16" s="174">
        <v>0</v>
      </c>
      <c r="AC16" s="175">
        <v>0</v>
      </c>
      <c r="AD16" s="177">
        <v>0</v>
      </c>
      <c r="AE16" s="174">
        <v>4.9581623143415146E-2</v>
      </c>
      <c r="AF16" s="175">
        <v>0</v>
      </c>
      <c r="AG16" s="175">
        <v>0</v>
      </c>
      <c r="AH16" s="176">
        <v>0.19897728519174473</v>
      </c>
      <c r="AI16" s="175">
        <v>0</v>
      </c>
      <c r="AJ16" s="179">
        <v>0</v>
      </c>
      <c r="AK16" s="174">
        <v>0</v>
      </c>
      <c r="AL16" s="175">
        <v>0</v>
      </c>
      <c r="AM16" s="177">
        <v>0</v>
      </c>
      <c r="AN16" s="203">
        <v>0</v>
      </c>
      <c r="AO16" s="177">
        <v>0</v>
      </c>
      <c r="AP16" s="177">
        <v>0</v>
      </c>
      <c r="AQ16" s="174">
        <v>0</v>
      </c>
      <c r="AR16" s="175">
        <v>0</v>
      </c>
      <c r="AS16" s="177">
        <v>0</v>
      </c>
      <c r="AT16" s="203">
        <v>0.21210621590657805</v>
      </c>
      <c r="AU16" s="177">
        <f>AU15*(1+AT15)</f>
        <v>70659336.772337064</v>
      </c>
      <c r="AV16" s="177">
        <f t="shared" si="2"/>
        <v>14987284.541248934</v>
      </c>
      <c r="AW16" s="174">
        <v>8.5357071887343455E-2</v>
      </c>
      <c r="AX16" s="175">
        <v>493175646.2136727</v>
      </c>
      <c r="AY16" s="177">
        <v>42096029.086947523</v>
      </c>
      <c r="AZ16" s="174">
        <v>1.3462851091446537E-2</v>
      </c>
      <c r="BA16" s="175">
        <v>47149866.264031753</v>
      </c>
      <c r="BB16" s="177">
        <v>634771.62849427818</v>
      </c>
      <c r="BC16" s="174">
        <v>1.444747454148047E-2</v>
      </c>
      <c r="BD16" s="175">
        <v>80016837.287180781</v>
      </c>
      <c r="BE16" s="177">
        <v>1156041.2195963296</v>
      </c>
      <c r="BF16" s="174">
        <v>-2.7192416610007548E-2</v>
      </c>
      <c r="BG16" s="175">
        <v>129228787.04128744</v>
      </c>
      <c r="BH16" s="177">
        <v>-3514043.0152326329</v>
      </c>
      <c r="BI16" s="174">
        <v>-1.9056905176263208E-2</v>
      </c>
      <c r="BJ16" s="175">
        <v>0</v>
      </c>
      <c r="BK16" s="177">
        <v>0</v>
      </c>
      <c r="BL16" s="174">
        <v>4.6958510572695849E-3</v>
      </c>
      <c r="BM16" s="175">
        <v>14074200.454288885</v>
      </c>
      <c r="BN16" s="177">
        <v>66090.349083496534</v>
      </c>
      <c r="BO16" s="174">
        <v>0.19276990305203642</v>
      </c>
      <c r="BP16" s="175">
        <v>0</v>
      </c>
      <c r="BQ16" s="177">
        <v>0</v>
      </c>
      <c r="BR16" s="174">
        <v>1.994942871490242E-2</v>
      </c>
      <c r="BS16" s="175">
        <v>0</v>
      </c>
      <c r="BT16" s="177">
        <v>0</v>
      </c>
      <c r="BU16" s="174">
        <v>-1.2746788237094263E-2</v>
      </c>
      <c r="BV16" s="175">
        <v>0</v>
      </c>
      <c r="BW16" s="177">
        <v>0</v>
      </c>
      <c r="BX16" s="174">
        <v>-1.6199763436780895E-2</v>
      </c>
      <c r="BY16" s="175">
        <v>49292832.673518948</v>
      </c>
      <c r="BZ16" s="177">
        <v>-798532.22843983094</v>
      </c>
      <c r="CA16" s="174">
        <v>-3.1467169596765117E-4</v>
      </c>
      <c r="CB16" s="175">
        <v>0</v>
      </c>
      <c r="CC16" s="177">
        <v>0</v>
      </c>
      <c r="CD16" s="174">
        <v>0</v>
      </c>
      <c r="CE16" s="175">
        <v>0</v>
      </c>
      <c r="CF16" s="177">
        <v>0</v>
      </c>
      <c r="CG16" s="174">
        <v>0</v>
      </c>
      <c r="CH16" s="175">
        <v>0</v>
      </c>
      <c r="CI16" s="177">
        <v>0</v>
      </c>
      <c r="CJ16" s="174">
        <v>0.14788076096024524</v>
      </c>
      <c r="CK16" s="175">
        <v>0</v>
      </c>
      <c r="CL16" s="177">
        <v>0</v>
      </c>
      <c r="CM16" s="203">
        <v>0</v>
      </c>
      <c r="CN16" s="177">
        <v>0</v>
      </c>
      <c r="CO16" s="177">
        <f t="shared" si="3"/>
        <v>0</v>
      </c>
      <c r="CP16" s="174">
        <v>0.18424827808397898</v>
      </c>
      <c r="CQ16" s="175">
        <v>0</v>
      </c>
      <c r="CR16" s="177">
        <v>0</v>
      </c>
      <c r="CS16" s="174">
        <v>0</v>
      </c>
      <c r="CT16" s="179">
        <v>0</v>
      </c>
      <c r="CU16" s="179">
        <v>0</v>
      </c>
      <c r="CV16" s="174">
        <v>0.11642833452263848</v>
      </c>
      <c r="CW16" s="175">
        <v>0</v>
      </c>
      <c r="CX16" s="179">
        <f t="shared" si="4"/>
        <v>0</v>
      </c>
      <c r="CY16" s="174">
        <v>0</v>
      </c>
      <c r="CZ16" s="179">
        <v>0</v>
      </c>
      <c r="DA16" s="175">
        <f t="shared" si="5"/>
        <v>0</v>
      </c>
      <c r="DB16" s="164"/>
      <c r="DC16" s="180">
        <f t="shared" si="0"/>
        <v>11573979497.256639</v>
      </c>
      <c r="DE16" s="180">
        <f t="shared" si="1"/>
        <v>416647876555.68994</v>
      </c>
      <c r="DF16" s="181"/>
      <c r="DG16" s="182">
        <f t="shared" si="6"/>
        <v>2.7778803513737911E-2</v>
      </c>
      <c r="DH16" s="183">
        <v>2.7858797160778201E-2</v>
      </c>
    </row>
    <row r="17" spans="1:112" ht="15.75">
      <c r="A17" s="171">
        <v>38412</v>
      </c>
      <c r="B17" s="316">
        <v>429221608928.73499</v>
      </c>
      <c r="C17" s="173">
        <v>-4568130266.9846678</v>
      </c>
      <c r="D17" s="174">
        <v>-9.8612766323719209E-2</v>
      </c>
      <c r="E17" s="175">
        <v>0</v>
      </c>
      <c r="F17" s="175">
        <v>0</v>
      </c>
      <c r="G17" s="176">
        <v>8.9210336461373677E-2</v>
      </c>
      <c r="H17" s="175">
        <v>23186354.898168683</v>
      </c>
      <c r="I17" s="175">
        <v>2068462.5217784478</v>
      </c>
      <c r="J17" s="176">
        <v>0</v>
      </c>
      <c r="K17" s="175">
        <v>0</v>
      </c>
      <c r="L17" s="177">
        <v>0</v>
      </c>
      <c r="M17" s="174">
        <v>1.7767831333953845E-2</v>
      </c>
      <c r="N17" s="175">
        <v>38341372.60221491</v>
      </c>
      <c r="O17" s="175">
        <v>681243.04150843353</v>
      </c>
      <c r="P17" s="176">
        <v>0</v>
      </c>
      <c r="Q17" s="178">
        <v>0</v>
      </c>
      <c r="R17" s="178">
        <v>0</v>
      </c>
      <c r="S17" s="176">
        <v>-7.1773415396202245E-2</v>
      </c>
      <c r="T17" s="178">
        <v>0</v>
      </c>
      <c r="U17" s="178">
        <v>0</v>
      </c>
      <c r="V17" s="176">
        <v>0</v>
      </c>
      <c r="W17" s="178">
        <v>0</v>
      </c>
      <c r="X17" s="179">
        <v>0</v>
      </c>
      <c r="Y17" s="174">
        <v>5.9549409729345464E-2</v>
      </c>
      <c r="Z17" s="175">
        <v>0</v>
      </c>
      <c r="AA17" s="177">
        <v>0</v>
      </c>
      <c r="AB17" s="174">
        <v>0</v>
      </c>
      <c r="AC17" s="175">
        <v>0</v>
      </c>
      <c r="AD17" s="177">
        <v>0</v>
      </c>
      <c r="AE17" s="174">
        <v>-0.11993277183312877</v>
      </c>
      <c r="AF17" s="175">
        <v>0</v>
      </c>
      <c r="AG17" s="175">
        <v>0</v>
      </c>
      <c r="AH17" s="176">
        <v>2.7820070013284293E-2</v>
      </c>
      <c r="AI17" s="175">
        <v>0</v>
      </c>
      <c r="AJ17" s="179">
        <v>0</v>
      </c>
      <c r="AK17" s="174">
        <v>0.1017882426816468</v>
      </c>
      <c r="AL17" s="175">
        <v>0</v>
      </c>
      <c r="AM17" s="177">
        <v>0</v>
      </c>
      <c r="AN17" s="203">
        <v>0</v>
      </c>
      <c r="AO17" s="177">
        <v>0</v>
      </c>
      <c r="AP17" s="177">
        <v>0</v>
      </c>
      <c r="AQ17" s="174">
        <v>0</v>
      </c>
      <c r="AR17" s="175">
        <v>0</v>
      </c>
      <c r="AS17" s="177">
        <v>0</v>
      </c>
      <c r="AT17" s="203">
        <v>-1.02952674467903E-2</v>
      </c>
      <c r="AU17" s="177">
        <f t="shared" ref="AU17:AU26" si="8">AU16*(1+AT16)</f>
        <v>85646621.313585997</v>
      </c>
      <c r="AV17" s="177">
        <f t="shared" si="2"/>
        <v>-881754.87233733817</v>
      </c>
      <c r="AW17" s="174">
        <v>-4.31898127451752E-2</v>
      </c>
      <c r="AX17" s="175">
        <v>535271675.30062026</v>
      </c>
      <c r="AY17" s="177">
        <v>-23118283.42403001</v>
      </c>
      <c r="AZ17" s="174">
        <v>2.2650505739507752E-3</v>
      </c>
      <c r="BA17" s="175">
        <v>47784637.892526031</v>
      </c>
      <c r="BB17" s="177">
        <v>108234.62148449605</v>
      </c>
      <c r="BC17" s="174">
        <v>-2.7802537492154226E-2</v>
      </c>
      <c r="BD17" s="175">
        <v>81172878.506777108</v>
      </c>
      <c r="BE17" s="177">
        <v>-2256811.9980307505</v>
      </c>
      <c r="BF17" s="174">
        <v>1.0408241399155851E-2</v>
      </c>
      <c r="BG17" s="175">
        <v>125714744.0260548</v>
      </c>
      <c r="BH17" s="177">
        <v>1308469.4032562643</v>
      </c>
      <c r="BI17" s="174">
        <v>-0.16899440760759138</v>
      </c>
      <c r="BJ17" s="175">
        <v>0</v>
      </c>
      <c r="BK17" s="177">
        <v>0</v>
      </c>
      <c r="BL17" s="174">
        <v>2.4747277874219199E-2</v>
      </c>
      <c r="BM17" s="175">
        <v>14140290.803372383</v>
      </c>
      <c r="BN17" s="177">
        <v>349933.7057333226</v>
      </c>
      <c r="BO17" s="174">
        <v>-0.10974805954920186</v>
      </c>
      <c r="BP17" s="175">
        <v>0</v>
      </c>
      <c r="BQ17" s="177">
        <v>0</v>
      </c>
      <c r="BR17" s="174">
        <v>-1.4291399540355897E-2</v>
      </c>
      <c r="BS17" s="175">
        <v>0</v>
      </c>
      <c r="BT17" s="177">
        <v>0</v>
      </c>
      <c r="BU17" s="174">
        <v>-0.22630706902350475</v>
      </c>
      <c r="BV17" s="175">
        <v>0</v>
      </c>
      <c r="BW17" s="177">
        <v>0</v>
      </c>
      <c r="BX17" s="174">
        <v>1.4387878062429645E-2</v>
      </c>
      <c r="BY17" s="175">
        <v>48494300.445079118</v>
      </c>
      <c r="BZ17" s="177">
        <v>697730.08152662602</v>
      </c>
      <c r="CA17" s="174">
        <v>0.1111134892148067</v>
      </c>
      <c r="CB17" s="175">
        <v>0</v>
      </c>
      <c r="CC17" s="177">
        <v>0</v>
      </c>
      <c r="CD17" s="174">
        <v>0</v>
      </c>
      <c r="CE17" s="175">
        <v>0</v>
      </c>
      <c r="CF17" s="177">
        <v>0</v>
      </c>
      <c r="CG17" s="174">
        <v>0</v>
      </c>
      <c r="CH17" s="175">
        <v>0</v>
      </c>
      <c r="CI17" s="177">
        <v>0</v>
      </c>
      <c r="CJ17" s="174">
        <v>0.12429175671005756</v>
      </c>
      <c r="CK17" s="175">
        <v>0</v>
      </c>
      <c r="CL17" s="177">
        <v>0</v>
      </c>
      <c r="CM17" s="203">
        <v>0</v>
      </c>
      <c r="CN17" s="177">
        <v>0</v>
      </c>
      <c r="CO17" s="177">
        <f t="shared" si="3"/>
        <v>0</v>
      </c>
      <c r="CP17" s="174">
        <v>-0.17275408668488271</v>
      </c>
      <c r="CQ17" s="175">
        <v>0</v>
      </c>
      <c r="CR17" s="177">
        <v>0</v>
      </c>
      <c r="CS17" s="174">
        <v>0</v>
      </c>
      <c r="CT17" s="179">
        <v>0</v>
      </c>
      <c r="CU17" s="179">
        <v>0</v>
      </c>
      <c r="CV17" s="174">
        <v>-0.16969832419019626</v>
      </c>
      <c r="CW17" s="175">
        <v>0</v>
      </c>
      <c r="CX17" s="179">
        <f t="shared" si="4"/>
        <v>0</v>
      </c>
      <c r="CY17" s="174">
        <v>0</v>
      </c>
      <c r="CZ17" s="179">
        <v>0</v>
      </c>
      <c r="DA17" s="175">
        <f t="shared" si="5"/>
        <v>0</v>
      </c>
      <c r="DB17" s="164"/>
      <c r="DC17" s="180">
        <f t="shared" si="0"/>
        <v>-4547087490.0655575</v>
      </c>
      <c r="DE17" s="180">
        <f t="shared" si="1"/>
        <v>428221856052.94659</v>
      </c>
      <c r="DF17" s="181"/>
      <c r="DG17" s="182">
        <f t="shared" si="6"/>
        <v>-1.061853201977468E-2</v>
      </c>
      <c r="DH17" s="183">
        <v>-1.0642824526905702E-2</v>
      </c>
    </row>
    <row r="18" spans="1:112" ht="15.75">
      <c r="A18" s="171">
        <v>38443</v>
      </c>
      <c r="B18" s="316">
        <v>424653478661.75031</v>
      </c>
      <c r="C18" s="173">
        <v>-10021998750.720942</v>
      </c>
      <c r="D18" s="174">
        <v>0.17800134388449679</v>
      </c>
      <c r="E18" s="175">
        <v>0</v>
      </c>
      <c r="F18" s="175">
        <v>0</v>
      </c>
      <c r="G18" s="176">
        <v>-1.5028180051528624E-2</v>
      </c>
      <c r="H18" s="175">
        <v>25254817.419947129</v>
      </c>
      <c r="I18" s="175">
        <v>-379533.94335544703</v>
      </c>
      <c r="J18" s="176">
        <v>0</v>
      </c>
      <c r="K18" s="175">
        <v>0</v>
      </c>
      <c r="L18" s="177">
        <v>0</v>
      </c>
      <c r="M18" s="174">
        <v>-4.9536984232729189E-2</v>
      </c>
      <c r="N18" s="175">
        <v>39022615.643723339</v>
      </c>
      <c r="O18" s="175">
        <v>-1933062.6958629745</v>
      </c>
      <c r="P18" s="176">
        <v>0</v>
      </c>
      <c r="Q18" s="178">
        <v>0</v>
      </c>
      <c r="R18" s="178">
        <v>0</v>
      </c>
      <c r="S18" s="176">
        <v>-6.290787607999028E-2</v>
      </c>
      <c r="T18" s="178">
        <v>0</v>
      </c>
      <c r="U18" s="178">
        <v>0</v>
      </c>
      <c r="V18" s="176">
        <v>0</v>
      </c>
      <c r="W18" s="178">
        <v>0</v>
      </c>
      <c r="X18" s="179">
        <v>0</v>
      </c>
      <c r="Y18" s="174">
        <v>-3.4993070178072475E-2</v>
      </c>
      <c r="Z18" s="175">
        <v>0</v>
      </c>
      <c r="AA18" s="177">
        <v>0</v>
      </c>
      <c r="AB18" s="174">
        <v>0</v>
      </c>
      <c r="AC18" s="175">
        <v>0</v>
      </c>
      <c r="AD18" s="177">
        <v>0</v>
      </c>
      <c r="AE18" s="174">
        <v>-0.10411594599522514</v>
      </c>
      <c r="AF18" s="175">
        <v>0</v>
      </c>
      <c r="AG18" s="175">
        <v>0</v>
      </c>
      <c r="AH18" s="176">
        <v>3.9888891446905751E-2</v>
      </c>
      <c r="AI18" s="175">
        <v>0</v>
      </c>
      <c r="AJ18" s="179">
        <v>0</v>
      </c>
      <c r="AK18" s="174">
        <v>-0.12630749779929343</v>
      </c>
      <c r="AL18" s="175">
        <v>0</v>
      </c>
      <c r="AM18" s="177">
        <v>0</v>
      </c>
      <c r="AN18" s="203">
        <v>0</v>
      </c>
      <c r="AO18" s="177">
        <v>0</v>
      </c>
      <c r="AP18" s="177">
        <v>0</v>
      </c>
      <c r="AQ18" s="174">
        <v>0</v>
      </c>
      <c r="AR18" s="175">
        <v>0</v>
      </c>
      <c r="AS18" s="177">
        <v>0</v>
      </c>
      <c r="AT18" s="203">
        <v>-7.3559419778629523E-2</v>
      </c>
      <c r="AU18" s="177">
        <f t="shared" si="8"/>
        <v>84764866.441248655</v>
      </c>
      <c r="AV18" s="177">
        <f t="shared" si="2"/>
        <v>-6235254.3930312758</v>
      </c>
      <c r="AW18" s="174">
        <v>4.2524945254522176E-2</v>
      </c>
      <c r="AX18" s="175">
        <v>512153391.87659025</v>
      </c>
      <c r="AY18" s="177">
        <v>21779294.951469842</v>
      </c>
      <c r="AZ18" s="174">
        <v>6.2979461449601886E-5</v>
      </c>
      <c r="BA18" s="175">
        <v>47892872.514010526</v>
      </c>
      <c r="BB18" s="177">
        <v>3016.2673182068238</v>
      </c>
      <c r="BC18" s="174">
        <v>5.9287398062291906E-2</v>
      </c>
      <c r="BD18" s="175">
        <v>78916066.508746356</v>
      </c>
      <c r="BE18" s="177">
        <v>4678728.2486143475</v>
      </c>
      <c r="BF18" s="174">
        <v>6.2843197319279454E-2</v>
      </c>
      <c r="BG18" s="175">
        <v>127023213.42931105</v>
      </c>
      <c r="BH18" s="177">
        <v>7982544.865667142</v>
      </c>
      <c r="BI18" s="174">
        <v>-0.11678471469810338</v>
      </c>
      <c r="BJ18" s="175">
        <v>0</v>
      </c>
      <c r="BK18" s="177">
        <v>0</v>
      </c>
      <c r="BL18" s="174">
        <v>8.9030925213450535E-3</v>
      </c>
      <c r="BM18" s="175">
        <v>14490224.509105707</v>
      </c>
      <c r="BN18" s="177">
        <v>129007.80945962982</v>
      </c>
      <c r="BO18" s="174">
        <v>1.4238076320996502E-2</v>
      </c>
      <c r="BP18" s="175">
        <v>0</v>
      </c>
      <c r="BQ18" s="177">
        <v>0</v>
      </c>
      <c r="BR18" s="174">
        <v>3.7389597410375692E-4</v>
      </c>
      <c r="BS18" s="175">
        <v>0</v>
      </c>
      <c r="BT18" s="177">
        <v>0</v>
      </c>
      <c r="BU18" s="174">
        <v>0.23924567648798298</v>
      </c>
      <c r="BV18" s="175">
        <v>0</v>
      </c>
      <c r="BW18" s="177">
        <v>0</v>
      </c>
      <c r="BX18" s="174">
        <v>-9.6826366105677956E-3</v>
      </c>
      <c r="BY18" s="175">
        <v>49192030.52660574</v>
      </c>
      <c r="BZ18" s="177">
        <v>-476308.55572508136</v>
      </c>
      <c r="CA18" s="174">
        <v>-0.14824370408937046</v>
      </c>
      <c r="CB18" s="175">
        <v>0</v>
      </c>
      <c r="CC18" s="177">
        <v>0</v>
      </c>
      <c r="CD18" s="174">
        <v>0</v>
      </c>
      <c r="CE18" s="175">
        <v>0</v>
      </c>
      <c r="CF18" s="177">
        <v>0</v>
      </c>
      <c r="CG18" s="174">
        <v>0</v>
      </c>
      <c r="CH18" s="175">
        <v>0</v>
      </c>
      <c r="CI18" s="177">
        <v>0</v>
      </c>
      <c r="CJ18" s="174">
        <v>-9.3581460103767555E-2</v>
      </c>
      <c r="CK18" s="175">
        <v>0</v>
      </c>
      <c r="CL18" s="177">
        <v>0</v>
      </c>
      <c r="CM18" s="203">
        <v>0</v>
      </c>
      <c r="CN18" s="177">
        <v>0</v>
      </c>
      <c r="CO18" s="177">
        <f t="shared" si="3"/>
        <v>0</v>
      </c>
      <c r="CP18" s="174">
        <v>0.20585344108197706</v>
      </c>
      <c r="CQ18" s="175">
        <v>0</v>
      </c>
      <c r="CR18" s="177">
        <v>0</v>
      </c>
      <c r="CS18" s="174">
        <v>0</v>
      </c>
      <c r="CT18" s="179">
        <v>0</v>
      </c>
      <c r="CU18" s="179">
        <v>0</v>
      </c>
      <c r="CV18" s="174">
        <v>4.7162373200495752E-2</v>
      </c>
      <c r="CW18" s="175">
        <v>0</v>
      </c>
      <c r="CX18" s="179">
        <f t="shared" si="4"/>
        <v>0</v>
      </c>
      <c r="CY18" s="174">
        <v>0</v>
      </c>
      <c r="CZ18" s="179">
        <v>0</v>
      </c>
      <c r="DA18" s="175">
        <f t="shared" si="5"/>
        <v>0</v>
      </c>
      <c r="DB18" s="164"/>
      <c r="DC18" s="180">
        <f t="shared" si="0"/>
        <v>-10047547183.275496</v>
      </c>
      <c r="DE18" s="180">
        <f t="shared" si="1"/>
        <v>423674768562.88104</v>
      </c>
      <c r="DF18" s="181"/>
      <c r="DG18" s="182">
        <f t="shared" si="6"/>
        <v>-2.3715236140582813E-2</v>
      </c>
      <c r="DH18" s="183">
        <v>-2.3600415996365299E-2</v>
      </c>
    </row>
    <row r="19" spans="1:112" ht="15.75">
      <c r="A19" s="171">
        <v>38473</v>
      </c>
      <c r="B19" s="316">
        <v>414631479911.02936</v>
      </c>
      <c r="C19" s="173">
        <v>19003223601.77121</v>
      </c>
      <c r="D19" s="174">
        <v>-0.13021388620489435</v>
      </c>
      <c r="E19" s="175">
        <v>0</v>
      </c>
      <c r="F19" s="175">
        <v>0</v>
      </c>
      <c r="G19" s="176">
        <v>3.9731837664233736E-2</v>
      </c>
      <c r="H19" s="175">
        <v>24875283.47659168</v>
      </c>
      <c r="I19" s="175">
        <v>988340.72494373645</v>
      </c>
      <c r="J19" s="176">
        <v>0</v>
      </c>
      <c r="K19" s="175">
        <v>0</v>
      </c>
      <c r="L19" s="177">
        <v>0</v>
      </c>
      <c r="M19" s="174">
        <v>2.7171263276452126E-2</v>
      </c>
      <c r="N19" s="175">
        <v>37089552.94786036</v>
      </c>
      <c r="O19" s="175">
        <v>1007770.0079522249</v>
      </c>
      <c r="P19" s="176">
        <v>0</v>
      </c>
      <c r="Q19" s="178">
        <v>0</v>
      </c>
      <c r="R19" s="178">
        <v>0</v>
      </c>
      <c r="S19" s="176">
        <v>-0.11989384374887545</v>
      </c>
      <c r="T19" s="178">
        <v>0</v>
      </c>
      <c r="U19" s="178">
        <v>0</v>
      </c>
      <c r="V19" s="176">
        <v>0</v>
      </c>
      <c r="W19" s="178">
        <v>0</v>
      </c>
      <c r="X19" s="179">
        <v>0</v>
      </c>
      <c r="Y19" s="174">
        <v>-9.0418180063035689E-2</v>
      </c>
      <c r="Z19" s="175">
        <v>0</v>
      </c>
      <c r="AA19" s="177">
        <v>0</v>
      </c>
      <c r="AB19" s="174">
        <v>0</v>
      </c>
      <c r="AC19" s="175">
        <v>0</v>
      </c>
      <c r="AD19" s="177">
        <v>0</v>
      </c>
      <c r="AE19" s="174">
        <v>0.10258574737778074</v>
      </c>
      <c r="AF19" s="175">
        <v>0</v>
      </c>
      <c r="AG19" s="175">
        <v>0</v>
      </c>
      <c r="AH19" s="176">
        <v>5.5342985428119634E-2</v>
      </c>
      <c r="AI19" s="175">
        <v>0</v>
      </c>
      <c r="AJ19" s="179">
        <v>0</v>
      </c>
      <c r="AK19" s="174">
        <v>-7.2512155154309144E-2</v>
      </c>
      <c r="AL19" s="175">
        <v>0</v>
      </c>
      <c r="AM19" s="177">
        <v>0</v>
      </c>
      <c r="AN19" s="203">
        <v>0</v>
      </c>
      <c r="AO19" s="177">
        <v>0</v>
      </c>
      <c r="AP19" s="177">
        <v>0</v>
      </c>
      <c r="AQ19" s="174">
        <v>0</v>
      </c>
      <c r="AR19" s="175">
        <v>0</v>
      </c>
      <c r="AS19" s="177">
        <v>0</v>
      </c>
      <c r="AT19" s="203">
        <v>-0.10999699734212355</v>
      </c>
      <c r="AU19" s="177">
        <f t="shared" si="8"/>
        <v>78529612.048217371</v>
      </c>
      <c r="AV19" s="177">
        <f t="shared" si="2"/>
        <v>-8638021.5277457591</v>
      </c>
      <c r="AW19" s="174">
        <v>2.7464385044474678E-2</v>
      </c>
      <c r="AX19" s="175">
        <v>533932686.82806009</v>
      </c>
      <c r="AY19" s="177">
        <v>14664132.898876756</v>
      </c>
      <c r="AZ19" s="174">
        <v>2.1674715043655583E-2</v>
      </c>
      <c r="BA19" s="175">
        <v>47895888.78132873</v>
      </c>
      <c r="BB19" s="177">
        <v>1038129.7410979205</v>
      </c>
      <c r="BC19" s="174">
        <v>4.2553010482189249E-2</v>
      </c>
      <c r="BD19" s="175">
        <v>83594794.757360697</v>
      </c>
      <c r="BE19" s="177">
        <v>3557210.1775664287</v>
      </c>
      <c r="BF19" s="174">
        <v>2.8026421941483571E-2</v>
      </c>
      <c r="BG19" s="175">
        <v>135005758.2949782</v>
      </c>
      <c r="BH19" s="177">
        <v>3783728.3465050044</v>
      </c>
      <c r="BI19" s="174">
        <v>-0.27279850816404255</v>
      </c>
      <c r="BJ19" s="175">
        <v>0</v>
      </c>
      <c r="BK19" s="177">
        <v>0</v>
      </c>
      <c r="BL19" s="174">
        <v>2.9579783513136444E-4</v>
      </c>
      <c r="BM19" s="175">
        <v>14619232.318565337</v>
      </c>
      <c r="BN19" s="177">
        <v>4324.3372711141046</v>
      </c>
      <c r="BO19" s="174">
        <v>-7.568175933671234E-3</v>
      </c>
      <c r="BP19" s="175">
        <v>0</v>
      </c>
      <c r="BQ19" s="177">
        <v>0</v>
      </c>
      <c r="BR19" s="174">
        <v>2.6570875679540296E-2</v>
      </c>
      <c r="BS19" s="175">
        <v>0</v>
      </c>
      <c r="BT19" s="177">
        <v>0</v>
      </c>
      <c r="BU19" s="174">
        <v>0.1835345993940064</v>
      </c>
      <c r="BV19" s="175">
        <v>0</v>
      </c>
      <c r="BW19" s="177">
        <v>0</v>
      </c>
      <c r="BX19" s="174">
        <v>2.3423970180375731E-2</v>
      </c>
      <c r="BY19" s="175">
        <v>48715721.970880657</v>
      </c>
      <c r="BZ19" s="177">
        <v>1141115.6187613832</v>
      </c>
      <c r="CA19" s="174">
        <v>-5.2726655670022306E-2</v>
      </c>
      <c r="CB19" s="175">
        <v>0</v>
      </c>
      <c r="CC19" s="177">
        <v>0</v>
      </c>
      <c r="CD19" s="174">
        <v>0</v>
      </c>
      <c r="CE19" s="175">
        <v>0</v>
      </c>
      <c r="CF19" s="177">
        <v>0</v>
      </c>
      <c r="CG19" s="174">
        <v>0</v>
      </c>
      <c r="CH19" s="175">
        <v>0</v>
      </c>
      <c r="CI19" s="177">
        <v>0</v>
      </c>
      <c r="CJ19" s="174">
        <v>-1.5326141492801315E-2</v>
      </c>
      <c r="CK19" s="175">
        <v>0</v>
      </c>
      <c r="CL19" s="177">
        <v>0</v>
      </c>
      <c r="CM19" s="203">
        <v>0</v>
      </c>
      <c r="CN19" s="177">
        <v>0</v>
      </c>
      <c r="CO19" s="177">
        <f t="shared" si="3"/>
        <v>0</v>
      </c>
      <c r="CP19" s="174">
        <v>-0.10406987234737367</v>
      </c>
      <c r="CQ19" s="175">
        <v>0</v>
      </c>
      <c r="CR19" s="177">
        <v>0</v>
      </c>
      <c r="CS19" s="174">
        <v>0</v>
      </c>
      <c r="CT19" s="179">
        <v>0</v>
      </c>
      <c r="CU19" s="179">
        <v>0</v>
      </c>
      <c r="CV19" s="174">
        <v>2.2053797307101036E-2</v>
      </c>
      <c r="CW19" s="175">
        <v>0</v>
      </c>
      <c r="CX19" s="179">
        <f t="shared" si="4"/>
        <v>0</v>
      </c>
      <c r="CY19" s="174">
        <v>0</v>
      </c>
      <c r="CZ19" s="179">
        <v>0</v>
      </c>
      <c r="DA19" s="175">
        <f t="shared" si="5"/>
        <v>0</v>
      </c>
      <c r="DB19" s="164"/>
      <c r="DC19" s="180">
        <f t="shared" si="0"/>
        <v>18985676871.445976</v>
      </c>
      <c r="DE19" s="180">
        <f t="shared" si="1"/>
        <v>413627221379.60553</v>
      </c>
      <c r="DF19" s="181"/>
      <c r="DG19" s="182">
        <f t="shared" si="6"/>
        <v>4.5900453089430276E-2</v>
      </c>
      <c r="DH19" s="183">
        <v>4.5831598714716204E-2</v>
      </c>
    </row>
    <row r="20" spans="1:112" ht="15.75">
      <c r="A20" s="171">
        <v>38504</v>
      </c>
      <c r="B20" s="316">
        <v>433634703512.8006</v>
      </c>
      <c r="C20" s="173">
        <v>11692873209.925346</v>
      </c>
      <c r="D20" s="174">
        <v>-0.16688712195400601</v>
      </c>
      <c r="E20" s="175">
        <v>0</v>
      </c>
      <c r="F20" s="175">
        <v>0</v>
      </c>
      <c r="G20" s="176">
        <v>0.12534458149185262</v>
      </c>
      <c r="H20" s="175">
        <v>25863624.201535415</v>
      </c>
      <c r="I20" s="175">
        <v>3241865.1514040078</v>
      </c>
      <c r="J20" s="176">
        <v>0</v>
      </c>
      <c r="K20" s="175">
        <v>0</v>
      </c>
      <c r="L20" s="177">
        <v>0</v>
      </c>
      <c r="M20" s="174">
        <v>0.12008636664047563</v>
      </c>
      <c r="N20" s="175">
        <v>38097322.955812581</v>
      </c>
      <c r="O20" s="175">
        <v>4574969.0924923187</v>
      </c>
      <c r="P20" s="176">
        <v>0</v>
      </c>
      <c r="Q20" s="178">
        <v>0</v>
      </c>
      <c r="R20" s="178">
        <v>0</v>
      </c>
      <c r="S20" s="176">
        <v>-3.2809074994599258E-2</v>
      </c>
      <c r="T20" s="178">
        <v>0</v>
      </c>
      <c r="U20" s="178">
        <v>0</v>
      </c>
      <c r="V20" s="176">
        <v>0</v>
      </c>
      <c r="W20" s="178">
        <v>0</v>
      </c>
      <c r="X20" s="179">
        <v>0</v>
      </c>
      <c r="Y20" s="174">
        <v>-0.10944972143959715</v>
      </c>
      <c r="Z20" s="175">
        <v>0</v>
      </c>
      <c r="AA20" s="177">
        <v>0</v>
      </c>
      <c r="AB20" s="174">
        <v>0</v>
      </c>
      <c r="AC20" s="175">
        <v>0</v>
      </c>
      <c r="AD20" s="177">
        <v>0</v>
      </c>
      <c r="AE20" s="174">
        <v>-2.8477194834437603E-2</v>
      </c>
      <c r="AF20" s="175">
        <v>0</v>
      </c>
      <c r="AG20" s="175">
        <v>0</v>
      </c>
      <c r="AH20" s="176">
        <v>0.12918415888111695</v>
      </c>
      <c r="AI20" s="175">
        <v>0</v>
      </c>
      <c r="AJ20" s="179">
        <v>0</v>
      </c>
      <c r="AK20" s="174">
        <v>2.9330453903174462E-2</v>
      </c>
      <c r="AL20" s="175">
        <v>0</v>
      </c>
      <c r="AM20" s="177">
        <v>0</v>
      </c>
      <c r="AN20" s="203">
        <v>0</v>
      </c>
      <c r="AO20" s="177">
        <v>0</v>
      </c>
      <c r="AP20" s="177">
        <v>0</v>
      </c>
      <c r="AQ20" s="174">
        <v>0</v>
      </c>
      <c r="AR20" s="175">
        <v>0</v>
      </c>
      <c r="AS20" s="177">
        <v>0</v>
      </c>
      <c r="AT20" s="203">
        <v>0.16213264738805638</v>
      </c>
      <c r="AU20" s="177">
        <f t="shared" si="8"/>
        <v>69891590.520471618</v>
      </c>
      <c r="AV20" s="177">
        <f t="shared" si="2"/>
        <v>11331708.60124605</v>
      </c>
      <c r="AW20" s="174">
        <v>3.3134557460943688E-2</v>
      </c>
      <c r="AX20" s="175">
        <v>548596819.72693682</v>
      </c>
      <c r="AY20" s="177">
        <v>18177512.846133154</v>
      </c>
      <c r="AZ20" s="174">
        <v>1.7467179993753468E-2</v>
      </c>
      <c r="BA20" s="175">
        <v>48934018.52242665</v>
      </c>
      <c r="BB20" s="177">
        <v>854739.30934889242</v>
      </c>
      <c r="BC20" s="174">
        <v>3.9007783381648856E-2</v>
      </c>
      <c r="BD20" s="175">
        <v>87152004.934927121</v>
      </c>
      <c r="BE20" s="177">
        <v>3399606.5297780293</v>
      </c>
      <c r="BF20" s="174">
        <v>2.1388982818866354E-2</v>
      </c>
      <c r="BG20" s="175">
        <v>138789486.64148322</v>
      </c>
      <c r="BH20" s="177">
        <v>2968565.9452139661</v>
      </c>
      <c r="BI20" s="174">
        <v>5.5692466310802526E-2</v>
      </c>
      <c r="BJ20" s="175">
        <v>0</v>
      </c>
      <c r="BK20" s="177">
        <v>0</v>
      </c>
      <c r="BL20" s="174">
        <v>3.9667385586285249E-2</v>
      </c>
      <c r="BM20" s="175">
        <v>14623556.655836452</v>
      </c>
      <c r="BN20" s="177">
        <v>580078.26050995255</v>
      </c>
      <c r="BO20" s="174">
        <v>1.5807183187427415E-3</v>
      </c>
      <c r="BP20" s="175">
        <v>0</v>
      </c>
      <c r="BQ20" s="177">
        <v>0</v>
      </c>
      <c r="BR20" s="174">
        <v>3.3654237002976421E-2</v>
      </c>
      <c r="BS20" s="175">
        <v>0</v>
      </c>
      <c r="BT20" s="177">
        <v>0</v>
      </c>
      <c r="BU20" s="174">
        <v>2.2891018428810014E-2</v>
      </c>
      <c r="BV20" s="175">
        <v>0</v>
      </c>
      <c r="BW20" s="177">
        <v>0</v>
      </c>
      <c r="BX20" s="174">
        <v>7.846977617397978E-2</v>
      </c>
      <c r="BY20" s="175">
        <v>49856837.58964204</v>
      </c>
      <c r="BZ20" s="177">
        <v>3912254.8864016724</v>
      </c>
      <c r="CA20" s="174">
        <v>0.15183935418084221</v>
      </c>
      <c r="CB20" s="175">
        <v>0</v>
      </c>
      <c r="CC20" s="177">
        <v>0</v>
      </c>
      <c r="CD20" s="174">
        <v>0</v>
      </c>
      <c r="CE20" s="175">
        <v>0</v>
      </c>
      <c r="CF20" s="177">
        <v>0</v>
      </c>
      <c r="CG20" s="174">
        <v>0</v>
      </c>
      <c r="CH20" s="175">
        <v>0</v>
      </c>
      <c r="CI20" s="177">
        <v>0</v>
      </c>
      <c r="CJ20" s="174">
        <v>0.15347335021838912</v>
      </c>
      <c r="CK20" s="175">
        <v>0</v>
      </c>
      <c r="CL20" s="177">
        <v>0</v>
      </c>
      <c r="CM20" s="203">
        <v>0</v>
      </c>
      <c r="CN20" s="177">
        <v>0</v>
      </c>
      <c r="CO20" s="177">
        <f t="shared" si="3"/>
        <v>0</v>
      </c>
      <c r="CP20" s="174">
        <v>-0.24598139486575993</v>
      </c>
      <c r="CQ20" s="175">
        <v>0</v>
      </c>
      <c r="CR20" s="177">
        <v>0</v>
      </c>
      <c r="CS20" s="174">
        <v>0</v>
      </c>
      <c r="CT20" s="179">
        <v>0</v>
      </c>
      <c r="CU20" s="179">
        <v>0</v>
      </c>
      <c r="CV20" s="174">
        <v>3.393290878974984E-2</v>
      </c>
      <c r="CW20" s="175">
        <v>0</v>
      </c>
      <c r="CX20" s="179">
        <f t="shared" si="4"/>
        <v>0</v>
      </c>
      <c r="CY20" s="174">
        <v>0</v>
      </c>
      <c r="CZ20" s="179">
        <v>0</v>
      </c>
      <c r="DA20" s="175">
        <f t="shared" si="5"/>
        <v>0</v>
      </c>
      <c r="DB20" s="164"/>
      <c r="DC20" s="180">
        <f t="shared" si="0"/>
        <v>11643831909.30282</v>
      </c>
      <c r="DE20" s="180">
        <f t="shared" si="1"/>
        <v>432612898251.05157</v>
      </c>
      <c r="DF20" s="181"/>
      <c r="DG20" s="182">
        <f t="shared" si="6"/>
        <v>2.6915128874742275E-2</v>
      </c>
      <c r="DH20" s="183">
        <v>2.6964800361233499E-2</v>
      </c>
    </row>
    <row r="21" spans="1:112" ht="15.75">
      <c r="A21" s="171">
        <v>38534</v>
      </c>
      <c r="B21" s="316">
        <v>445327576722.72595</v>
      </c>
      <c r="C21" s="173">
        <v>18193166193.117367</v>
      </c>
      <c r="D21" s="174">
        <v>9.4104137815666788E-2</v>
      </c>
      <c r="E21" s="175">
        <v>0</v>
      </c>
      <c r="F21" s="175">
        <v>0</v>
      </c>
      <c r="G21" s="176">
        <v>0.22601112452178163</v>
      </c>
      <c r="H21" s="175">
        <v>29105489.352939419</v>
      </c>
      <c r="I21" s="175">
        <v>6578164.3784145806</v>
      </c>
      <c r="J21" s="176">
        <v>0</v>
      </c>
      <c r="K21" s="175">
        <v>0</v>
      </c>
      <c r="L21" s="177">
        <v>0</v>
      </c>
      <c r="M21" s="174">
        <v>0.23641318816792209</v>
      </c>
      <c r="N21" s="175">
        <v>42672292.048304901</v>
      </c>
      <c r="O21" s="175">
        <v>10088292.609572431</v>
      </c>
      <c r="P21" s="176">
        <v>0</v>
      </c>
      <c r="Q21" s="178">
        <v>0</v>
      </c>
      <c r="R21" s="178">
        <v>0</v>
      </c>
      <c r="S21" s="176">
        <v>2.3797092490582612E-3</v>
      </c>
      <c r="T21" s="178">
        <v>0</v>
      </c>
      <c r="U21" s="178">
        <v>0</v>
      </c>
      <c r="V21" s="176">
        <v>0</v>
      </c>
      <c r="W21" s="178">
        <v>0</v>
      </c>
      <c r="X21" s="179">
        <v>0</v>
      </c>
      <c r="Y21" s="174">
        <v>0.21039295842044822</v>
      </c>
      <c r="Z21" s="175">
        <v>0</v>
      </c>
      <c r="AA21" s="177">
        <v>0</v>
      </c>
      <c r="AB21" s="174">
        <v>0</v>
      </c>
      <c r="AC21" s="175">
        <v>0</v>
      </c>
      <c r="AD21" s="177">
        <v>0</v>
      </c>
      <c r="AE21" s="174">
        <v>2.2332770307788199E-2</v>
      </c>
      <c r="AF21" s="175">
        <v>0</v>
      </c>
      <c r="AG21" s="175">
        <v>0</v>
      </c>
      <c r="AH21" s="176">
        <v>4.4884749755916303E-2</v>
      </c>
      <c r="AI21" s="175">
        <v>0</v>
      </c>
      <c r="AJ21" s="179">
        <v>0</v>
      </c>
      <c r="AK21" s="174">
        <v>0.13043140643053344</v>
      </c>
      <c r="AL21" s="175">
        <v>0</v>
      </c>
      <c r="AM21" s="177">
        <v>0</v>
      </c>
      <c r="AN21" s="203">
        <v>5.8221076791396563E-2</v>
      </c>
      <c r="AO21" s="177">
        <v>0</v>
      </c>
      <c r="AP21" s="177">
        <v>0</v>
      </c>
      <c r="AQ21" s="174">
        <v>0</v>
      </c>
      <c r="AR21" s="175">
        <v>0</v>
      </c>
      <c r="AS21" s="177">
        <v>0</v>
      </c>
      <c r="AT21" s="203">
        <v>0.12322661410581161</v>
      </c>
      <c r="AU21" s="177">
        <f t="shared" si="8"/>
        <v>81223299.121717677</v>
      </c>
      <c r="AV21" s="177">
        <f t="shared" si="2"/>
        <v>10008872.137272811</v>
      </c>
      <c r="AW21" s="174">
        <v>5.6660093530791253E-2</v>
      </c>
      <c r="AX21" s="175">
        <v>566774332.57306993</v>
      </c>
      <c r="AY21" s="177">
        <v>32113486.694441929</v>
      </c>
      <c r="AZ21" s="174">
        <v>-5.5917206715065432E-4</v>
      </c>
      <c r="BA21" s="175">
        <v>49788757.831775546</v>
      </c>
      <c r="BB21" s="177">
        <v>-27840.48263765726</v>
      </c>
      <c r="BC21" s="174">
        <v>6.1932476972545811E-3</v>
      </c>
      <c r="BD21" s="175">
        <v>90551611.464705154</v>
      </c>
      <c r="BE21" s="177">
        <v>560808.55918647675</v>
      </c>
      <c r="BF21" s="174">
        <v>6.3629086624497039E-2</v>
      </c>
      <c r="BG21" s="175">
        <v>141758052.58669716</v>
      </c>
      <c r="BH21" s="177">
        <v>9019935.4077589605</v>
      </c>
      <c r="BI21" s="174">
        <v>-0.10030731417205908</v>
      </c>
      <c r="BJ21" s="175">
        <v>0</v>
      </c>
      <c r="BK21" s="177">
        <v>0</v>
      </c>
      <c r="BL21" s="174">
        <v>4.8663902097556368E-2</v>
      </c>
      <c r="BM21" s="175">
        <v>15203634.916346405</v>
      </c>
      <c r="BN21" s="177">
        <v>739868.20109607105</v>
      </c>
      <c r="BO21" s="174">
        <v>9.7204839890214917E-2</v>
      </c>
      <c r="BP21" s="175">
        <v>0</v>
      </c>
      <c r="BQ21" s="177">
        <v>0</v>
      </c>
      <c r="BR21" s="174">
        <v>1.4814140704606448E-2</v>
      </c>
      <c r="BS21" s="175">
        <v>0</v>
      </c>
      <c r="BT21" s="177">
        <v>0</v>
      </c>
      <c r="BU21" s="174">
        <v>-4.2238606745259824E-2</v>
      </c>
      <c r="BV21" s="175">
        <v>0</v>
      </c>
      <c r="BW21" s="177">
        <v>0</v>
      </c>
      <c r="BX21" s="174">
        <v>6.5123875388621827E-2</v>
      </c>
      <c r="BY21" s="175">
        <v>53769092.476043716</v>
      </c>
      <c r="BZ21" s="177">
        <v>3501651.6781691546</v>
      </c>
      <c r="CA21" s="174">
        <v>3.8811705899062111E-2</v>
      </c>
      <c r="CB21" s="175">
        <v>0</v>
      </c>
      <c r="CC21" s="177">
        <v>0</v>
      </c>
      <c r="CD21" s="174">
        <v>0</v>
      </c>
      <c r="CE21" s="175">
        <v>0</v>
      </c>
      <c r="CF21" s="177">
        <v>0</v>
      </c>
      <c r="CG21" s="174">
        <v>0</v>
      </c>
      <c r="CH21" s="175">
        <v>0</v>
      </c>
      <c r="CI21" s="177">
        <v>0</v>
      </c>
      <c r="CJ21" s="174">
        <v>3.0140633573092192E-2</v>
      </c>
      <c r="CK21" s="175">
        <v>0</v>
      </c>
      <c r="CL21" s="177">
        <v>0</v>
      </c>
      <c r="CM21" s="203">
        <v>0</v>
      </c>
      <c r="CN21" s="177">
        <v>0</v>
      </c>
      <c r="CO21" s="177">
        <f t="shared" si="3"/>
        <v>0</v>
      </c>
      <c r="CP21" s="174">
        <v>0.25625088639499288</v>
      </c>
      <c r="CQ21" s="175">
        <v>0</v>
      </c>
      <c r="CR21" s="177">
        <v>0</v>
      </c>
      <c r="CS21" s="174">
        <v>0</v>
      </c>
      <c r="CT21" s="179">
        <v>0</v>
      </c>
      <c r="CU21" s="179">
        <v>0</v>
      </c>
      <c r="CV21" s="174">
        <v>8.310295462059121E-2</v>
      </c>
      <c r="CW21" s="175">
        <v>0</v>
      </c>
      <c r="CX21" s="179">
        <f t="shared" si="4"/>
        <v>0</v>
      </c>
      <c r="CY21" s="174">
        <v>0</v>
      </c>
      <c r="CZ21" s="179">
        <v>0</v>
      </c>
      <c r="DA21" s="175">
        <f t="shared" si="5"/>
        <v>0</v>
      </c>
      <c r="DB21" s="164"/>
      <c r="DC21" s="180">
        <f t="shared" si="0"/>
        <v>18120582953.934093</v>
      </c>
      <c r="DE21" s="180">
        <f t="shared" si="1"/>
        <v>444256730160.35437</v>
      </c>
      <c r="DF21" s="181"/>
      <c r="DG21" s="182">
        <f t="shared" si="6"/>
        <v>4.078853897698629E-2</v>
      </c>
      <c r="DH21" s="183">
        <v>4.08534461912404E-2</v>
      </c>
    </row>
    <row r="22" spans="1:112" ht="15.75">
      <c r="A22" s="171">
        <v>38565</v>
      </c>
      <c r="B22" s="316">
        <v>463520742915.84332</v>
      </c>
      <c r="C22" s="173">
        <v>704337348.99786997</v>
      </c>
      <c r="D22" s="174">
        <v>9.5828401678520664E-2</v>
      </c>
      <c r="E22" s="175">
        <v>0</v>
      </c>
      <c r="F22" s="175">
        <v>0</v>
      </c>
      <c r="G22" s="176">
        <v>-2.6948757472465858E-2</v>
      </c>
      <c r="H22" s="175">
        <v>35683653.731353998</v>
      </c>
      <c r="I22" s="175">
        <v>-961630.13013771025</v>
      </c>
      <c r="J22" s="176">
        <v>0</v>
      </c>
      <c r="K22" s="175">
        <v>0</v>
      </c>
      <c r="L22" s="177">
        <v>0</v>
      </c>
      <c r="M22" s="174">
        <v>1.1898907821453407E-2</v>
      </c>
      <c r="N22" s="175">
        <v>52760584.657877333</v>
      </c>
      <c r="O22" s="175">
        <v>627793.33345007128</v>
      </c>
      <c r="P22" s="176">
        <v>0</v>
      </c>
      <c r="Q22" s="178">
        <v>0</v>
      </c>
      <c r="R22" s="178">
        <v>0</v>
      </c>
      <c r="S22" s="176">
        <v>6.8319221628577093E-2</v>
      </c>
      <c r="T22" s="178">
        <v>0</v>
      </c>
      <c r="U22" s="178">
        <v>0</v>
      </c>
      <c r="V22" s="176">
        <v>0</v>
      </c>
      <c r="W22" s="178">
        <v>0</v>
      </c>
      <c r="X22" s="179">
        <v>0</v>
      </c>
      <c r="Y22" s="174">
        <v>0.19033399101309117</v>
      </c>
      <c r="Z22" s="175">
        <v>0</v>
      </c>
      <c r="AA22" s="177">
        <v>0</v>
      </c>
      <c r="AB22" s="174">
        <v>0</v>
      </c>
      <c r="AC22" s="175">
        <v>0</v>
      </c>
      <c r="AD22" s="177">
        <v>0</v>
      </c>
      <c r="AE22" s="174">
        <v>-3.0771618566600392E-2</v>
      </c>
      <c r="AF22" s="175">
        <v>0</v>
      </c>
      <c r="AG22" s="175">
        <v>0</v>
      </c>
      <c r="AH22" s="176">
        <v>7.4827713658255926E-2</v>
      </c>
      <c r="AI22" s="175">
        <v>0</v>
      </c>
      <c r="AJ22" s="179">
        <v>0</v>
      </c>
      <c r="AK22" s="174">
        <v>5.2227264798668994E-2</v>
      </c>
      <c r="AL22" s="175">
        <v>0</v>
      </c>
      <c r="AM22" s="177">
        <v>0</v>
      </c>
      <c r="AN22" s="203">
        <v>5.4262608746696292E-2</v>
      </c>
      <c r="AO22" s="177">
        <v>0</v>
      </c>
      <c r="AP22" s="177">
        <v>0</v>
      </c>
      <c r="AQ22" s="174">
        <v>0</v>
      </c>
      <c r="AR22" s="175">
        <v>0</v>
      </c>
      <c r="AS22" s="177">
        <v>0</v>
      </c>
      <c r="AT22" s="203">
        <v>-3.6539635356622894E-3</v>
      </c>
      <c r="AU22" s="177">
        <f t="shared" si="8"/>
        <v>91232171.258990481</v>
      </c>
      <c r="AV22" s="177">
        <f t="shared" si="2"/>
        <v>-333359.02705964836</v>
      </c>
      <c r="AW22" s="174">
        <v>-6.7444830799430391E-3</v>
      </c>
      <c r="AX22" s="175">
        <v>598887819.26751184</v>
      </c>
      <c r="AY22" s="177">
        <v>-4039188.7638337184</v>
      </c>
      <c r="AZ22" s="174">
        <v>1.7941678125392029E-2</v>
      </c>
      <c r="BA22" s="175">
        <v>49760917.349137887</v>
      </c>
      <c r="BB22" s="177">
        <v>892794.36230246793</v>
      </c>
      <c r="BC22" s="174">
        <v>-9.6401813910604213E-3</v>
      </c>
      <c r="BD22" s="175">
        <v>91112420.023891628</v>
      </c>
      <c r="BE22" s="177">
        <v>-878340.25600880093</v>
      </c>
      <c r="BF22" s="174">
        <v>-3.7861815090837331E-2</v>
      </c>
      <c r="BG22" s="175">
        <v>150777987.99445611</v>
      </c>
      <c r="BH22" s="177">
        <v>-5708728.3012145879</v>
      </c>
      <c r="BI22" s="174">
        <v>0.23598804254962319</v>
      </c>
      <c r="BJ22" s="175">
        <v>0</v>
      </c>
      <c r="BK22" s="177">
        <v>0</v>
      </c>
      <c r="BL22" s="174">
        <v>9.0102695404856473E-4</v>
      </c>
      <c r="BM22" s="175">
        <v>15943503.117442476</v>
      </c>
      <c r="BN22" s="177">
        <v>14365.526050772991</v>
      </c>
      <c r="BO22" s="174">
        <v>3.908895168592566E-2</v>
      </c>
      <c r="BP22" s="175">
        <v>0</v>
      </c>
      <c r="BQ22" s="177">
        <v>0</v>
      </c>
      <c r="BR22" s="174">
        <v>4.6285525449026095E-2</v>
      </c>
      <c r="BS22" s="175">
        <v>0</v>
      </c>
      <c r="BT22" s="177">
        <v>0</v>
      </c>
      <c r="BU22" s="174">
        <v>-7.7143523803640687E-2</v>
      </c>
      <c r="BV22" s="175">
        <v>0</v>
      </c>
      <c r="BW22" s="177">
        <v>0</v>
      </c>
      <c r="BX22" s="174">
        <v>3.6045204752532187E-2</v>
      </c>
      <c r="BY22" s="175">
        <v>57270744.15421287</v>
      </c>
      <c r="BZ22" s="177">
        <v>2064335.6993684887</v>
      </c>
      <c r="CA22" s="174">
        <v>-0.10630742848476811</v>
      </c>
      <c r="CB22" s="175">
        <v>0</v>
      </c>
      <c r="CC22" s="177">
        <v>0</v>
      </c>
      <c r="CD22" s="174">
        <v>0</v>
      </c>
      <c r="CE22" s="175">
        <v>0</v>
      </c>
      <c r="CF22" s="177">
        <v>0</v>
      </c>
      <c r="CG22" s="174">
        <v>0</v>
      </c>
      <c r="CH22" s="175">
        <v>0</v>
      </c>
      <c r="CI22" s="177">
        <v>0</v>
      </c>
      <c r="CJ22" s="174">
        <v>-0.1200862119445824</v>
      </c>
      <c r="CK22" s="175">
        <v>0</v>
      </c>
      <c r="CL22" s="177">
        <v>0</v>
      </c>
      <c r="CM22" s="203">
        <v>0</v>
      </c>
      <c r="CN22" s="177">
        <v>0</v>
      </c>
      <c r="CO22" s="177">
        <f t="shared" si="3"/>
        <v>0</v>
      </c>
      <c r="CP22" s="174">
        <v>-0.13956784903940223</v>
      </c>
      <c r="CQ22" s="175">
        <v>0</v>
      </c>
      <c r="CR22" s="177">
        <v>0</v>
      </c>
      <c r="CS22" s="174">
        <v>0</v>
      </c>
      <c r="CT22" s="179">
        <v>0</v>
      </c>
      <c r="CU22" s="179">
        <v>0</v>
      </c>
      <c r="CV22" s="174">
        <v>5.1325866586281486E-2</v>
      </c>
      <c r="CW22" s="175">
        <v>0</v>
      </c>
      <c r="CX22" s="179">
        <f t="shared" si="4"/>
        <v>0</v>
      </c>
      <c r="CY22" s="174">
        <v>0</v>
      </c>
      <c r="CZ22" s="179">
        <v>0</v>
      </c>
      <c r="DA22" s="175">
        <f t="shared" si="5"/>
        <v>0</v>
      </c>
      <c r="DB22" s="164"/>
      <c r="DC22" s="180">
        <f t="shared" si="0"/>
        <v>712659306.55495262</v>
      </c>
      <c r="DE22" s="180">
        <f t="shared" si="1"/>
        <v>462377313114.28845</v>
      </c>
      <c r="DF22" s="181"/>
      <c r="DG22" s="182">
        <f t="shared" si="6"/>
        <v>1.5412938445334159E-3</v>
      </c>
      <c r="DH22" s="183">
        <v>1.5195379274013402E-3</v>
      </c>
    </row>
    <row r="23" spans="1:112" ht="15.75">
      <c r="A23" s="171">
        <v>38596</v>
      </c>
      <c r="B23" s="316">
        <v>464225080264.84119</v>
      </c>
      <c r="C23" s="173">
        <v>17780197428.463696</v>
      </c>
      <c r="D23" s="174">
        <v>-7.3381660450780026E-2</v>
      </c>
      <c r="E23" s="175">
        <v>0</v>
      </c>
      <c r="F23" s="175">
        <v>0</v>
      </c>
      <c r="G23" s="176">
        <v>0.11824160586524102</v>
      </c>
      <c r="H23" s="175">
        <v>34722023.601216286</v>
      </c>
      <c r="I23" s="175">
        <v>4105587.8294986128</v>
      </c>
      <c r="J23" s="176">
        <v>0</v>
      </c>
      <c r="K23" s="175">
        <v>0</v>
      </c>
      <c r="L23" s="177">
        <v>0</v>
      </c>
      <c r="M23" s="174">
        <v>0.20192377735448144</v>
      </c>
      <c r="N23" s="175">
        <v>53388377.991327398</v>
      </c>
      <c r="O23" s="175">
        <v>10780382.95083769</v>
      </c>
      <c r="P23" s="176">
        <v>0</v>
      </c>
      <c r="Q23" s="178">
        <v>0</v>
      </c>
      <c r="R23" s="178">
        <v>0</v>
      </c>
      <c r="S23" s="176">
        <v>-6.6820238677457854E-3</v>
      </c>
      <c r="T23" s="178">
        <v>0</v>
      </c>
      <c r="U23" s="178">
        <v>0</v>
      </c>
      <c r="V23" s="176">
        <v>0</v>
      </c>
      <c r="W23" s="178">
        <v>0</v>
      </c>
      <c r="X23" s="179">
        <v>0</v>
      </c>
      <c r="Y23" s="174">
        <v>0.2017626045681464</v>
      </c>
      <c r="Z23" s="175">
        <v>0</v>
      </c>
      <c r="AA23" s="177">
        <v>0</v>
      </c>
      <c r="AB23" s="174">
        <v>0</v>
      </c>
      <c r="AC23" s="175">
        <v>0</v>
      </c>
      <c r="AD23" s="177">
        <v>0</v>
      </c>
      <c r="AE23" s="174">
        <v>-1.3867344184017874E-2</v>
      </c>
      <c r="AF23" s="175">
        <v>0</v>
      </c>
      <c r="AG23" s="175">
        <v>0</v>
      </c>
      <c r="AH23" s="176">
        <v>9.2084723300624671E-2</v>
      </c>
      <c r="AI23" s="175">
        <v>0</v>
      </c>
      <c r="AJ23" s="179">
        <v>0</v>
      </c>
      <c r="AK23" s="174">
        <v>0.10150033822978816</v>
      </c>
      <c r="AL23" s="175">
        <v>0</v>
      </c>
      <c r="AM23" s="177">
        <v>0</v>
      </c>
      <c r="AN23" s="203">
        <v>6.7113329727734095E-2</v>
      </c>
      <c r="AO23" s="177">
        <v>0</v>
      </c>
      <c r="AP23" s="177">
        <v>0</v>
      </c>
      <c r="AQ23" s="174">
        <v>0</v>
      </c>
      <c r="AR23" s="175">
        <v>0</v>
      </c>
      <c r="AS23" s="177">
        <v>0</v>
      </c>
      <c r="AT23" s="203">
        <v>0.12267845414483323</v>
      </c>
      <c r="AU23" s="177">
        <f t="shared" si="8"/>
        <v>90898812.231930837</v>
      </c>
      <c r="AV23" s="177">
        <f t="shared" si="2"/>
        <v>11151325.768214734</v>
      </c>
      <c r="AW23" s="174">
        <v>-1.5261465688775837E-2</v>
      </c>
      <c r="AX23" s="175">
        <v>594848630.50367808</v>
      </c>
      <c r="AY23" s="177">
        <v>-9078261.9644471779</v>
      </c>
      <c r="AZ23" s="174">
        <v>1.1240139917799078E-2</v>
      </c>
      <c r="BA23" s="175">
        <v>50653711.711440355</v>
      </c>
      <c r="BB23" s="177">
        <v>569354.80699244735</v>
      </c>
      <c r="BC23" s="174">
        <v>-2.0145205269616412E-2</v>
      </c>
      <c r="BD23" s="175">
        <v>90234079.767882824</v>
      </c>
      <c r="BE23" s="177">
        <v>-1817784.0592389407</v>
      </c>
      <c r="BF23" s="174">
        <v>5.2668083254780604E-2</v>
      </c>
      <c r="BG23" s="175">
        <v>145069259.69324154</v>
      </c>
      <c r="BH23" s="177">
        <v>7640519.8472330337</v>
      </c>
      <c r="BI23" s="174">
        <v>0.16184144827049501</v>
      </c>
      <c r="BJ23" s="175">
        <v>0</v>
      </c>
      <c r="BK23" s="177">
        <v>0</v>
      </c>
      <c r="BL23" s="174">
        <v>4.6450458566418863E-2</v>
      </c>
      <c r="BM23" s="175">
        <v>15957868.643493248</v>
      </c>
      <c r="BN23" s="177">
        <v>741250.31623293797</v>
      </c>
      <c r="BO23" s="174">
        <v>6.098145105153073E-2</v>
      </c>
      <c r="BP23" s="175">
        <v>0</v>
      </c>
      <c r="BQ23" s="177">
        <v>0</v>
      </c>
      <c r="BR23" s="174">
        <v>7.7409340686884244E-3</v>
      </c>
      <c r="BS23" s="175">
        <v>0</v>
      </c>
      <c r="BT23" s="177">
        <v>0</v>
      </c>
      <c r="BU23" s="174">
        <v>5.7743167526268513E-2</v>
      </c>
      <c r="BV23" s="175">
        <v>0</v>
      </c>
      <c r="BW23" s="177">
        <v>0</v>
      </c>
      <c r="BX23" s="174">
        <v>9.2242867903029019E-2</v>
      </c>
      <c r="BY23" s="175">
        <v>59335079.853581354</v>
      </c>
      <c r="BZ23" s="177">
        <v>5473237.932949583</v>
      </c>
      <c r="CA23" s="174">
        <v>8.1135064468445914E-2</v>
      </c>
      <c r="CB23" s="175">
        <v>0</v>
      </c>
      <c r="CC23" s="177">
        <v>0</v>
      </c>
      <c r="CD23" s="174">
        <v>0</v>
      </c>
      <c r="CE23" s="175">
        <v>0</v>
      </c>
      <c r="CF23" s="177">
        <v>0</v>
      </c>
      <c r="CG23" s="174">
        <v>0</v>
      </c>
      <c r="CH23" s="175">
        <v>0</v>
      </c>
      <c r="CI23" s="177">
        <v>0</v>
      </c>
      <c r="CJ23" s="174">
        <v>0.12425211383269308</v>
      </c>
      <c r="CK23" s="175">
        <v>0</v>
      </c>
      <c r="CL23" s="177">
        <v>0</v>
      </c>
      <c r="CM23" s="203">
        <v>0</v>
      </c>
      <c r="CN23" s="177">
        <v>0</v>
      </c>
      <c r="CO23" s="177">
        <f t="shared" si="3"/>
        <v>0</v>
      </c>
      <c r="CP23" s="174">
        <v>-8.5814980819079817E-2</v>
      </c>
      <c r="CQ23" s="175">
        <v>0</v>
      </c>
      <c r="CR23" s="177">
        <v>0</v>
      </c>
      <c r="CS23" s="174">
        <v>0</v>
      </c>
      <c r="CT23" s="179">
        <v>0</v>
      </c>
      <c r="CU23" s="179">
        <v>0</v>
      </c>
      <c r="CV23" s="174">
        <v>7.0642263324260266E-3</v>
      </c>
      <c r="CW23" s="175">
        <v>0</v>
      </c>
      <c r="CX23" s="179">
        <f t="shared" si="4"/>
        <v>0</v>
      </c>
      <c r="CY23" s="174">
        <v>0</v>
      </c>
      <c r="CZ23" s="179">
        <v>0</v>
      </c>
      <c r="DA23" s="175">
        <f t="shared" si="5"/>
        <v>0</v>
      </c>
      <c r="DB23" s="164"/>
      <c r="DC23" s="180">
        <f t="shared" si="0"/>
        <v>17750631815.035423</v>
      </c>
      <c r="DE23" s="180">
        <f t="shared" si="1"/>
        <v>463089972420.84344</v>
      </c>
      <c r="DF23" s="181"/>
      <c r="DG23" s="182">
        <f t="shared" si="6"/>
        <v>3.8330849018911893E-2</v>
      </c>
      <c r="DH23" s="183">
        <v>3.8300811792245398E-2</v>
      </c>
    </row>
    <row r="24" spans="1:112" ht="15.75">
      <c r="A24" s="185">
        <v>38626</v>
      </c>
      <c r="B24" s="316">
        <v>482005277693.30487</v>
      </c>
      <c r="C24" s="173">
        <v>-10446798469.377581</v>
      </c>
      <c r="D24" s="174">
        <v>3.1655163981273706E-3</v>
      </c>
      <c r="E24" s="175">
        <v>0</v>
      </c>
      <c r="F24" s="175">
        <v>0</v>
      </c>
      <c r="G24" s="176">
        <v>-9.4408160979788283E-2</v>
      </c>
      <c r="H24" s="175">
        <v>38827611.430714898</v>
      </c>
      <c r="I24" s="175">
        <v>-3665643.3904115995</v>
      </c>
      <c r="J24" s="176">
        <v>0</v>
      </c>
      <c r="K24" s="175">
        <v>0</v>
      </c>
      <c r="L24" s="177">
        <v>0</v>
      </c>
      <c r="M24" s="174">
        <v>-8.7873469015134403E-2</v>
      </c>
      <c r="N24" s="175">
        <v>64168760.942165092</v>
      </c>
      <c r="O24" s="175">
        <v>-5638731.6263909107</v>
      </c>
      <c r="P24" s="176">
        <v>0</v>
      </c>
      <c r="Q24" s="178">
        <v>0</v>
      </c>
      <c r="R24" s="178">
        <v>0</v>
      </c>
      <c r="S24" s="176">
        <v>4.7459324058487101E-2</v>
      </c>
      <c r="T24" s="178">
        <v>0</v>
      </c>
      <c r="U24" s="178">
        <v>0</v>
      </c>
      <c r="V24" s="176">
        <v>0</v>
      </c>
      <c r="W24" s="178">
        <v>0</v>
      </c>
      <c r="X24" s="179">
        <v>0</v>
      </c>
      <c r="Y24" s="174">
        <v>-0.12871061232015657</v>
      </c>
      <c r="Z24" s="175">
        <v>0</v>
      </c>
      <c r="AA24" s="177">
        <v>0</v>
      </c>
      <c r="AB24" s="174">
        <v>0</v>
      </c>
      <c r="AC24" s="175">
        <v>0</v>
      </c>
      <c r="AD24" s="177">
        <v>0</v>
      </c>
      <c r="AE24" s="174">
        <v>-8.8672094254897166E-2</v>
      </c>
      <c r="AF24" s="175">
        <v>0</v>
      </c>
      <c r="AG24" s="175">
        <v>0</v>
      </c>
      <c r="AH24" s="176">
        <v>6.8521654767526932E-2</v>
      </c>
      <c r="AI24" s="175">
        <v>0</v>
      </c>
      <c r="AJ24" s="179">
        <v>0</v>
      </c>
      <c r="AK24" s="174">
        <v>-0.25117963055032216</v>
      </c>
      <c r="AL24" s="175">
        <v>0</v>
      </c>
      <c r="AM24" s="177">
        <v>0</v>
      </c>
      <c r="AN24" s="203">
        <v>-4.891969162421058E-2</v>
      </c>
      <c r="AO24" s="177">
        <v>0</v>
      </c>
      <c r="AP24" s="177">
        <v>0</v>
      </c>
      <c r="AQ24" s="174">
        <v>0</v>
      </c>
      <c r="AR24" s="175">
        <v>0</v>
      </c>
      <c r="AS24" s="177">
        <v>0</v>
      </c>
      <c r="AT24" s="203">
        <v>-6.6649100799952107E-2</v>
      </c>
      <c r="AU24" s="177">
        <f t="shared" si="8"/>
        <v>102050138.00014555</v>
      </c>
      <c r="AV24" s="177">
        <f t="shared" si="2"/>
        <v>-6801549.9342207238</v>
      </c>
      <c r="AW24" s="174">
        <v>-5.6510514786640931E-2</v>
      </c>
      <c r="AX24" s="175">
        <v>585770368.53923094</v>
      </c>
      <c r="AY24" s="177">
        <v>-33102185.072912317</v>
      </c>
      <c r="AZ24" s="174">
        <v>-6.1757743422457961E-3</v>
      </c>
      <c r="BA24" s="175">
        <v>51223066.518432803</v>
      </c>
      <c r="BB24" s="177">
        <v>-316342.09993568703</v>
      </c>
      <c r="BC24" s="174">
        <v>-5.1596411310990763E-2</v>
      </c>
      <c r="BD24" s="175">
        <v>88416295.708643883</v>
      </c>
      <c r="BE24" s="177">
        <v>-4561963.5599773768</v>
      </c>
      <c r="BF24" s="174">
        <v>-7.2331547418373707E-2</v>
      </c>
      <c r="BG24" s="175">
        <v>152709779.54047456</v>
      </c>
      <c r="BH24" s="177">
        <v>-11045734.66008123</v>
      </c>
      <c r="BI24" s="174">
        <v>-0.2024470266011579</v>
      </c>
      <c r="BJ24" s="175">
        <v>0</v>
      </c>
      <c r="BK24" s="177">
        <v>0</v>
      </c>
      <c r="BL24" s="174">
        <v>-5.0420956929401906E-2</v>
      </c>
      <c r="BM24" s="175">
        <v>16699118.959726186</v>
      </c>
      <c r="BN24" s="177">
        <v>-841985.55782731285</v>
      </c>
      <c r="BO24" s="174">
        <v>-7.0959519036702223E-2</v>
      </c>
      <c r="BP24" s="175">
        <v>0</v>
      </c>
      <c r="BQ24" s="177">
        <v>0</v>
      </c>
      <c r="BR24" s="174">
        <v>-2.528207480511814E-2</v>
      </c>
      <c r="BS24" s="175">
        <v>0</v>
      </c>
      <c r="BT24" s="177">
        <v>0</v>
      </c>
      <c r="BU24" s="174">
        <v>8.3715242093562098E-2</v>
      </c>
      <c r="BV24" s="175">
        <v>0</v>
      </c>
      <c r="BW24" s="177">
        <v>0</v>
      </c>
      <c r="BX24" s="174">
        <v>4.838444246287296E-3</v>
      </c>
      <c r="BY24" s="175">
        <v>64808317.786530934</v>
      </c>
      <c r="BZ24" s="177">
        <v>313571.43230579922</v>
      </c>
      <c r="CA24" s="174">
        <v>1.0722096344531626E-2</v>
      </c>
      <c r="CB24" s="175">
        <v>0</v>
      </c>
      <c r="CC24" s="177">
        <v>0</v>
      </c>
      <c r="CD24" s="174">
        <v>0</v>
      </c>
      <c r="CE24" s="175">
        <v>0</v>
      </c>
      <c r="CF24" s="177">
        <v>0</v>
      </c>
      <c r="CG24" s="174">
        <v>0</v>
      </c>
      <c r="CH24" s="175">
        <v>0</v>
      </c>
      <c r="CI24" s="177">
        <v>0</v>
      </c>
      <c r="CJ24" s="174">
        <v>1.5734128494041575E-2</v>
      </c>
      <c r="CK24" s="175">
        <v>0</v>
      </c>
      <c r="CL24" s="177">
        <v>0</v>
      </c>
      <c r="CM24" s="203">
        <v>0</v>
      </c>
      <c r="CN24" s="177">
        <v>0</v>
      </c>
      <c r="CO24" s="177">
        <f t="shared" si="3"/>
        <v>0</v>
      </c>
      <c r="CP24" s="174">
        <v>-0.11160038430683586</v>
      </c>
      <c r="CQ24" s="175">
        <v>0</v>
      </c>
      <c r="CR24" s="177">
        <v>0</v>
      </c>
      <c r="CS24" s="174">
        <v>0</v>
      </c>
      <c r="CT24" s="179">
        <v>0</v>
      </c>
      <c r="CU24" s="179">
        <v>0</v>
      </c>
      <c r="CV24" s="174">
        <v>-2.5875078855348635E-2</v>
      </c>
      <c r="CW24" s="175">
        <v>0</v>
      </c>
      <c r="CX24" s="179">
        <f t="shared" si="4"/>
        <v>0</v>
      </c>
      <c r="CY24" s="174">
        <v>0</v>
      </c>
      <c r="CZ24" s="179">
        <v>0</v>
      </c>
      <c r="DA24" s="175">
        <f t="shared" si="5"/>
        <v>0</v>
      </c>
      <c r="DB24" s="164"/>
      <c r="DC24" s="180">
        <f t="shared" si="0"/>
        <v>-10381137904.908131</v>
      </c>
      <c r="DE24" s="180">
        <f t="shared" si="1"/>
        <v>480840604235.87885</v>
      </c>
      <c r="DF24" s="181"/>
      <c r="DG24" s="182">
        <f t="shared" si="6"/>
        <v>-2.1589561724732403E-2</v>
      </c>
      <c r="DH24" s="183">
        <v>-2.1673618428769102E-2</v>
      </c>
    </row>
    <row r="25" spans="1:112" ht="15.75">
      <c r="A25" s="171">
        <v>38657</v>
      </c>
      <c r="B25" s="316">
        <v>471558479223.92725</v>
      </c>
      <c r="C25" s="173">
        <v>22266863847.822014</v>
      </c>
      <c r="D25" s="174">
        <v>3.7266374248715033E-2</v>
      </c>
      <c r="E25" s="175">
        <v>0</v>
      </c>
      <c r="F25" s="175">
        <v>0</v>
      </c>
      <c r="G25" s="176">
        <v>-3.4016511168121905E-2</v>
      </c>
      <c r="H25" s="175">
        <v>35161968.040303297</v>
      </c>
      <c r="I25" s="175">
        <v>-1196087.4785361225</v>
      </c>
      <c r="J25" s="176">
        <v>0</v>
      </c>
      <c r="K25" s="175">
        <v>0</v>
      </c>
      <c r="L25" s="177">
        <v>0</v>
      </c>
      <c r="M25" s="174">
        <v>5.8781968206158483E-2</v>
      </c>
      <c r="N25" s="175">
        <v>58530029.31577418</v>
      </c>
      <c r="O25" s="175">
        <v>3440510.3223453616</v>
      </c>
      <c r="P25" s="176">
        <v>0</v>
      </c>
      <c r="Q25" s="178">
        <v>0</v>
      </c>
      <c r="R25" s="178">
        <v>0</v>
      </c>
      <c r="S25" s="176">
        <v>-0.2505535494273442</v>
      </c>
      <c r="T25" s="178">
        <v>0</v>
      </c>
      <c r="U25" s="178">
        <v>0</v>
      </c>
      <c r="V25" s="176">
        <v>0</v>
      </c>
      <c r="W25" s="178">
        <v>0</v>
      </c>
      <c r="X25" s="179">
        <v>0</v>
      </c>
      <c r="Y25" s="174">
        <v>0.23531325566925013</v>
      </c>
      <c r="Z25" s="175">
        <v>0</v>
      </c>
      <c r="AA25" s="177">
        <v>0</v>
      </c>
      <c r="AB25" s="174">
        <v>0</v>
      </c>
      <c r="AC25" s="175">
        <v>0</v>
      </c>
      <c r="AD25" s="177">
        <v>0</v>
      </c>
      <c r="AE25" s="174">
        <v>4.6999802292562912E-2</v>
      </c>
      <c r="AF25" s="175">
        <v>0</v>
      </c>
      <c r="AG25" s="175">
        <v>0</v>
      </c>
      <c r="AH25" s="176">
        <v>6.2694217719973397E-2</v>
      </c>
      <c r="AI25" s="175">
        <v>0</v>
      </c>
      <c r="AJ25" s="179">
        <v>0</v>
      </c>
      <c r="AK25" s="174">
        <v>8.6323951200298482E-3</v>
      </c>
      <c r="AL25" s="175">
        <v>0</v>
      </c>
      <c r="AM25" s="177">
        <v>0</v>
      </c>
      <c r="AN25" s="203">
        <v>9.375979065912253E-2</v>
      </c>
      <c r="AO25" s="177">
        <v>0</v>
      </c>
      <c r="AP25" s="177">
        <v>0</v>
      </c>
      <c r="AQ25" s="174">
        <v>0</v>
      </c>
      <c r="AR25" s="175">
        <v>0</v>
      </c>
      <c r="AS25" s="177">
        <v>0</v>
      </c>
      <c r="AT25" s="203">
        <v>9.937474890950658E-2</v>
      </c>
      <c r="AU25" s="177">
        <f t="shared" si="8"/>
        <v>95248588.065924823</v>
      </c>
      <c r="AV25" s="177">
        <f t="shared" si="2"/>
        <v>9465304.5230363049</v>
      </c>
      <c r="AW25" s="174">
        <v>9.3079279963720785E-2</v>
      </c>
      <c r="AX25" s="175">
        <v>552668183.46631861</v>
      </c>
      <c r="AY25" s="177">
        <v>51441956.575902469</v>
      </c>
      <c r="AZ25" s="174">
        <v>1.5682448748940349E-2</v>
      </c>
      <c r="BA25" s="175">
        <v>50906724.418497115</v>
      </c>
      <c r="BB25" s="177">
        <v>798342.09666951117</v>
      </c>
      <c r="BC25" s="174">
        <v>4.2690845144471447E-2</v>
      </c>
      <c r="BD25" s="175">
        <v>83854332.148666501</v>
      </c>
      <c r="BE25" s="177">
        <v>3579812.308451795</v>
      </c>
      <c r="BF25" s="174">
        <v>2.7483581433486153E-2</v>
      </c>
      <c r="BG25" s="175">
        <v>141664044.88039333</v>
      </c>
      <c r="BH25" s="177">
        <v>3893435.3136673272</v>
      </c>
      <c r="BI25" s="174">
        <v>0.12064634733528301</v>
      </c>
      <c r="BJ25" s="175">
        <v>0</v>
      </c>
      <c r="BK25" s="177">
        <v>0</v>
      </c>
      <c r="BL25" s="174">
        <v>-1.8891349850777429E-2</v>
      </c>
      <c r="BM25" s="175">
        <v>15857133.401898874</v>
      </c>
      <c r="BN25" s="177">
        <v>-299562.65472572006</v>
      </c>
      <c r="BO25" s="174">
        <v>3.5033585872021357E-2</v>
      </c>
      <c r="BP25" s="175">
        <v>0</v>
      </c>
      <c r="BQ25" s="177">
        <v>0</v>
      </c>
      <c r="BR25" s="174">
        <v>3.5341962901392868E-2</v>
      </c>
      <c r="BS25" s="175">
        <v>0</v>
      </c>
      <c r="BT25" s="177">
        <v>0</v>
      </c>
      <c r="BU25" s="174">
        <v>0.43207843564764314</v>
      </c>
      <c r="BV25" s="175">
        <v>0</v>
      </c>
      <c r="BW25" s="177">
        <v>0</v>
      </c>
      <c r="BX25" s="174">
        <v>3.9210052039870096E-2</v>
      </c>
      <c r="BY25" s="175">
        <v>65121889.218836725</v>
      </c>
      <c r="BZ25" s="177">
        <v>2553432.6652052435</v>
      </c>
      <c r="CA25" s="174">
        <v>1.0750705450118114E-2</v>
      </c>
      <c r="CB25" s="175">
        <v>0</v>
      </c>
      <c r="CC25" s="177">
        <v>0</v>
      </c>
      <c r="CD25" s="174">
        <v>0</v>
      </c>
      <c r="CE25" s="175">
        <v>0</v>
      </c>
      <c r="CF25" s="177">
        <v>0</v>
      </c>
      <c r="CG25" s="174">
        <v>0</v>
      </c>
      <c r="CH25" s="175">
        <v>0</v>
      </c>
      <c r="CI25" s="177">
        <v>0</v>
      </c>
      <c r="CJ25" s="174">
        <v>8.1896291257636061E-2</v>
      </c>
      <c r="CK25" s="175">
        <v>0</v>
      </c>
      <c r="CL25" s="177">
        <v>0</v>
      </c>
      <c r="CM25" s="203">
        <v>0</v>
      </c>
      <c r="CN25" s="177">
        <v>0</v>
      </c>
      <c r="CO25" s="177">
        <f t="shared" si="3"/>
        <v>0</v>
      </c>
      <c r="CP25" s="174">
        <v>0.13061810417643077</v>
      </c>
      <c r="CQ25" s="175">
        <v>0</v>
      </c>
      <c r="CR25" s="177">
        <v>0</v>
      </c>
      <c r="CS25" s="174">
        <v>0</v>
      </c>
      <c r="CT25" s="179">
        <v>0</v>
      </c>
      <c r="CU25" s="179">
        <v>0</v>
      </c>
      <c r="CV25" s="174">
        <v>8.6322840855289507E-3</v>
      </c>
      <c r="CW25" s="175">
        <v>0</v>
      </c>
      <c r="CX25" s="179">
        <f t="shared" si="4"/>
        <v>0</v>
      </c>
      <c r="CY25" s="174">
        <v>0</v>
      </c>
      <c r="CZ25" s="179">
        <v>0</v>
      </c>
      <c r="DA25" s="175">
        <f t="shared" si="5"/>
        <v>0</v>
      </c>
      <c r="DB25" s="164"/>
      <c r="DC25" s="180">
        <f t="shared" si="0"/>
        <v>22193186704.149994</v>
      </c>
      <c r="DE25" s="180">
        <f t="shared" si="1"/>
        <v>470459466330.97064</v>
      </c>
      <c r="DF25" s="181"/>
      <c r="DG25" s="182">
        <f t="shared" si="6"/>
        <v>4.7173430002866543E-2</v>
      </c>
      <c r="DH25" s="183">
        <v>4.7219729532735705E-2</v>
      </c>
    </row>
    <row r="26" spans="1:112" s="170" customFormat="1" ht="15.75">
      <c r="A26" s="187">
        <v>38687</v>
      </c>
      <c r="B26" s="317">
        <v>493825343071.74927</v>
      </c>
      <c r="C26" s="189">
        <v>16095634909.979105</v>
      </c>
      <c r="D26" s="190">
        <v>2.4070011609022678E-2</v>
      </c>
      <c r="E26" s="191">
        <v>0</v>
      </c>
      <c r="F26" s="191">
        <v>0</v>
      </c>
      <c r="G26" s="192">
        <v>5.1419486219378134E-2</v>
      </c>
      <c r="H26" s="191">
        <v>33965880.561767176</v>
      </c>
      <c r="I26" s="191">
        <v>1746508.127474831</v>
      </c>
      <c r="J26" s="192">
        <v>0</v>
      </c>
      <c r="K26" s="191">
        <v>0</v>
      </c>
      <c r="L26" s="193">
        <v>0</v>
      </c>
      <c r="M26" s="190">
        <v>6.1684101451936334E-2</v>
      </c>
      <c r="N26" s="191">
        <v>61970539.638119549</v>
      </c>
      <c r="O26" s="191">
        <v>3822597.0540690082</v>
      </c>
      <c r="P26" s="192">
        <v>0</v>
      </c>
      <c r="Q26" s="194">
        <v>0</v>
      </c>
      <c r="R26" s="194">
        <v>0</v>
      </c>
      <c r="S26" s="192">
        <v>0.12528419411224379</v>
      </c>
      <c r="T26" s="194">
        <v>0</v>
      </c>
      <c r="U26" s="194">
        <v>0</v>
      </c>
      <c r="V26" s="192">
        <v>0</v>
      </c>
      <c r="W26" s="194">
        <v>0</v>
      </c>
      <c r="X26" s="195">
        <v>0</v>
      </c>
      <c r="Y26" s="190">
        <v>-2.1001040838782851E-2</v>
      </c>
      <c r="Z26" s="191">
        <v>0</v>
      </c>
      <c r="AA26" s="193">
        <v>0</v>
      </c>
      <c r="AB26" s="190">
        <v>0</v>
      </c>
      <c r="AC26" s="191">
        <v>0</v>
      </c>
      <c r="AD26" s="193">
        <v>0</v>
      </c>
      <c r="AE26" s="190">
        <v>-1.9219953649612893E-2</v>
      </c>
      <c r="AF26" s="191">
        <v>0</v>
      </c>
      <c r="AG26" s="191">
        <v>0</v>
      </c>
      <c r="AH26" s="192">
        <v>5.3940251566659186E-2</v>
      </c>
      <c r="AI26" s="191">
        <v>0</v>
      </c>
      <c r="AJ26" s="195">
        <v>0</v>
      </c>
      <c r="AK26" s="190">
        <v>-0.23698613486549916</v>
      </c>
      <c r="AL26" s="191">
        <v>0</v>
      </c>
      <c r="AM26" s="193">
        <v>0</v>
      </c>
      <c r="AN26" s="204">
        <v>5.1068879658282426E-2</v>
      </c>
      <c r="AO26" s="191">
        <v>0</v>
      </c>
      <c r="AP26" s="191">
        <v>0</v>
      </c>
      <c r="AQ26" s="190">
        <v>0</v>
      </c>
      <c r="AR26" s="191">
        <v>0</v>
      </c>
      <c r="AS26" s="193">
        <v>0</v>
      </c>
      <c r="AT26" s="204">
        <v>0.12857317224769718</v>
      </c>
      <c r="AU26" s="193">
        <f t="shared" si="8"/>
        <v>104713892.58896112</v>
      </c>
      <c r="AV26" s="193">
        <f t="shared" si="2"/>
        <v>13463397.348567359</v>
      </c>
      <c r="AW26" s="190">
        <v>9.5623230340584758E-2</v>
      </c>
      <c r="AX26" s="191">
        <v>604110140.04222107</v>
      </c>
      <c r="AY26" s="193">
        <v>57766963.07234022</v>
      </c>
      <c r="AZ26" s="190">
        <v>7.1579836202511305E-3</v>
      </c>
      <c r="BA26" s="191">
        <v>51705066.515166633</v>
      </c>
      <c r="BB26" s="193">
        <v>370104.01919955795</v>
      </c>
      <c r="BC26" s="190">
        <v>-9.1423401530766918E-4</v>
      </c>
      <c r="BD26" s="191">
        <v>87434144.457118288</v>
      </c>
      <c r="BE26" s="193">
        <v>-79935.268962022034</v>
      </c>
      <c r="BF26" s="190">
        <v>1.1854976989506891E-2</v>
      </c>
      <c r="BG26" s="191">
        <v>145557480.19406065</v>
      </c>
      <c r="BH26" s="193">
        <v>1725580.578351194</v>
      </c>
      <c r="BI26" s="190">
        <v>-1.3957153234146565E-2</v>
      </c>
      <c r="BJ26" s="191">
        <v>0</v>
      </c>
      <c r="BK26" s="193">
        <v>0</v>
      </c>
      <c r="BL26" s="190">
        <v>3.2896897933853628E-2</v>
      </c>
      <c r="BM26" s="191">
        <v>15557570.747173153</v>
      </c>
      <c r="BN26" s="193">
        <v>511795.81696846214</v>
      </c>
      <c r="BO26" s="190">
        <v>6.3058391642178038E-2</v>
      </c>
      <c r="BP26" s="191">
        <v>0</v>
      </c>
      <c r="BQ26" s="193">
        <v>0</v>
      </c>
      <c r="BR26" s="190">
        <v>3.7634909854774058E-2</v>
      </c>
      <c r="BS26" s="191">
        <v>0</v>
      </c>
      <c r="BT26" s="193">
        <v>0</v>
      </c>
      <c r="BU26" s="190">
        <v>0.15596180102810284</v>
      </c>
      <c r="BV26" s="191">
        <v>0</v>
      </c>
      <c r="BW26" s="193">
        <v>0</v>
      </c>
      <c r="BX26" s="190">
        <v>8.6244367086217938E-2</v>
      </c>
      <c r="BY26" s="191">
        <v>67675321.884041965</v>
      </c>
      <c r="BZ26" s="193">
        <v>5836615.3032452734</v>
      </c>
      <c r="CA26" s="190">
        <v>-8.4604219811619669E-2</v>
      </c>
      <c r="CB26" s="191">
        <v>0</v>
      </c>
      <c r="CC26" s="193">
        <v>0</v>
      </c>
      <c r="CD26" s="190">
        <v>0</v>
      </c>
      <c r="CE26" s="191">
        <v>0</v>
      </c>
      <c r="CF26" s="193">
        <v>0</v>
      </c>
      <c r="CG26" s="190">
        <v>0</v>
      </c>
      <c r="CH26" s="191">
        <v>0</v>
      </c>
      <c r="CI26" s="193">
        <v>0</v>
      </c>
      <c r="CJ26" s="190">
        <v>-7.6053613555364021E-3</v>
      </c>
      <c r="CK26" s="191">
        <v>0</v>
      </c>
      <c r="CL26" s="193">
        <v>0</v>
      </c>
      <c r="CM26" s="204">
        <v>0</v>
      </c>
      <c r="CN26" s="193">
        <v>0</v>
      </c>
      <c r="CO26" s="193">
        <f t="shared" si="3"/>
        <v>0</v>
      </c>
      <c r="CP26" s="190">
        <v>0.19221966363156706</v>
      </c>
      <c r="CQ26" s="191">
        <v>0</v>
      </c>
      <c r="CR26" s="193">
        <v>0</v>
      </c>
      <c r="CS26" s="190">
        <v>0</v>
      </c>
      <c r="CT26" s="195">
        <v>0</v>
      </c>
      <c r="CU26" s="195">
        <v>0</v>
      </c>
      <c r="CV26" s="190">
        <v>4.0833619389945017E-3</v>
      </c>
      <c r="CW26" s="191">
        <v>0</v>
      </c>
      <c r="CX26" s="195">
        <f t="shared" si="4"/>
        <v>0</v>
      </c>
      <c r="CY26" s="190">
        <v>0</v>
      </c>
      <c r="CZ26" s="195">
        <v>0</v>
      </c>
      <c r="DA26" s="191">
        <f t="shared" si="5"/>
        <v>0</v>
      </c>
      <c r="DB26" s="196"/>
      <c r="DC26" s="197">
        <f t="shared" si="0"/>
        <v>16010471283.927849</v>
      </c>
      <c r="DE26" s="197">
        <f t="shared" si="1"/>
        <v>492652653035.12067</v>
      </c>
      <c r="DG26" s="198">
        <f t="shared" si="6"/>
        <v>3.2498498049875479E-2</v>
      </c>
      <c r="DH26" s="199">
        <v>3.2593780646937201E-2</v>
      </c>
    </row>
    <row r="27" spans="1:112" ht="15.75">
      <c r="A27" s="171">
        <v>38718</v>
      </c>
      <c r="B27" s="316">
        <v>582000000000</v>
      </c>
      <c r="C27" s="173">
        <v>22174243972.424625</v>
      </c>
      <c r="D27" s="174">
        <v>0.25722102192364005</v>
      </c>
      <c r="E27" s="201">
        <v>0</v>
      </c>
      <c r="F27" s="175">
        <v>0</v>
      </c>
      <c r="G27" s="176">
        <v>5.9939434766756033E-2</v>
      </c>
      <c r="H27" s="175">
        <v>70892000</v>
      </c>
      <c r="I27" s="175">
        <v>4249226.4094848689</v>
      </c>
      <c r="J27" s="176">
        <v>0</v>
      </c>
      <c r="K27" s="175">
        <v>0</v>
      </c>
      <c r="L27" s="177">
        <v>0</v>
      </c>
      <c r="M27" s="174">
        <v>7.0020725059073613E-2</v>
      </c>
      <c r="N27" s="175">
        <v>126812000</v>
      </c>
      <c r="O27" s="175">
        <v>8879468.1861912422</v>
      </c>
      <c r="P27" s="176">
        <v>0</v>
      </c>
      <c r="Q27" s="178">
        <v>0</v>
      </c>
      <c r="R27" s="178">
        <v>0</v>
      </c>
      <c r="S27" s="176">
        <v>0.13902647921403419</v>
      </c>
      <c r="T27" s="178">
        <v>0</v>
      </c>
      <c r="U27" s="178">
        <v>0</v>
      </c>
      <c r="V27" s="176">
        <v>0</v>
      </c>
      <c r="W27" s="178">
        <v>0</v>
      </c>
      <c r="X27" s="179">
        <v>0</v>
      </c>
      <c r="Y27" s="174">
        <v>0.20827332429234297</v>
      </c>
      <c r="Z27" s="175">
        <v>0</v>
      </c>
      <c r="AA27" s="177">
        <v>0</v>
      </c>
      <c r="AB27" s="174">
        <v>0</v>
      </c>
      <c r="AC27" s="175">
        <v>0</v>
      </c>
      <c r="AD27" s="177">
        <v>0</v>
      </c>
      <c r="AE27" s="174">
        <v>1.1914493684931872E-2</v>
      </c>
      <c r="AF27" s="175">
        <v>0</v>
      </c>
      <c r="AG27" s="175">
        <v>0</v>
      </c>
      <c r="AH27" s="176">
        <v>6.413161816197388E-2</v>
      </c>
      <c r="AI27" s="178">
        <v>0</v>
      </c>
      <c r="AJ27" s="179">
        <v>0</v>
      </c>
      <c r="AK27" s="174">
        <v>0.12915756423922842</v>
      </c>
      <c r="AL27" s="175">
        <v>0</v>
      </c>
      <c r="AM27" s="177">
        <v>0</v>
      </c>
      <c r="AN27" s="203">
        <v>0.11911115388054014</v>
      </c>
      <c r="AO27" s="177">
        <v>0</v>
      </c>
      <c r="AP27" s="177">
        <v>0</v>
      </c>
      <c r="AQ27" s="174">
        <v>0</v>
      </c>
      <c r="AR27" s="175">
        <v>0</v>
      </c>
      <c r="AS27" s="177">
        <v>0</v>
      </c>
      <c r="AT27" s="203">
        <v>0.13823151508668313</v>
      </c>
      <c r="AU27" s="173">
        <v>166492000</v>
      </c>
      <c r="AV27" s="177">
        <f t="shared" si="2"/>
        <v>23014441.409812048</v>
      </c>
      <c r="AW27" s="174">
        <v>6.4682485494540545E-2</v>
      </c>
      <c r="AX27" s="175">
        <v>447439000</v>
      </c>
      <c r="AY27" s="177">
        <v>28941466.627191726</v>
      </c>
      <c r="AZ27" s="174">
        <v>-4.3755842414956982E-2</v>
      </c>
      <c r="BA27" s="175">
        <v>72094000</v>
      </c>
      <c r="BB27" s="177">
        <v>-3154533.7030639085</v>
      </c>
      <c r="BC27" s="174">
        <v>4.8300982490005195E-3</v>
      </c>
      <c r="BD27" s="175">
        <v>113193000</v>
      </c>
      <c r="BE27" s="177">
        <v>546733.31109911576</v>
      </c>
      <c r="BF27" s="174">
        <v>2.404976192618982E-3</v>
      </c>
      <c r="BG27" s="175">
        <v>144325000</v>
      </c>
      <c r="BH27" s="177">
        <v>347098.18899973459</v>
      </c>
      <c r="BI27" s="174">
        <v>2.4299927124173802E-2</v>
      </c>
      <c r="BJ27" s="175">
        <v>0</v>
      </c>
      <c r="BK27" s="177">
        <v>0</v>
      </c>
      <c r="BL27" s="174">
        <v>7.8662502448551594E-2</v>
      </c>
      <c r="BM27" s="175">
        <v>11014000</v>
      </c>
      <c r="BN27" s="177">
        <v>866388.80196834728</v>
      </c>
      <c r="BO27" s="174">
        <v>5.8125501682640274E-2</v>
      </c>
      <c r="BP27" s="175">
        <v>15825000</v>
      </c>
      <c r="BQ27" s="177">
        <v>919836.06412778236</v>
      </c>
      <c r="BR27" s="174">
        <v>-7.1515509929204898E-2</v>
      </c>
      <c r="BS27" s="175">
        <v>0</v>
      </c>
      <c r="BT27" s="177">
        <v>0</v>
      </c>
      <c r="BU27" s="174">
        <v>-5.7321943199224193E-2</v>
      </c>
      <c r="BV27" s="175">
        <v>0</v>
      </c>
      <c r="BW27" s="177">
        <v>0</v>
      </c>
      <c r="BX27" s="174">
        <v>-7.2045467249907735E-2</v>
      </c>
      <c r="BY27" s="175">
        <v>79285000</v>
      </c>
      <c r="BZ27" s="177">
        <v>-5712124.8709089346</v>
      </c>
      <c r="CA27" s="174">
        <v>0.13234676541312182</v>
      </c>
      <c r="CB27" s="175">
        <v>0</v>
      </c>
      <c r="CC27" s="177">
        <v>0</v>
      </c>
      <c r="CD27" s="174">
        <v>0</v>
      </c>
      <c r="CE27" s="175">
        <v>0</v>
      </c>
      <c r="CF27" s="177">
        <v>0</v>
      </c>
      <c r="CG27" s="174">
        <v>0</v>
      </c>
      <c r="CH27" s="175">
        <v>0</v>
      </c>
      <c r="CI27" s="177">
        <v>0</v>
      </c>
      <c r="CJ27" s="174">
        <v>8.9036878901841587E-2</v>
      </c>
      <c r="CK27" s="175">
        <v>0</v>
      </c>
      <c r="CL27" s="177">
        <v>0</v>
      </c>
      <c r="CM27" s="203">
        <v>0</v>
      </c>
      <c r="CN27" s="177">
        <v>0</v>
      </c>
      <c r="CO27" s="177">
        <f t="shared" si="3"/>
        <v>0</v>
      </c>
      <c r="CP27" s="174">
        <v>-5.1947144647661843E-3</v>
      </c>
      <c r="CQ27" s="175">
        <v>0</v>
      </c>
      <c r="CR27" s="177">
        <v>0</v>
      </c>
      <c r="CS27" s="174">
        <v>5.7596612602995373E-3</v>
      </c>
      <c r="CT27" s="179">
        <v>0</v>
      </c>
      <c r="CU27" s="179">
        <v>0</v>
      </c>
      <c r="CV27" s="174">
        <v>5.5107685735192175E-2</v>
      </c>
      <c r="CW27" s="175">
        <v>0</v>
      </c>
      <c r="CX27" s="179">
        <f t="shared" si="4"/>
        <v>0</v>
      </c>
      <c r="CY27" s="174">
        <v>0</v>
      </c>
      <c r="CZ27" s="179">
        <v>0</v>
      </c>
      <c r="DA27" s="175">
        <f t="shared" si="5"/>
        <v>0</v>
      </c>
      <c r="DB27" s="164"/>
      <c r="DC27" s="180">
        <f t="shared" si="0"/>
        <v>22115345971.999722</v>
      </c>
      <c r="DE27" s="180">
        <f t="shared" si="1"/>
        <v>580752629000</v>
      </c>
      <c r="DF27" s="181"/>
      <c r="DG27" s="182">
        <f t="shared" si="6"/>
        <v>3.8080492222790648E-2</v>
      </c>
      <c r="DH27" s="183">
        <v>3.8100075553994202E-2</v>
      </c>
    </row>
    <row r="28" spans="1:112" ht="15.75">
      <c r="A28" s="171">
        <v>38749</v>
      </c>
      <c r="B28" s="316">
        <v>604174243972.42456</v>
      </c>
      <c r="C28" s="173">
        <v>3592435052.2416968</v>
      </c>
      <c r="D28" s="174">
        <v>7.7405787743315621E-2</v>
      </c>
      <c r="E28" s="201">
        <v>0</v>
      </c>
      <c r="F28" s="175">
        <v>0</v>
      </c>
      <c r="G28" s="176">
        <v>-9.6400520971901604E-2</v>
      </c>
      <c r="H28" s="175">
        <v>75141226.409484878</v>
      </c>
      <c r="I28" s="175">
        <v>-7243653.3723419541</v>
      </c>
      <c r="J28" s="176">
        <v>0</v>
      </c>
      <c r="K28" s="175">
        <v>0</v>
      </c>
      <c r="L28" s="177">
        <v>0</v>
      </c>
      <c r="M28" s="174">
        <v>0.10734389807011994</v>
      </c>
      <c r="N28" s="175">
        <v>135691468.18619126</v>
      </c>
      <c r="O28" s="175">
        <v>14565651.129963437</v>
      </c>
      <c r="P28" s="176">
        <v>0</v>
      </c>
      <c r="Q28" s="178">
        <v>0</v>
      </c>
      <c r="R28" s="178">
        <v>0</v>
      </c>
      <c r="S28" s="176">
        <v>8.7974315789687521E-2</v>
      </c>
      <c r="T28" s="178">
        <v>0</v>
      </c>
      <c r="U28" s="178">
        <v>0</v>
      </c>
      <c r="V28" s="176">
        <v>0</v>
      </c>
      <c r="W28" s="178">
        <v>0</v>
      </c>
      <c r="X28" s="179">
        <v>0</v>
      </c>
      <c r="Y28" s="174">
        <v>-6.2893710576799891E-2</v>
      </c>
      <c r="Z28" s="175">
        <v>0</v>
      </c>
      <c r="AA28" s="177">
        <v>0</v>
      </c>
      <c r="AB28" s="174">
        <v>0</v>
      </c>
      <c r="AC28" s="175">
        <v>0</v>
      </c>
      <c r="AD28" s="177">
        <v>0</v>
      </c>
      <c r="AE28" s="174">
        <v>-5.2689499750449571E-2</v>
      </c>
      <c r="AF28" s="175">
        <v>0</v>
      </c>
      <c r="AG28" s="175">
        <v>0</v>
      </c>
      <c r="AH28" s="176">
        <v>-0.12363008584408572</v>
      </c>
      <c r="AI28" s="175">
        <v>0</v>
      </c>
      <c r="AJ28" s="179">
        <v>0</v>
      </c>
      <c r="AK28" s="174">
        <v>4.9291690008820615E-3</v>
      </c>
      <c r="AL28" s="175">
        <v>0</v>
      </c>
      <c r="AM28" s="177">
        <v>0</v>
      </c>
      <c r="AN28" s="203">
        <v>0.12014113288414013</v>
      </c>
      <c r="AO28" s="177">
        <v>0</v>
      </c>
      <c r="AP28" s="177">
        <v>0</v>
      </c>
      <c r="AQ28" s="174">
        <v>0</v>
      </c>
      <c r="AR28" s="175">
        <v>0</v>
      </c>
      <c r="AS28" s="177">
        <v>0</v>
      </c>
      <c r="AT28" s="203">
        <v>3.3726082740638645E-2</v>
      </c>
      <c r="AU28" s="177">
        <f>AU27*(1+AT27)</f>
        <v>189506441.40981203</v>
      </c>
      <c r="AV28" s="177">
        <f t="shared" si="2"/>
        <v>6391309.9228713103</v>
      </c>
      <c r="AW28" s="174">
        <v>8.2099721864344485E-2</v>
      </c>
      <c r="AX28" s="175">
        <v>476380466.62719172</v>
      </c>
      <c r="AY28" s="177">
        <v>39110703.811699077</v>
      </c>
      <c r="AZ28" s="174">
        <v>6.2411813189517506E-3</v>
      </c>
      <c r="BA28" s="175">
        <v>68939466.296936095</v>
      </c>
      <c r="BB28" s="177">
        <v>430263.70919094136</v>
      </c>
      <c r="BC28" s="174">
        <v>-1.9023544148188798E-2</v>
      </c>
      <c r="BD28" s="175">
        <v>113739733.31109913</v>
      </c>
      <c r="BE28" s="177">
        <v>-2163732.8380469144</v>
      </c>
      <c r="BF28" s="174">
        <v>-2.0691771528390773E-2</v>
      </c>
      <c r="BG28" s="175">
        <v>144672098.18899974</v>
      </c>
      <c r="BH28" s="177">
        <v>-2993522.0022596992</v>
      </c>
      <c r="BI28" s="174">
        <v>-9.6502620340943798E-3</v>
      </c>
      <c r="BJ28" s="175">
        <v>0</v>
      </c>
      <c r="BK28" s="177">
        <v>0</v>
      </c>
      <c r="BL28" s="174">
        <v>8.0433429643903074E-3</v>
      </c>
      <c r="BM28" s="175">
        <v>11880388.801968347</v>
      </c>
      <c r="BN28" s="177">
        <v>95558.041684533498</v>
      </c>
      <c r="BO28" s="174">
        <v>0.16884890306083275</v>
      </c>
      <c r="BP28" s="175">
        <v>16744836.064127782</v>
      </c>
      <c r="BQ28" s="177">
        <v>2827347.201361448</v>
      </c>
      <c r="BR28" s="174">
        <v>-2.9777208801377592E-2</v>
      </c>
      <c r="BS28" s="175">
        <v>0</v>
      </c>
      <c r="BT28" s="177">
        <v>0</v>
      </c>
      <c r="BU28" s="174">
        <v>-2.4362099731473925E-2</v>
      </c>
      <c r="BV28" s="175">
        <v>0</v>
      </c>
      <c r="BW28" s="177">
        <v>0</v>
      </c>
      <c r="BX28" s="174">
        <v>1.2610270504766858E-2</v>
      </c>
      <c r="BY28" s="175">
        <v>73572875.129091054</v>
      </c>
      <c r="BZ28" s="177">
        <v>927773.85719127208</v>
      </c>
      <c r="CA28" s="174">
        <v>-3.1898841069751688E-2</v>
      </c>
      <c r="CB28" s="175">
        <v>0</v>
      </c>
      <c r="CC28" s="177">
        <v>0</v>
      </c>
      <c r="CD28" s="174">
        <v>0</v>
      </c>
      <c r="CE28" s="175">
        <v>0</v>
      </c>
      <c r="CF28" s="177">
        <v>0</v>
      </c>
      <c r="CG28" s="174">
        <v>0</v>
      </c>
      <c r="CH28" s="175">
        <v>0</v>
      </c>
      <c r="CI28" s="177">
        <v>0</v>
      </c>
      <c r="CJ28" s="174">
        <v>0.18547737805092676</v>
      </c>
      <c r="CK28" s="175">
        <v>0</v>
      </c>
      <c r="CL28" s="177">
        <v>0</v>
      </c>
      <c r="CM28" s="203">
        <v>0</v>
      </c>
      <c r="CN28" s="177">
        <v>0</v>
      </c>
      <c r="CO28" s="177">
        <f t="shared" si="3"/>
        <v>0</v>
      </c>
      <c r="CP28" s="174">
        <v>-0.14099953906429172</v>
      </c>
      <c r="CQ28" s="175">
        <v>0</v>
      </c>
      <c r="CR28" s="177">
        <v>0</v>
      </c>
      <c r="CS28" s="174">
        <v>-0.13251179933196927</v>
      </c>
      <c r="CT28" s="179">
        <v>0</v>
      </c>
      <c r="CU28" s="179">
        <v>0</v>
      </c>
      <c r="CV28" s="174">
        <v>0.11398262138888991</v>
      </c>
      <c r="CW28" s="175">
        <v>0</v>
      </c>
      <c r="CX28" s="179">
        <f t="shared" si="4"/>
        <v>0</v>
      </c>
      <c r="CY28" s="174">
        <v>0</v>
      </c>
      <c r="CZ28" s="179">
        <v>0</v>
      </c>
      <c r="DA28" s="175">
        <f t="shared" si="5"/>
        <v>0</v>
      </c>
      <c r="DB28" s="164"/>
      <c r="DC28" s="180">
        <f t="shared" si="0"/>
        <v>3540487352.7803841</v>
      </c>
      <c r="DE28" s="180">
        <f t="shared" si="1"/>
        <v>602867974971.99963</v>
      </c>
      <c r="DF28" s="181"/>
      <c r="DG28" s="182">
        <f t="shared" si="6"/>
        <v>5.8727407985883192E-3</v>
      </c>
      <c r="DH28" s="183">
        <v>5.9460248232721105E-3</v>
      </c>
    </row>
    <row r="29" spans="1:112" ht="15.75">
      <c r="A29" s="171">
        <v>38777</v>
      </c>
      <c r="B29" s="316">
        <v>607766679024.66626</v>
      </c>
      <c r="C29" s="173">
        <v>15935374658.981182</v>
      </c>
      <c r="D29" s="174">
        <v>3.6876024649221822E-2</v>
      </c>
      <c r="E29" s="201">
        <v>0</v>
      </c>
      <c r="F29" s="175">
        <v>0</v>
      </c>
      <c r="G29" s="176">
        <v>0.11694631014397554</v>
      </c>
      <c r="H29" s="175">
        <v>67897573.037142918</v>
      </c>
      <c r="I29" s="175">
        <v>7940370.6344249463</v>
      </c>
      <c r="J29" s="176">
        <v>0</v>
      </c>
      <c r="K29" s="175">
        <v>0</v>
      </c>
      <c r="L29" s="177">
        <v>0</v>
      </c>
      <c r="M29" s="174">
        <v>-4.1035330930166314E-2</v>
      </c>
      <c r="N29" s="175">
        <v>150257119.31615472</v>
      </c>
      <c r="O29" s="175">
        <v>-6165850.6157518942</v>
      </c>
      <c r="P29" s="176">
        <v>0</v>
      </c>
      <c r="Q29" s="178">
        <v>0</v>
      </c>
      <c r="R29" s="178">
        <v>0</v>
      </c>
      <c r="S29" s="176">
        <v>-1.210366367547038E-2</v>
      </c>
      <c r="T29" s="178">
        <v>0</v>
      </c>
      <c r="U29" s="178">
        <v>0</v>
      </c>
      <c r="V29" s="176">
        <v>0</v>
      </c>
      <c r="W29" s="178">
        <v>0</v>
      </c>
      <c r="X29" s="179">
        <v>0</v>
      </c>
      <c r="Y29" s="174">
        <v>-0.11665340474610979</v>
      </c>
      <c r="Z29" s="175">
        <v>0</v>
      </c>
      <c r="AA29" s="177">
        <v>0</v>
      </c>
      <c r="AB29" s="174">
        <v>0</v>
      </c>
      <c r="AC29" s="175">
        <v>0</v>
      </c>
      <c r="AD29" s="177">
        <v>0</v>
      </c>
      <c r="AE29" s="174">
        <v>-4.2507250952284734E-2</v>
      </c>
      <c r="AF29" s="175">
        <v>0</v>
      </c>
      <c r="AG29" s="175">
        <v>0</v>
      </c>
      <c r="AH29" s="176">
        <v>-1.940695220810789E-2</v>
      </c>
      <c r="AI29" s="175">
        <v>0</v>
      </c>
      <c r="AJ29" s="179">
        <v>0</v>
      </c>
      <c r="AK29" s="174">
        <v>-9.572579633169577E-3</v>
      </c>
      <c r="AL29" s="175">
        <v>0</v>
      </c>
      <c r="AM29" s="177">
        <v>0</v>
      </c>
      <c r="AN29" s="203">
        <v>9.3243780304322676E-2</v>
      </c>
      <c r="AO29" s="177">
        <v>0</v>
      </c>
      <c r="AP29" s="177">
        <v>0</v>
      </c>
      <c r="AQ29" s="174">
        <v>0</v>
      </c>
      <c r="AR29" s="175">
        <v>0</v>
      </c>
      <c r="AS29" s="177">
        <v>0</v>
      </c>
      <c r="AT29" s="203">
        <v>4.5768878687790344E-2</v>
      </c>
      <c r="AU29" s="177">
        <f t="shared" ref="AU29:AU38" si="9">AU28*(1+AT28)</f>
        <v>195897751.33268335</v>
      </c>
      <c r="AV29" s="177">
        <f t="shared" si="2"/>
        <v>8966020.4159565046</v>
      </c>
      <c r="AW29" s="174">
        <v>-1.4392284717955957E-2</v>
      </c>
      <c r="AX29" s="175">
        <v>515491170.43889076</v>
      </c>
      <c r="AY29" s="177">
        <v>-7419095.694548877</v>
      </c>
      <c r="AZ29" s="174">
        <v>2.0184310010477994E-2</v>
      </c>
      <c r="BA29" s="175">
        <v>69369730.006127045</v>
      </c>
      <c r="BB29" s="177">
        <v>1400180.1357868258</v>
      </c>
      <c r="BC29" s="174">
        <v>2.7538509671172409E-3</v>
      </c>
      <c r="BD29" s="175">
        <v>111576000.47305222</v>
      </c>
      <c r="BE29" s="177">
        <v>307263.67680978857</v>
      </c>
      <c r="BF29" s="174">
        <v>-3.5622816709466494E-2</v>
      </c>
      <c r="BG29" s="175">
        <v>141678576.18674004</v>
      </c>
      <c r="BH29" s="177">
        <v>-5046989.9511584248</v>
      </c>
      <c r="BI29" s="174">
        <v>-2.3826614277025166E-2</v>
      </c>
      <c r="BJ29" s="175">
        <v>0</v>
      </c>
      <c r="BK29" s="177">
        <v>0</v>
      </c>
      <c r="BL29" s="174">
        <v>-2.0562176374920936E-2</v>
      </c>
      <c r="BM29" s="175">
        <v>11975946.84365288</v>
      </c>
      <c r="BN29" s="177">
        <v>-246251.53125586821</v>
      </c>
      <c r="BO29" s="174">
        <v>3.0716650447930691E-2</v>
      </c>
      <c r="BP29" s="175">
        <v>19572183.265489228</v>
      </c>
      <c r="BQ29" s="177">
        <v>601191.91186887131</v>
      </c>
      <c r="BR29" s="174">
        <v>1.9512085092069406E-2</v>
      </c>
      <c r="BS29" s="175">
        <v>0</v>
      </c>
      <c r="BT29" s="177">
        <v>0</v>
      </c>
      <c r="BU29" s="174">
        <v>-2.4401376776996445E-2</v>
      </c>
      <c r="BV29" s="175">
        <v>0</v>
      </c>
      <c r="BW29" s="177">
        <v>0</v>
      </c>
      <c r="BX29" s="174">
        <v>-4.2706287082004857E-2</v>
      </c>
      <c r="BY29" s="175">
        <v>74500648.986282319</v>
      </c>
      <c r="BZ29" s="177">
        <v>-3181646.1034038467</v>
      </c>
      <c r="CA29" s="174">
        <v>4.7675877826355538E-2</v>
      </c>
      <c r="CB29" s="175">
        <v>0</v>
      </c>
      <c r="CC29" s="177">
        <v>0</v>
      </c>
      <c r="CD29" s="174">
        <v>0</v>
      </c>
      <c r="CE29" s="175">
        <v>0</v>
      </c>
      <c r="CF29" s="177">
        <v>0</v>
      </c>
      <c r="CG29" s="174">
        <v>0</v>
      </c>
      <c r="CH29" s="175">
        <v>0</v>
      </c>
      <c r="CI29" s="177">
        <v>0</v>
      </c>
      <c r="CJ29" s="174">
        <v>-3.4744604660879239E-2</v>
      </c>
      <c r="CK29" s="175">
        <v>0</v>
      </c>
      <c r="CL29" s="177">
        <v>0</v>
      </c>
      <c r="CM29" s="203">
        <v>0</v>
      </c>
      <c r="CN29" s="177">
        <v>0</v>
      </c>
      <c r="CO29" s="177">
        <f t="shared" si="3"/>
        <v>0</v>
      </c>
      <c r="CP29" s="174">
        <v>0.21380319153874985</v>
      </c>
      <c r="CQ29" s="175">
        <v>0</v>
      </c>
      <c r="CR29" s="177">
        <v>0</v>
      </c>
      <c r="CS29" s="174">
        <v>5.2492385169063557E-2</v>
      </c>
      <c r="CT29" s="179">
        <v>0</v>
      </c>
      <c r="CU29" s="179">
        <v>0</v>
      </c>
      <c r="CV29" s="174">
        <v>0.109584341730274</v>
      </c>
      <c r="CW29" s="175">
        <v>0</v>
      </c>
      <c r="CX29" s="179">
        <f t="shared" si="4"/>
        <v>0</v>
      </c>
      <c r="CY29" s="174">
        <v>0</v>
      </c>
      <c r="CZ29" s="179">
        <v>0</v>
      </c>
      <c r="DA29" s="175">
        <f t="shared" si="5"/>
        <v>0</v>
      </c>
      <c r="DB29" s="164"/>
      <c r="DC29" s="180">
        <f t="shared" si="0"/>
        <v>15938219466.102455</v>
      </c>
      <c r="DE29" s="180">
        <f t="shared" si="1"/>
        <v>606408462324.78015</v>
      </c>
      <c r="DF29" s="181"/>
      <c r="DG29" s="182">
        <f t="shared" si="6"/>
        <v>2.628297666724556E-2</v>
      </c>
      <c r="DH29" s="183">
        <v>2.6219559592431101E-2</v>
      </c>
    </row>
    <row r="30" spans="1:112" ht="15.75">
      <c r="A30" s="171">
        <v>38808</v>
      </c>
      <c r="B30" s="316">
        <v>623702053683.64746</v>
      </c>
      <c r="C30" s="173">
        <v>6495957654.1142416</v>
      </c>
      <c r="D30" s="174">
        <v>4.086492521478842E-2</v>
      </c>
      <c r="E30" s="201">
        <v>0</v>
      </c>
      <c r="F30" s="175">
        <v>0</v>
      </c>
      <c r="G30" s="176">
        <v>0.16194424895548826</v>
      </c>
      <c r="H30" s="175">
        <v>75837943.671567872</v>
      </c>
      <c r="I30" s="175">
        <v>12281518.830220683</v>
      </c>
      <c r="J30" s="176">
        <v>0</v>
      </c>
      <c r="K30" s="175">
        <v>0</v>
      </c>
      <c r="L30" s="177">
        <v>0</v>
      </c>
      <c r="M30" s="174">
        <v>0.28004913817140326</v>
      </c>
      <c r="N30" s="175">
        <v>144091268.70040283</v>
      </c>
      <c r="O30" s="175">
        <v>40352635.617571905</v>
      </c>
      <c r="P30" s="176">
        <v>0</v>
      </c>
      <c r="Q30" s="178">
        <v>0</v>
      </c>
      <c r="R30" s="178">
        <v>0</v>
      </c>
      <c r="S30" s="176">
        <v>-8.48443554129997E-2</v>
      </c>
      <c r="T30" s="178">
        <v>0</v>
      </c>
      <c r="U30" s="178">
        <v>0</v>
      </c>
      <c r="V30" s="176">
        <v>0</v>
      </c>
      <c r="W30" s="178">
        <v>0</v>
      </c>
      <c r="X30" s="179">
        <v>0</v>
      </c>
      <c r="Y30" s="174">
        <v>0.17076315144688675</v>
      </c>
      <c r="Z30" s="175">
        <v>0</v>
      </c>
      <c r="AA30" s="177">
        <v>0</v>
      </c>
      <c r="AB30" s="174">
        <v>0</v>
      </c>
      <c r="AC30" s="175">
        <v>0</v>
      </c>
      <c r="AD30" s="177">
        <v>0</v>
      </c>
      <c r="AE30" s="174">
        <v>7.2954587747618538E-2</v>
      </c>
      <c r="AF30" s="175">
        <v>0</v>
      </c>
      <c r="AG30" s="175">
        <v>0</v>
      </c>
      <c r="AH30" s="176">
        <v>0.22692030680941905</v>
      </c>
      <c r="AI30" s="175">
        <v>0</v>
      </c>
      <c r="AJ30" s="179">
        <v>0</v>
      </c>
      <c r="AK30" s="174">
        <v>0.19186038476916562</v>
      </c>
      <c r="AL30" s="175">
        <v>0</v>
      </c>
      <c r="AM30" s="177">
        <v>0</v>
      </c>
      <c r="AN30" s="203">
        <v>-3.3341726240707033E-2</v>
      </c>
      <c r="AO30" s="177">
        <v>0</v>
      </c>
      <c r="AP30" s="177">
        <v>0</v>
      </c>
      <c r="AQ30" s="174">
        <v>0</v>
      </c>
      <c r="AR30" s="175">
        <v>0</v>
      </c>
      <c r="AS30" s="177">
        <v>0</v>
      </c>
      <c r="AT30" s="203">
        <v>0.13092587833667602</v>
      </c>
      <c r="AU30" s="177">
        <f t="shared" si="9"/>
        <v>204863771.74863985</v>
      </c>
      <c r="AV30" s="177">
        <f t="shared" si="2"/>
        <v>26821969.255554985</v>
      </c>
      <c r="AW30" s="174">
        <v>9.1061791887258797E-2</v>
      </c>
      <c r="AX30" s="175">
        <v>508072074.74434191</v>
      </c>
      <c r="AY30" s="177">
        <v>46265953.534097061</v>
      </c>
      <c r="AZ30" s="174">
        <v>2.5608254092867752E-2</v>
      </c>
      <c r="BA30" s="175">
        <v>70769910.141913861</v>
      </c>
      <c r="BB30" s="177">
        <v>1812293.8410435487</v>
      </c>
      <c r="BC30" s="174">
        <v>-4.3893484333544413E-3</v>
      </c>
      <c r="BD30" s="175">
        <v>111883264.14986201</v>
      </c>
      <c r="BE30" s="177">
        <v>-491094.63021477789</v>
      </c>
      <c r="BF30" s="174">
        <v>-4.3773614312327208E-2</v>
      </c>
      <c r="BG30" s="175">
        <v>136631586.23558161</v>
      </c>
      <c r="BH30" s="177">
        <v>-5980858.3587578246</v>
      </c>
      <c r="BI30" s="174">
        <v>0.28234799085949036</v>
      </c>
      <c r="BJ30" s="175">
        <v>0</v>
      </c>
      <c r="BK30" s="177">
        <v>0</v>
      </c>
      <c r="BL30" s="174">
        <v>1.0456261503502109E-2</v>
      </c>
      <c r="BM30" s="175">
        <v>11729695.312397011</v>
      </c>
      <c r="BN30" s="177">
        <v>122648.76154282602</v>
      </c>
      <c r="BO30" s="174">
        <v>-1.0791626910985719E-2</v>
      </c>
      <c r="BP30" s="175">
        <v>20173375.177358098</v>
      </c>
      <c r="BQ30" s="177">
        <v>-217703.53844938896</v>
      </c>
      <c r="BR30" s="174">
        <v>4.3935553362167479E-2</v>
      </c>
      <c r="BS30" s="175">
        <v>0</v>
      </c>
      <c r="BT30" s="177">
        <v>0</v>
      </c>
      <c r="BU30" s="174">
        <v>0.49648488011753111</v>
      </c>
      <c r="BV30" s="175">
        <v>0</v>
      </c>
      <c r="BW30" s="177">
        <v>0</v>
      </c>
      <c r="BX30" s="174">
        <v>4.5067758861743528E-3</v>
      </c>
      <c r="BY30" s="175">
        <v>71319002.882878467</v>
      </c>
      <c r="BZ30" s="177">
        <v>321418.76241855585</v>
      </c>
      <c r="CA30" s="174">
        <v>0.16570614504318171</v>
      </c>
      <c r="CB30" s="175">
        <v>0</v>
      </c>
      <c r="CC30" s="177">
        <v>0</v>
      </c>
      <c r="CD30" s="174">
        <v>0</v>
      </c>
      <c r="CE30" s="175">
        <v>0</v>
      </c>
      <c r="CF30" s="177">
        <v>0</v>
      </c>
      <c r="CG30" s="174">
        <v>0</v>
      </c>
      <c r="CH30" s="175">
        <v>0</v>
      </c>
      <c r="CI30" s="177">
        <v>0</v>
      </c>
      <c r="CJ30" s="174">
        <v>8.7590911402598795E-2</v>
      </c>
      <c r="CK30" s="175">
        <v>0</v>
      </c>
      <c r="CL30" s="177">
        <v>0</v>
      </c>
      <c r="CM30" s="203">
        <v>0</v>
      </c>
      <c r="CN30" s="177">
        <v>0</v>
      </c>
      <c r="CO30" s="177">
        <f t="shared" si="3"/>
        <v>0</v>
      </c>
      <c r="CP30" s="174">
        <v>0.46423537656710034</v>
      </c>
      <c r="CQ30" s="175">
        <v>0</v>
      </c>
      <c r="CR30" s="177">
        <v>0</v>
      </c>
      <c r="CS30" s="174">
        <v>-1.5444847559690049E-2</v>
      </c>
      <c r="CT30" s="179">
        <v>0</v>
      </c>
      <c r="CU30" s="179">
        <v>0</v>
      </c>
      <c r="CV30" s="174">
        <v>5.8442729337484416E-3</v>
      </c>
      <c r="CW30" s="175">
        <v>0</v>
      </c>
      <c r="CX30" s="179">
        <f t="shared" si="4"/>
        <v>0</v>
      </c>
      <c r="CY30" s="174">
        <v>0</v>
      </c>
      <c r="CZ30" s="179">
        <v>0</v>
      </c>
      <c r="DA30" s="175">
        <f t="shared" si="5"/>
        <v>0</v>
      </c>
      <c r="DB30" s="164"/>
      <c r="DC30" s="180">
        <f t="shared" si="0"/>
        <v>6374668872.0392141</v>
      </c>
      <c r="DE30" s="180">
        <f t="shared" si="1"/>
        <v>622346681790.88232</v>
      </c>
      <c r="DF30" s="181"/>
      <c r="DG30" s="182">
        <f t="shared" si="6"/>
        <v>1.0242954704434653E-2</v>
      </c>
      <c r="DH30" s="183">
        <v>1.0415161559511402E-2</v>
      </c>
    </row>
    <row r="31" spans="1:112" ht="15.75">
      <c r="A31" s="171">
        <v>38838</v>
      </c>
      <c r="B31" s="316">
        <v>630198011337.76172</v>
      </c>
      <c r="C31" s="173">
        <v>-30808053814.753735</v>
      </c>
      <c r="D31" s="174">
        <v>3.7542922400398415E-2</v>
      </c>
      <c r="E31" s="201">
        <v>0</v>
      </c>
      <c r="F31" s="175">
        <v>0</v>
      </c>
      <c r="G31" s="176">
        <v>-1.2792406376612593E-2</v>
      </c>
      <c r="H31" s="175">
        <v>88119462.501788557</v>
      </c>
      <c r="I31" s="175">
        <v>-1127259.9740115541</v>
      </c>
      <c r="J31" s="176">
        <v>0</v>
      </c>
      <c r="K31" s="175">
        <v>0</v>
      </c>
      <c r="L31" s="177">
        <v>0</v>
      </c>
      <c r="M31" s="174">
        <v>-0.11159094716557774</v>
      </c>
      <c r="N31" s="175">
        <v>184443904.31797472</v>
      </c>
      <c r="O31" s="175">
        <v>-20582269.981759991</v>
      </c>
      <c r="P31" s="176">
        <v>0</v>
      </c>
      <c r="Q31" s="178">
        <v>0</v>
      </c>
      <c r="R31" s="178">
        <v>0</v>
      </c>
      <c r="S31" s="176">
        <v>8.7762210295158419E-2</v>
      </c>
      <c r="T31" s="178">
        <v>0</v>
      </c>
      <c r="U31" s="178">
        <v>0</v>
      </c>
      <c r="V31" s="176">
        <v>0</v>
      </c>
      <c r="W31" s="178">
        <v>0</v>
      </c>
      <c r="X31" s="179">
        <v>0</v>
      </c>
      <c r="Y31" s="174">
        <v>-7.1237734719429929E-2</v>
      </c>
      <c r="Z31" s="175">
        <v>0</v>
      </c>
      <c r="AA31" s="177">
        <v>0</v>
      </c>
      <c r="AB31" s="174">
        <v>0</v>
      </c>
      <c r="AC31" s="175">
        <v>0</v>
      </c>
      <c r="AD31" s="177">
        <v>0</v>
      </c>
      <c r="AE31" s="174">
        <v>0.99308139363156633</v>
      </c>
      <c r="AF31" s="175">
        <v>0</v>
      </c>
      <c r="AG31" s="175">
        <v>0</v>
      </c>
      <c r="AH31" s="176">
        <v>-7.5176668703665626E-4</v>
      </c>
      <c r="AI31" s="175">
        <v>0</v>
      </c>
      <c r="AJ31" s="179">
        <v>0</v>
      </c>
      <c r="AK31" s="174">
        <v>-0.21996910692027308</v>
      </c>
      <c r="AL31" s="175">
        <v>0</v>
      </c>
      <c r="AM31" s="177">
        <v>0</v>
      </c>
      <c r="AN31" s="203">
        <v>-9.9358267090373001E-2</v>
      </c>
      <c r="AO31" s="177">
        <v>0</v>
      </c>
      <c r="AP31" s="177">
        <v>0</v>
      </c>
      <c r="AQ31" s="174">
        <v>0</v>
      </c>
      <c r="AR31" s="175">
        <v>0</v>
      </c>
      <c r="AS31" s="177">
        <v>0</v>
      </c>
      <c r="AT31" s="203">
        <v>-0.22377537601400219</v>
      </c>
      <c r="AU31" s="177">
        <f t="shared" si="9"/>
        <v>231685741.00419483</v>
      </c>
      <c r="AV31" s="177">
        <f t="shared" si="2"/>
        <v>-51845563.810296424</v>
      </c>
      <c r="AW31" s="174">
        <v>-9.5790828129911687E-2</v>
      </c>
      <c r="AX31" s="175">
        <v>554338028.27843893</v>
      </c>
      <c r="AY31" s="177">
        <v>-53100498.792694069</v>
      </c>
      <c r="AZ31" s="174">
        <v>-5.6057036123532411E-3</v>
      </c>
      <c r="BA31" s="175">
        <v>72582203.982957408</v>
      </c>
      <c r="BB31" s="177">
        <v>-406874.32305982412</v>
      </c>
      <c r="BC31" s="174">
        <v>-3.8112882401909597E-2</v>
      </c>
      <c r="BD31" s="175">
        <v>111392169.51964723</v>
      </c>
      <c r="BE31" s="177">
        <v>-4245476.6573958937</v>
      </c>
      <c r="BF31" s="174">
        <v>-1.5529975310701924E-2</v>
      </c>
      <c r="BG31" s="175">
        <v>130650727.87682378</v>
      </c>
      <c r="BH31" s="177">
        <v>-2029002.578252309</v>
      </c>
      <c r="BI31" s="174">
        <v>-5.9488065643322714E-2</v>
      </c>
      <c r="BJ31" s="175">
        <v>0</v>
      </c>
      <c r="BK31" s="177">
        <v>0</v>
      </c>
      <c r="BL31" s="174">
        <v>5.5494342734164391E-2</v>
      </c>
      <c r="BM31" s="175">
        <v>11852344.073939838</v>
      </c>
      <c r="BN31" s="177">
        <v>657738.04424245958</v>
      </c>
      <c r="BO31" s="174">
        <v>-0.15873184837049462</v>
      </c>
      <c r="BP31" s="175">
        <v>19955671.63890871</v>
      </c>
      <c r="BQ31" s="177">
        <v>-3167600.6447186372</v>
      </c>
      <c r="BR31" s="174">
        <v>-2.6015529599412824E-2</v>
      </c>
      <c r="BS31" s="175">
        <v>0</v>
      </c>
      <c r="BT31" s="177">
        <v>0</v>
      </c>
      <c r="BU31" s="174">
        <v>0.13346678504448029</v>
      </c>
      <c r="BV31" s="175">
        <v>0</v>
      </c>
      <c r="BW31" s="177">
        <v>0</v>
      </c>
      <c r="BX31" s="174">
        <v>9.335158442088734E-2</v>
      </c>
      <c r="BY31" s="175">
        <v>71640421.645297021</v>
      </c>
      <c r="BZ31" s="177">
        <v>6687746.8691689093</v>
      </c>
      <c r="CA31" s="174">
        <v>-0.32946748635030787</v>
      </c>
      <c r="CB31" s="175">
        <v>0</v>
      </c>
      <c r="CC31" s="177">
        <v>0</v>
      </c>
      <c r="CD31" s="174">
        <v>0</v>
      </c>
      <c r="CE31" s="175">
        <v>0</v>
      </c>
      <c r="CF31" s="177">
        <v>0</v>
      </c>
      <c r="CG31" s="174">
        <v>0</v>
      </c>
      <c r="CH31" s="175">
        <v>0</v>
      </c>
      <c r="CI31" s="177">
        <v>0</v>
      </c>
      <c r="CJ31" s="174">
        <v>-0.17791855373931684</v>
      </c>
      <c r="CK31" s="175">
        <v>0</v>
      </c>
      <c r="CL31" s="177">
        <v>0</v>
      </c>
      <c r="CM31" s="203">
        <v>0</v>
      </c>
      <c r="CN31" s="177">
        <v>0</v>
      </c>
      <c r="CO31" s="177">
        <f t="shared" si="3"/>
        <v>0</v>
      </c>
      <c r="CP31" s="174">
        <v>-0.18140874734751672</v>
      </c>
      <c r="CQ31" s="175">
        <v>0</v>
      </c>
      <c r="CR31" s="177">
        <v>0</v>
      </c>
      <c r="CS31" s="174">
        <v>1.4533971581167803E-2</v>
      </c>
      <c r="CT31" s="179">
        <v>0</v>
      </c>
      <c r="CU31" s="179">
        <v>0</v>
      </c>
      <c r="CV31" s="174">
        <v>-6.296640589297342E-2</v>
      </c>
      <c r="CW31" s="175">
        <v>0</v>
      </c>
      <c r="CX31" s="179">
        <f t="shared" si="4"/>
        <v>0</v>
      </c>
      <c r="CY31" s="174">
        <v>0</v>
      </c>
      <c r="CZ31" s="179">
        <v>0</v>
      </c>
      <c r="DA31" s="175">
        <f t="shared" si="5"/>
        <v>0</v>
      </c>
      <c r="DB31" s="164"/>
      <c r="DC31" s="180">
        <f t="shared" si="0"/>
        <v>-30678894752.904964</v>
      </c>
      <c r="DE31" s="180">
        <f t="shared" si="1"/>
        <v>628721350662.92175</v>
      </c>
      <c r="DF31" s="181"/>
      <c r="DG31" s="182">
        <f t="shared" si="6"/>
        <v>-4.8795694182418393E-2</v>
      </c>
      <c r="DH31" s="183">
        <v>-4.8886307573956803E-2</v>
      </c>
    </row>
    <row r="32" spans="1:112" ht="15.75">
      <c r="A32" s="171">
        <v>38869</v>
      </c>
      <c r="B32" s="316">
        <v>599389957523.00793</v>
      </c>
      <c r="C32" s="173">
        <v>3696654196.8578186</v>
      </c>
      <c r="D32" s="174">
        <v>-8.8985675211266532E-2</v>
      </c>
      <c r="E32" s="201">
        <v>0</v>
      </c>
      <c r="F32" s="175">
        <v>0</v>
      </c>
      <c r="G32" s="176">
        <v>2.1478307610352909E-2</v>
      </c>
      <c r="H32" s="175">
        <v>86992202.527777001</v>
      </c>
      <c r="I32" s="175">
        <v>1868445.2855937143</v>
      </c>
      <c r="J32" s="176">
        <v>0</v>
      </c>
      <c r="K32" s="175">
        <v>0</v>
      </c>
      <c r="L32" s="177">
        <v>0</v>
      </c>
      <c r="M32" s="174">
        <v>-0.10586336260724413</v>
      </c>
      <c r="N32" s="175">
        <v>163861634.33621472</v>
      </c>
      <c r="O32" s="175">
        <v>-17346943.613150343</v>
      </c>
      <c r="P32" s="176">
        <v>0</v>
      </c>
      <c r="Q32" s="178">
        <v>0</v>
      </c>
      <c r="R32" s="178">
        <v>0</v>
      </c>
      <c r="S32" s="176">
        <v>-1.9122673786595039E-2</v>
      </c>
      <c r="T32" s="178">
        <v>0</v>
      </c>
      <c r="U32" s="178">
        <v>0</v>
      </c>
      <c r="V32" s="176">
        <v>0</v>
      </c>
      <c r="W32" s="178">
        <v>0</v>
      </c>
      <c r="X32" s="179">
        <v>0</v>
      </c>
      <c r="Y32" s="174">
        <v>-8.0471747289819123E-2</v>
      </c>
      <c r="Z32" s="175">
        <v>0</v>
      </c>
      <c r="AA32" s="177">
        <v>0</v>
      </c>
      <c r="AB32" s="174">
        <v>0</v>
      </c>
      <c r="AC32" s="175">
        <v>0</v>
      </c>
      <c r="AD32" s="177">
        <v>0</v>
      </c>
      <c r="AE32" s="174">
        <v>-0.19569895851838356</v>
      </c>
      <c r="AF32" s="175">
        <v>0</v>
      </c>
      <c r="AG32" s="175">
        <v>0</v>
      </c>
      <c r="AH32" s="176">
        <v>-0.1542497045590793</v>
      </c>
      <c r="AI32" s="175">
        <v>0</v>
      </c>
      <c r="AJ32" s="179">
        <v>0</v>
      </c>
      <c r="AK32" s="174">
        <v>-0.12793878697297023</v>
      </c>
      <c r="AL32" s="175">
        <v>0</v>
      </c>
      <c r="AM32" s="177">
        <v>0</v>
      </c>
      <c r="AN32" s="203">
        <v>-0.15019271625703978</v>
      </c>
      <c r="AO32" s="177">
        <v>0</v>
      </c>
      <c r="AP32" s="177">
        <v>0</v>
      </c>
      <c r="AQ32" s="174">
        <v>0</v>
      </c>
      <c r="AR32" s="175">
        <v>0</v>
      </c>
      <c r="AS32" s="177">
        <v>0</v>
      </c>
      <c r="AT32" s="203">
        <v>-3.9560252061175825E-2</v>
      </c>
      <c r="AU32" s="177">
        <f t="shared" si="9"/>
        <v>179840177.19389841</v>
      </c>
      <c r="AV32" s="177">
        <f t="shared" si="2"/>
        <v>-7114522.740517145</v>
      </c>
      <c r="AW32" s="174">
        <v>-5.5276534672859021E-2</v>
      </c>
      <c r="AX32" s="175">
        <v>501237529.48574483</v>
      </c>
      <c r="AY32" s="177">
        <v>-27706673.677956969</v>
      </c>
      <c r="AZ32" s="174">
        <v>8.3792023995741347E-3</v>
      </c>
      <c r="BA32" s="175">
        <v>72175329.659897581</v>
      </c>
      <c r="BB32" s="177">
        <v>604771.69547626807</v>
      </c>
      <c r="BC32" s="174">
        <v>4.4947981557946326E-2</v>
      </c>
      <c r="BD32" s="175">
        <v>107146692.86225134</v>
      </c>
      <c r="BE32" s="177">
        <v>4816027.5747674126</v>
      </c>
      <c r="BF32" s="174">
        <v>3.7872867212343501E-2</v>
      </c>
      <c r="BG32" s="175">
        <v>128621725.29857148</v>
      </c>
      <c r="BH32" s="177">
        <v>4871273.5228553209</v>
      </c>
      <c r="BI32" s="174">
        <v>-6.3856543285153083E-2</v>
      </c>
      <c r="BJ32" s="175">
        <v>0</v>
      </c>
      <c r="BK32" s="177">
        <v>0</v>
      </c>
      <c r="BL32" s="174">
        <v>-2.7564458069725427E-2</v>
      </c>
      <c r="BM32" s="175">
        <v>12510082.118182296</v>
      </c>
      <c r="BN32" s="177">
        <v>-344833.63399545773</v>
      </c>
      <c r="BO32" s="174">
        <v>-3.0756763948129356E-2</v>
      </c>
      <c r="BP32" s="175">
        <v>16788070.994190075</v>
      </c>
      <c r="BQ32" s="177">
        <v>-516346.73671274143</v>
      </c>
      <c r="BR32" s="174">
        <v>-8.9317012256442483E-3</v>
      </c>
      <c r="BS32" s="175">
        <v>0</v>
      </c>
      <c r="BT32" s="177">
        <v>0</v>
      </c>
      <c r="BU32" s="174">
        <v>-1.4976115040561589E-2</v>
      </c>
      <c r="BV32" s="175">
        <v>0</v>
      </c>
      <c r="BW32" s="177">
        <v>0</v>
      </c>
      <c r="BX32" s="174">
        <v>-5.6928484822298037E-2</v>
      </c>
      <c r="BY32" s="175">
        <v>78328168.514465943</v>
      </c>
      <c r="BZ32" s="177">
        <v>-4459103.9524341775</v>
      </c>
      <c r="CA32" s="174">
        <v>-7.576946483496122E-2</v>
      </c>
      <c r="CB32" s="175">
        <v>0</v>
      </c>
      <c r="CC32" s="177">
        <v>0</v>
      </c>
      <c r="CD32" s="174">
        <v>0</v>
      </c>
      <c r="CE32" s="175">
        <v>0</v>
      </c>
      <c r="CF32" s="177">
        <v>0</v>
      </c>
      <c r="CG32" s="174">
        <v>0</v>
      </c>
      <c r="CH32" s="175">
        <v>0</v>
      </c>
      <c r="CI32" s="177">
        <v>0</v>
      </c>
      <c r="CJ32" s="174">
        <v>-0.20077594705080221</v>
      </c>
      <c r="CK32" s="175">
        <v>0</v>
      </c>
      <c r="CL32" s="177">
        <v>0</v>
      </c>
      <c r="CM32" s="203">
        <v>0</v>
      </c>
      <c r="CN32" s="177">
        <v>0</v>
      </c>
      <c r="CO32" s="177">
        <f t="shared" si="3"/>
        <v>0</v>
      </c>
      <c r="CP32" s="174">
        <v>-0.20820126155828564</v>
      </c>
      <c r="CQ32" s="175">
        <v>0</v>
      </c>
      <c r="CR32" s="177">
        <v>0</v>
      </c>
      <c r="CS32" s="174">
        <v>-0.15617774008118715</v>
      </c>
      <c r="CT32" s="179">
        <v>0</v>
      </c>
      <c r="CU32" s="179">
        <v>0</v>
      </c>
      <c r="CV32" s="174">
        <v>-0.21000308341207924</v>
      </c>
      <c r="CW32" s="175">
        <v>0</v>
      </c>
      <c r="CX32" s="179">
        <f t="shared" si="4"/>
        <v>0</v>
      </c>
      <c r="CY32" s="174">
        <v>0</v>
      </c>
      <c r="CZ32" s="179">
        <v>0</v>
      </c>
      <c r="DA32" s="175">
        <f t="shared" si="5"/>
        <v>0</v>
      </c>
      <c r="DB32" s="164"/>
      <c r="DC32" s="180">
        <f t="shared" si="0"/>
        <v>3741982103.133893</v>
      </c>
      <c r="DE32" s="180">
        <f t="shared" si="1"/>
        <v>598042455910.01672</v>
      </c>
      <c r="DF32" s="181"/>
      <c r="DG32" s="182">
        <f t="shared" si="6"/>
        <v>6.2570509269945932E-3</v>
      </c>
      <c r="DH32" s="183">
        <v>6.1673609149781603E-3</v>
      </c>
    </row>
    <row r="33" spans="1:112" ht="15.75">
      <c r="A33" s="171">
        <v>38899</v>
      </c>
      <c r="B33" s="316">
        <v>603086611719.86572</v>
      </c>
      <c r="C33" s="173">
        <v>2846058277.9582195</v>
      </c>
      <c r="D33" s="174">
        <v>9.9771156704995569E-3</v>
      </c>
      <c r="E33" s="201">
        <v>0</v>
      </c>
      <c r="F33" s="175">
        <v>0</v>
      </c>
      <c r="G33" s="176">
        <v>-0.12155196478382449</v>
      </c>
      <c r="H33" s="175">
        <v>88860647.813370705</v>
      </c>
      <c r="I33" s="175">
        <v>-10801186.333678667</v>
      </c>
      <c r="J33" s="176">
        <v>0</v>
      </c>
      <c r="K33" s="175">
        <v>0</v>
      </c>
      <c r="L33" s="177">
        <v>0</v>
      </c>
      <c r="M33" s="174">
        <v>-0.12752607460054557</v>
      </c>
      <c r="N33" s="175">
        <v>146514690.72306436</v>
      </c>
      <c r="O33" s="175">
        <v>-18684443.37922537</v>
      </c>
      <c r="P33" s="176">
        <v>0</v>
      </c>
      <c r="Q33" s="178">
        <v>0</v>
      </c>
      <c r="R33" s="178">
        <v>0</v>
      </c>
      <c r="S33" s="176">
        <v>2.0579059241778545E-2</v>
      </c>
      <c r="T33" s="178">
        <v>0</v>
      </c>
      <c r="U33" s="178">
        <v>0</v>
      </c>
      <c r="V33" s="176">
        <v>0</v>
      </c>
      <c r="W33" s="178">
        <v>0</v>
      </c>
      <c r="X33" s="179">
        <v>0</v>
      </c>
      <c r="Y33" s="174">
        <v>0.10279007278773261</v>
      </c>
      <c r="Z33" s="175">
        <v>0</v>
      </c>
      <c r="AA33" s="177">
        <v>0</v>
      </c>
      <c r="AB33" s="174">
        <v>0</v>
      </c>
      <c r="AC33" s="175">
        <v>0</v>
      </c>
      <c r="AD33" s="177">
        <v>0</v>
      </c>
      <c r="AE33" s="174">
        <v>-0.25723303431044003</v>
      </c>
      <c r="AF33" s="175">
        <v>0</v>
      </c>
      <c r="AG33" s="175">
        <v>0</v>
      </c>
      <c r="AH33" s="176">
        <v>-0.21368642376167127</v>
      </c>
      <c r="AI33" s="175">
        <v>0</v>
      </c>
      <c r="AJ33" s="179">
        <v>0</v>
      </c>
      <c r="AK33" s="174">
        <v>-0.17976288203570198</v>
      </c>
      <c r="AL33" s="175">
        <v>0</v>
      </c>
      <c r="AM33" s="177">
        <v>0</v>
      </c>
      <c r="AN33" s="203">
        <v>0.1353854619705615</v>
      </c>
      <c r="AO33" s="177">
        <v>0</v>
      </c>
      <c r="AP33" s="177">
        <v>0</v>
      </c>
      <c r="AQ33" s="174">
        <v>0</v>
      </c>
      <c r="AR33" s="175">
        <v>0</v>
      </c>
      <c r="AS33" s="177">
        <v>0</v>
      </c>
      <c r="AT33" s="203">
        <v>4.0993802057032645E-2</v>
      </c>
      <c r="AU33" s="177">
        <f t="shared" si="9"/>
        <v>172725654.45338127</v>
      </c>
      <c r="AV33" s="177">
        <f t="shared" si="2"/>
        <v>7080681.2888333313</v>
      </c>
      <c r="AW33" s="174">
        <v>5.1742352602712233E-2</v>
      </c>
      <c r="AX33" s="175">
        <v>473530855.8077879</v>
      </c>
      <c r="AY33" s="177">
        <v>24501600.509470645</v>
      </c>
      <c r="AZ33" s="174">
        <v>1.2419040866392025E-2</v>
      </c>
      <c r="BA33" s="175">
        <v>72780101.355373845</v>
      </c>
      <c r="BB33" s="177">
        <v>903859.05299254134</v>
      </c>
      <c r="BC33" s="174">
        <v>3.3282978859524304E-2</v>
      </c>
      <c r="BD33" s="175">
        <v>111962720.43701875</v>
      </c>
      <c r="BE33" s="177">
        <v>3726452.8573601251</v>
      </c>
      <c r="BF33" s="174">
        <v>4.0751624176746194E-2</v>
      </c>
      <c r="BG33" s="175">
        <v>133492998.82142679</v>
      </c>
      <c r="BH33" s="177">
        <v>5440056.5181976072</v>
      </c>
      <c r="BI33" s="174">
        <v>0.17999880219666042</v>
      </c>
      <c r="BJ33" s="175">
        <v>0</v>
      </c>
      <c r="BK33" s="177">
        <v>0</v>
      </c>
      <c r="BL33" s="174">
        <v>-8.4232910287846893E-2</v>
      </c>
      <c r="BM33" s="175">
        <v>12165248.484186839</v>
      </c>
      <c r="BN33" s="177">
        <v>-1024714.2841978754</v>
      </c>
      <c r="BO33" s="174">
        <v>-7.9883952392309887E-2</v>
      </c>
      <c r="BP33" s="175">
        <v>16271724.257477334</v>
      </c>
      <c r="BQ33" s="177">
        <v>-1299849.6459251132</v>
      </c>
      <c r="BR33" s="174">
        <v>3.1601406661757619E-2</v>
      </c>
      <c r="BS33" s="175">
        <v>0</v>
      </c>
      <c r="BT33" s="177">
        <v>0</v>
      </c>
      <c r="BU33" s="174">
        <v>-2.7913119181692512E-2</v>
      </c>
      <c r="BV33" s="175">
        <v>0</v>
      </c>
      <c r="BW33" s="177">
        <v>0</v>
      </c>
      <c r="BX33" s="174">
        <v>1.3853871601527301E-3</v>
      </c>
      <c r="BY33" s="175">
        <v>73869064.562031761</v>
      </c>
      <c r="BZ33" s="177">
        <v>102337.25357673186</v>
      </c>
      <c r="CA33" s="174">
        <v>-0.12902407668863841</v>
      </c>
      <c r="CB33" s="175">
        <v>0</v>
      </c>
      <c r="CC33" s="177">
        <v>0</v>
      </c>
      <c r="CD33" s="174">
        <v>0</v>
      </c>
      <c r="CE33" s="175">
        <v>0</v>
      </c>
      <c r="CF33" s="177">
        <v>0</v>
      </c>
      <c r="CG33" s="174">
        <v>0</v>
      </c>
      <c r="CH33" s="175">
        <v>0</v>
      </c>
      <c r="CI33" s="177">
        <v>0</v>
      </c>
      <c r="CJ33" s="174">
        <v>2.0471569590265666E-3</v>
      </c>
      <c r="CK33" s="175">
        <v>0</v>
      </c>
      <c r="CL33" s="177">
        <v>0</v>
      </c>
      <c r="CM33" s="203">
        <v>0</v>
      </c>
      <c r="CN33" s="177">
        <v>0</v>
      </c>
      <c r="CO33" s="177">
        <f t="shared" si="3"/>
        <v>0</v>
      </c>
      <c r="CP33" s="174">
        <v>-3.3742834974809883E-3</v>
      </c>
      <c r="CQ33" s="175">
        <v>0</v>
      </c>
      <c r="CR33" s="177">
        <v>0</v>
      </c>
      <c r="CS33" s="174">
        <v>6.1794161595305347E-2</v>
      </c>
      <c r="CT33" s="179">
        <v>0</v>
      </c>
      <c r="CU33" s="179">
        <v>0</v>
      </c>
      <c r="CV33" s="174">
        <v>3.1333316805448715E-2</v>
      </c>
      <c r="CW33" s="175">
        <v>0</v>
      </c>
      <c r="CX33" s="179">
        <f t="shared" si="4"/>
        <v>0</v>
      </c>
      <c r="CY33" s="174">
        <v>0</v>
      </c>
      <c r="CZ33" s="179">
        <v>0</v>
      </c>
      <c r="DA33" s="175">
        <f t="shared" si="5"/>
        <v>0</v>
      </c>
      <c r="DB33" s="164"/>
      <c r="DC33" s="180">
        <f t="shared" si="0"/>
        <v>2836113484.1208158</v>
      </c>
      <c r="DE33" s="180">
        <f t="shared" si="1"/>
        <v>601784438013.15088</v>
      </c>
      <c r="DF33" s="181"/>
      <c r="DG33" s="182">
        <f t="shared" si="6"/>
        <v>4.7128395235418799E-3</v>
      </c>
      <c r="DH33" s="183">
        <v>4.7191534725699001E-3</v>
      </c>
    </row>
    <row r="34" spans="1:112" ht="15.75">
      <c r="A34" s="171">
        <v>38930</v>
      </c>
      <c r="B34" s="316">
        <v>605932669997.82397</v>
      </c>
      <c r="C34" s="173">
        <v>15857344986.858601</v>
      </c>
      <c r="D34" s="174">
        <v>-2.0778978581838199E-2</v>
      </c>
      <c r="E34" s="201">
        <v>0</v>
      </c>
      <c r="F34" s="175">
        <v>0</v>
      </c>
      <c r="G34" s="176">
        <v>1.7006504328579444E-2</v>
      </c>
      <c r="H34" s="175">
        <v>78059461.479692042</v>
      </c>
      <c r="I34" s="175">
        <v>1327518.569540963</v>
      </c>
      <c r="J34" s="176">
        <v>0</v>
      </c>
      <c r="K34" s="175">
        <v>0</v>
      </c>
      <c r="L34" s="177">
        <v>0</v>
      </c>
      <c r="M34" s="174">
        <v>3.87572685244413E-2</v>
      </c>
      <c r="N34" s="175">
        <v>127830247.343839</v>
      </c>
      <c r="O34" s="175">
        <v>4954351.2218509177</v>
      </c>
      <c r="P34" s="176">
        <v>0</v>
      </c>
      <c r="Q34" s="178">
        <v>0</v>
      </c>
      <c r="R34" s="178">
        <v>0</v>
      </c>
      <c r="S34" s="176">
        <v>-0.16864279797533166</v>
      </c>
      <c r="T34" s="178">
        <v>0</v>
      </c>
      <c r="U34" s="178">
        <v>0</v>
      </c>
      <c r="V34" s="176">
        <v>0</v>
      </c>
      <c r="W34" s="178">
        <v>0</v>
      </c>
      <c r="X34" s="179">
        <v>0</v>
      </c>
      <c r="Y34" s="174">
        <v>2.4892198969768697E-2</v>
      </c>
      <c r="Z34" s="175">
        <v>0</v>
      </c>
      <c r="AA34" s="177">
        <v>0</v>
      </c>
      <c r="AB34" s="174">
        <v>0</v>
      </c>
      <c r="AC34" s="175">
        <v>0</v>
      </c>
      <c r="AD34" s="177">
        <v>0</v>
      </c>
      <c r="AE34" s="174">
        <v>0.14372762571860881</v>
      </c>
      <c r="AF34" s="175">
        <v>0</v>
      </c>
      <c r="AG34" s="175">
        <v>0</v>
      </c>
      <c r="AH34" s="176">
        <v>8.4563525396433303E-2</v>
      </c>
      <c r="AI34" s="175">
        <v>0</v>
      </c>
      <c r="AJ34" s="179">
        <v>0</v>
      </c>
      <c r="AK34" s="174">
        <v>0.11548130169053276</v>
      </c>
      <c r="AL34" s="175">
        <v>0</v>
      </c>
      <c r="AM34" s="177">
        <v>0</v>
      </c>
      <c r="AN34" s="203">
        <v>0.10892362827920818</v>
      </c>
      <c r="AO34" s="177">
        <v>0</v>
      </c>
      <c r="AP34" s="177">
        <v>0</v>
      </c>
      <c r="AQ34" s="174">
        <v>0</v>
      </c>
      <c r="AR34" s="175">
        <v>0</v>
      </c>
      <c r="AS34" s="177">
        <v>0</v>
      </c>
      <c r="AT34" s="203">
        <v>0.18530489525651</v>
      </c>
      <c r="AU34" s="177">
        <f t="shared" si="9"/>
        <v>179806335.74221459</v>
      </c>
      <c r="AV34" s="177">
        <f t="shared" si="2"/>
        <v>33318994.211167946</v>
      </c>
      <c r="AW34" s="174">
        <v>9.815252543662889E-2</v>
      </c>
      <c r="AX34" s="175">
        <v>498032456.3172586</v>
      </c>
      <c r="AY34" s="177">
        <v>48883143.336946487</v>
      </c>
      <c r="AZ34" s="174">
        <v>5.7449990759799771E-2</v>
      </c>
      <c r="BA34" s="175">
        <v>73683960.408366382</v>
      </c>
      <c r="BB34" s="177">
        <v>4233142.8446061006</v>
      </c>
      <c r="BC34" s="174">
        <v>4.2171051145458993E-3</v>
      </c>
      <c r="BD34" s="175">
        <v>115689173.29437888</v>
      </c>
      <c r="BE34" s="177">
        <v>487873.40439731203</v>
      </c>
      <c r="BF34" s="174">
        <v>3.2485368094440664E-2</v>
      </c>
      <c r="BG34" s="175">
        <v>138933055.3396244</v>
      </c>
      <c r="BH34" s="177">
        <v>4513291.4431929942</v>
      </c>
      <c r="BI34" s="174">
        <v>1.5543070453861586E-2</v>
      </c>
      <c r="BJ34" s="175">
        <v>0</v>
      </c>
      <c r="BK34" s="177">
        <v>0</v>
      </c>
      <c r="BL34" s="174">
        <v>4.7934009790642582E-3</v>
      </c>
      <c r="BM34" s="175">
        <v>11140534.199988965</v>
      </c>
      <c r="BN34" s="177">
        <v>53401.047541525957</v>
      </c>
      <c r="BO34" s="174">
        <v>0.14562837126435724</v>
      </c>
      <c r="BP34" s="175">
        <v>14971874.611552222</v>
      </c>
      <c r="BQ34" s="177">
        <v>2180329.7144545312</v>
      </c>
      <c r="BR34" s="174">
        <v>2.3072560662088997E-2</v>
      </c>
      <c r="BS34" s="175">
        <v>0</v>
      </c>
      <c r="BT34" s="177">
        <v>0</v>
      </c>
      <c r="BU34" s="174">
        <v>-9.350717470649629E-2</v>
      </c>
      <c r="BV34" s="175">
        <v>0</v>
      </c>
      <c r="BW34" s="177">
        <v>0</v>
      </c>
      <c r="BX34" s="174">
        <v>7.0984923762935526E-2</v>
      </c>
      <c r="BY34" s="175">
        <v>73971401.815608501</v>
      </c>
      <c r="BZ34" s="177">
        <v>5250854.3185184402</v>
      </c>
      <c r="CA34" s="174">
        <v>9.6715570371647547E-2</v>
      </c>
      <c r="CB34" s="175">
        <v>0</v>
      </c>
      <c r="CC34" s="177">
        <v>0</v>
      </c>
      <c r="CD34" s="174">
        <v>0</v>
      </c>
      <c r="CE34" s="175">
        <v>0</v>
      </c>
      <c r="CF34" s="177">
        <v>0</v>
      </c>
      <c r="CG34" s="174">
        <v>0</v>
      </c>
      <c r="CH34" s="175">
        <v>0</v>
      </c>
      <c r="CI34" s="177">
        <v>0</v>
      </c>
      <c r="CJ34" s="174">
        <v>6.4960865255902708E-2</v>
      </c>
      <c r="CK34" s="175">
        <v>0</v>
      </c>
      <c r="CL34" s="177">
        <v>0</v>
      </c>
      <c r="CM34" s="203">
        <v>0</v>
      </c>
      <c r="CN34" s="177">
        <v>0</v>
      </c>
      <c r="CO34" s="177">
        <f t="shared" si="3"/>
        <v>0</v>
      </c>
      <c r="CP34" s="174">
        <v>2.8890350005138943E-2</v>
      </c>
      <c r="CQ34" s="175">
        <v>0</v>
      </c>
      <c r="CR34" s="177">
        <v>0</v>
      </c>
      <c r="CS34" s="174">
        <v>0.21553614644649274</v>
      </c>
      <c r="CT34" s="179">
        <v>0</v>
      </c>
      <c r="CU34" s="179">
        <v>0</v>
      </c>
      <c r="CV34" s="174">
        <v>0.12586338924515678</v>
      </c>
      <c r="CW34" s="175">
        <v>0</v>
      </c>
      <c r="CX34" s="179">
        <f t="shared" si="4"/>
        <v>0</v>
      </c>
      <c r="CY34" s="174">
        <v>0</v>
      </c>
      <c r="CZ34" s="179">
        <v>0</v>
      </c>
      <c r="DA34" s="175">
        <f t="shared" si="5"/>
        <v>0</v>
      </c>
      <c r="DB34" s="164"/>
      <c r="DC34" s="180">
        <f t="shared" si="0"/>
        <v>15752142086.746384</v>
      </c>
      <c r="DE34" s="180">
        <f t="shared" si="1"/>
        <v>604620551497.27148</v>
      </c>
      <c r="DF34" s="181"/>
      <c r="DG34" s="182">
        <f t="shared" si="6"/>
        <v>2.6052938570708624E-2</v>
      </c>
      <c r="DH34" s="183">
        <v>2.6170143601789202E-2</v>
      </c>
    </row>
    <row r="35" spans="1:112" ht="15.75">
      <c r="A35" s="171">
        <v>38961</v>
      </c>
      <c r="B35" s="316">
        <v>621790014984.6825</v>
      </c>
      <c r="C35" s="173">
        <v>12275867923.715988</v>
      </c>
      <c r="D35" s="174">
        <v>-9.1613775513978549E-2</v>
      </c>
      <c r="E35" s="201">
        <v>0</v>
      </c>
      <c r="F35" s="175">
        <v>0</v>
      </c>
      <c r="G35" s="176">
        <v>-0.25320718282488425</v>
      </c>
      <c r="H35" s="175">
        <v>79386980.049233004</v>
      </c>
      <c r="I35" s="175">
        <v>-20101353.57124158</v>
      </c>
      <c r="J35" s="176">
        <v>0</v>
      </c>
      <c r="K35" s="175">
        <v>0</v>
      </c>
      <c r="L35" s="177">
        <v>0</v>
      </c>
      <c r="M35" s="174">
        <v>-0.28358982427472196</v>
      </c>
      <c r="N35" s="175">
        <v>132784598.56568992</v>
      </c>
      <c r="O35" s="175">
        <v>-37656360.973633505</v>
      </c>
      <c r="P35" s="176">
        <v>0</v>
      </c>
      <c r="Q35" s="178">
        <v>0</v>
      </c>
      <c r="R35" s="178">
        <v>0</v>
      </c>
      <c r="S35" s="176">
        <v>3.7740441007458603E-2</v>
      </c>
      <c r="T35" s="178">
        <v>0</v>
      </c>
      <c r="U35" s="178">
        <v>0</v>
      </c>
      <c r="V35" s="176">
        <v>0</v>
      </c>
      <c r="W35" s="178">
        <v>0</v>
      </c>
      <c r="X35" s="179">
        <v>0</v>
      </c>
      <c r="Y35" s="174">
        <v>-4.4844150655159398E-2</v>
      </c>
      <c r="Z35" s="175">
        <v>0</v>
      </c>
      <c r="AA35" s="177">
        <v>0</v>
      </c>
      <c r="AB35" s="174">
        <v>0</v>
      </c>
      <c r="AC35" s="175">
        <v>0</v>
      </c>
      <c r="AD35" s="177">
        <v>0</v>
      </c>
      <c r="AE35" s="174">
        <v>2.8122299820093094E-2</v>
      </c>
      <c r="AF35" s="175">
        <v>0</v>
      </c>
      <c r="AG35" s="175">
        <v>0</v>
      </c>
      <c r="AH35" s="176">
        <v>-0.25481759632779932</v>
      </c>
      <c r="AI35" s="175">
        <v>0</v>
      </c>
      <c r="AJ35" s="179">
        <v>0</v>
      </c>
      <c r="AK35" s="174">
        <v>-0.17326115741285486</v>
      </c>
      <c r="AL35" s="175">
        <v>0</v>
      </c>
      <c r="AM35" s="177">
        <v>0</v>
      </c>
      <c r="AN35" s="203">
        <v>-0.10308027204054357</v>
      </c>
      <c r="AO35" s="177">
        <v>0</v>
      </c>
      <c r="AP35" s="177">
        <v>0</v>
      </c>
      <c r="AQ35" s="174">
        <v>0</v>
      </c>
      <c r="AR35" s="175">
        <v>0</v>
      </c>
      <c r="AS35" s="177">
        <v>0</v>
      </c>
      <c r="AT35" s="203">
        <v>-0.13784246713952722</v>
      </c>
      <c r="AU35" s="177">
        <f t="shared" si="9"/>
        <v>213125329.95338252</v>
      </c>
      <c r="AV35" s="177">
        <f t="shared" si="2"/>
        <v>-29377721.290700026</v>
      </c>
      <c r="AW35" s="174">
        <v>-2.2215558226806584E-2</v>
      </c>
      <c r="AX35" s="175">
        <v>546915599.65420508</v>
      </c>
      <c r="AY35" s="177">
        <v>-12150035.349266831</v>
      </c>
      <c r="AZ35" s="174">
        <v>2.266564234417117E-2</v>
      </c>
      <c r="BA35" s="175">
        <v>77917103.252972484</v>
      </c>
      <c r="BB35" s="177">
        <v>1766041.1948257303</v>
      </c>
      <c r="BC35" s="174">
        <v>2.5281821298951825E-2</v>
      </c>
      <c r="BD35" s="175">
        <v>116177046.69877619</v>
      </c>
      <c r="BE35" s="177">
        <v>2937167.3336784407</v>
      </c>
      <c r="BF35" s="174">
        <v>8.3011285077491702E-4</v>
      </c>
      <c r="BG35" s="175">
        <v>143446346.78281739</v>
      </c>
      <c r="BH35" s="177">
        <v>119076.65586113189</v>
      </c>
      <c r="BI35" s="174">
        <v>-7.0059286732251369E-2</v>
      </c>
      <c r="BJ35" s="175">
        <v>0</v>
      </c>
      <c r="BK35" s="177">
        <v>0</v>
      </c>
      <c r="BL35" s="174">
        <v>2.608693270602358E-2</v>
      </c>
      <c r="BM35" s="175">
        <v>11193935.24753049</v>
      </c>
      <c r="BN35" s="177">
        <v>292015.43551791331</v>
      </c>
      <c r="BO35" s="174">
        <v>5.9796884181259433E-2</v>
      </c>
      <c r="BP35" s="175">
        <v>17152204.326006755</v>
      </c>
      <c r="BQ35" s="177">
        <v>1025648.3755355229</v>
      </c>
      <c r="BR35" s="174">
        <v>1.2417707978063471E-2</v>
      </c>
      <c r="BS35" s="175">
        <v>0</v>
      </c>
      <c r="BT35" s="177">
        <v>0</v>
      </c>
      <c r="BU35" s="174">
        <v>-2.358842379696317E-2</v>
      </c>
      <c r="BV35" s="175">
        <v>0</v>
      </c>
      <c r="BW35" s="177">
        <v>0</v>
      </c>
      <c r="BX35" s="174">
        <v>1.8028983133541069E-2</v>
      </c>
      <c r="BY35" s="175">
        <v>79222256.134126946</v>
      </c>
      <c r="BZ35" s="177">
        <v>1428296.7196432452</v>
      </c>
      <c r="CA35" s="174">
        <v>-1.0414283810872468E-2</v>
      </c>
      <c r="CB35" s="175">
        <v>0</v>
      </c>
      <c r="CC35" s="177">
        <v>0</v>
      </c>
      <c r="CD35" s="174">
        <v>0</v>
      </c>
      <c r="CE35" s="175">
        <v>0</v>
      </c>
      <c r="CF35" s="177">
        <v>0</v>
      </c>
      <c r="CG35" s="174">
        <v>0</v>
      </c>
      <c r="CH35" s="175">
        <v>0</v>
      </c>
      <c r="CI35" s="177">
        <v>0</v>
      </c>
      <c r="CJ35" s="174">
        <v>-0.12775453936953046</v>
      </c>
      <c r="CK35" s="175">
        <v>0</v>
      </c>
      <c r="CL35" s="177">
        <v>0</v>
      </c>
      <c r="CM35" s="203">
        <v>0</v>
      </c>
      <c r="CN35" s="177">
        <v>0</v>
      </c>
      <c r="CO35" s="177">
        <f t="shared" si="3"/>
        <v>0</v>
      </c>
      <c r="CP35" s="174">
        <v>-0.21414867083626038</v>
      </c>
      <c r="CQ35" s="175">
        <v>0</v>
      </c>
      <c r="CR35" s="177">
        <v>0</v>
      </c>
      <c r="CS35" s="174">
        <v>-0.15576667161213528</v>
      </c>
      <c r="CT35" s="179">
        <v>0</v>
      </c>
      <c r="CU35" s="179">
        <v>0</v>
      </c>
      <c r="CV35" s="174">
        <v>1.8420800018261171E-2</v>
      </c>
      <c r="CW35" s="175">
        <v>0</v>
      </c>
      <c r="CX35" s="179">
        <f t="shared" si="4"/>
        <v>0</v>
      </c>
      <c r="CY35" s="174">
        <v>0</v>
      </c>
      <c r="CZ35" s="179">
        <v>0</v>
      </c>
      <c r="DA35" s="175">
        <f t="shared" si="5"/>
        <v>0</v>
      </c>
      <c r="DB35" s="164"/>
      <c r="DC35" s="180">
        <f t="shared" ref="DC35:DC66" si="10">C35-F35-I35-L35-O35-R35-U35-X35-AA35-AD35-AG35-AJ35-AM35-AP35-AS35-AV35-AY35-BB35-BE35-BH35-BK35-BN35-BQ35-BT35-BW35-BZ35-CC35-CF35-CI35-CL35-CO35-CR35-CU35-CX35-DA35</f>
        <v>12367585149.185766</v>
      </c>
      <c r="DE35" s="180">
        <f t="shared" ref="DE35:DE66" si="11">B35-E35-H35-K35-N35-Q35-T35-W35-Z35-AC35-AF35-AI35-AL35-AO35-AR35-AU35-AX35-BA35-BD35-BG35-BJ35-BM35-BP35-BS35-BV35-BY35-CB35-CE35-CH35-CK35-CN35-CQ35-CT35-CW35-CZ35</f>
        <v>620372693584.01782</v>
      </c>
      <c r="DF35" s="181"/>
      <c r="DG35" s="182">
        <f t="shared" si="6"/>
        <v>1.9935734240228625E-2</v>
      </c>
      <c r="DH35" s="183">
        <v>1.97427871594535E-2</v>
      </c>
    </row>
    <row r="36" spans="1:112" ht="15.75">
      <c r="A36" s="185">
        <v>38991</v>
      </c>
      <c r="B36" s="316">
        <v>634065882908.39856</v>
      </c>
      <c r="C36" s="173">
        <v>20311127422.489841</v>
      </c>
      <c r="D36" s="174">
        <v>2.3518853133530616E-2</v>
      </c>
      <c r="E36" s="201">
        <v>0</v>
      </c>
      <c r="F36" s="175">
        <v>0</v>
      </c>
      <c r="G36" s="176">
        <v>0.1601515662029806</v>
      </c>
      <c r="H36" s="175">
        <v>59285626.477991417</v>
      </c>
      <c r="I36" s="175">
        <v>9494685.9337752219</v>
      </c>
      <c r="J36" s="176">
        <v>0</v>
      </c>
      <c r="K36" s="175">
        <v>0</v>
      </c>
      <c r="L36" s="177">
        <v>0</v>
      </c>
      <c r="M36" s="174">
        <v>0.16936377521702634</v>
      </c>
      <c r="N36" s="175">
        <v>95128237.592056423</v>
      </c>
      <c r="O36" s="175">
        <v>16111277.448332919</v>
      </c>
      <c r="P36" s="176">
        <v>0</v>
      </c>
      <c r="Q36" s="178">
        <v>0</v>
      </c>
      <c r="R36" s="178">
        <v>0</v>
      </c>
      <c r="S36" s="176">
        <v>8.8056868263529601E-3</v>
      </c>
      <c r="T36" s="178">
        <v>0</v>
      </c>
      <c r="U36" s="178">
        <v>0</v>
      </c>
      <c r="V36" s="176">
        <v>0</v>
      </c>
      <c r="W36" s="178">
        <v>0</v>
      </c>
      <c r="X36" s="179">
        <v>0</v>
      </c>
      <c r="Y36" s="174">
        <v>4.4976272127334335E-2</v>
      </c>
      <c r="Z36" s="175">
        <v>0</v>
      </c>
      <c r="AA36" s="177">
        <v>0</v>
      </c>
      <c r="AB36" s="174">
        <v>0</v>
      </c>
      <c r="AC36" s="175">
        <v>0</v>
      </c>
      <c r="AD36" s="177">
        <v>0</v>
      </c>
      <c r="AE36" s="174">
        <v>0.1087504741173959</v>
      </c>
      <c r="AF36" s="175">
        <v>0</v>
      </c>
      <c r="AG36" s="175">
        <v>0</v>
      </c>
      <c r="AH36" s="176">
        <v>0.1835512349957619</v>
      </c>
      <c r="AI36" s="175">
        <v>0</v>
      </c>
      <c r="AJ36" s="179">
        <v>0</v>
      </c>
      <c r="AK36" s="174">
        <v>1.5364721483234631E-2</v>
      </c>
      <c r="AL36" s="175">
        <v>0</v>
      </c>
      <c r="AM36" s="177">
        <v>0</v>
      </c>
      <c r="AN36" s="203">
        <v>6.3776420099888195E-2</v>
      </c>
      <c r="AO36" s="177">
        <v>0</v>
      </c>
      <c r="AP36" s="177">
        <v>0</v>
      </c>
      <c r="AQ36" s="174">
        <v>0</v>
      </c>
      <c r="AR36" s="175">
        <v>0</v>
      </c>
      <c r="AS36" s="177">
        <v>0</v>
      </c>
      <c r="AT36" s="203">
        <v>0.175543821453013</v>
      </c>
      <c r="AU36" s="177">
        <f t="shared" si="9"/>
        <v>183747608.6626825</v>
      </c>
      <c r="AV36" s="177">
        <f t="shared" si="2"/>
        <v>32255757.407500044</v>
      </c>
      <c r="AW36" s="174">
        <v>9.3599012161973263E-2</v>
      </c>
      <c r="AX36" s="175">
        <v>534765564.30493826</v>
      </c>
      <c r="AY36" s="177">
        <v>50053528.557182409</v>
      </c>
      <c r="AZ36" s="174">
        <v>-1.1274695527220737E-2</v>
      </c>
      <c r="BA36" s="175">
        <v>79683144.447798207</v>
      </c>
      <c r="BB36" s="177">
        <v>-898403.19230047439</v>
      </c>
      <c r="BC36" s="174">
        <v>3.8040539833958401E-2</v>
      </c>
      <c r="BD36" s="175">
        <v>119114214.03245462</v>
      </c>
      <c r="BE36" s="177">
        <v>4531169.0036922367</v>
      </c>
      <c r="BF36" s="174">
        <v>0.14214038660609249</v>
      </c>
      <c r="BG36" s="175">
        <v>143565423.4386785</v>
      </c>
      <c r="BH36" s="177">
        <v>20406444.790841136</v>
      </c>
      <c r="BI36" s="174">
        <v>0.22079332057985326</v>
      </c>
      <c r="BJ36" s="175">
        <v>0</v>
      </c>
      <c r="BK36" s="177">
        <v>0</v>
      </c>
      <c r="BL36" s="174">
        <v>1.5796691520536185E-2</v>
      </c>
      <c r="BM36" s="175">
        <v>11485950.683048403</v>
      </c>
      <c r="BN36" s="177">
        <v>181440.01976020751</v>
      </c>
      <c r="BO36" s="174">
        <v>-1.5257436841279693E-2</v>
      </c>
      <c r="BP36" s="175">
        <v>18177852.701542281</v>
      </c>
      <c r="BQ36" s="177">
        <v>-277347.43950386677</v>
      </c>
      <c r="BR36" s="174">
        <v>-1.501957471412506E-2</v>
      </c>
      <c r="BS36" s="175">
        <v>0</v>
      </c>
      <c r="BT36" s="177">
        <v>0</v>
      </c>
      <c r="BU36" s="174">
        <v>1.5322795492635974E-2</v>
      </c>
      <c r="BV36" s="175">
        <v>0</v>
      </c>
      <c r="BW36" s="177">
        <v>0</v>
      </c>
      <c r="BX36" s="174">
        <v>-4.5175091990795294E-2</v>
      </c>
      <c r="BY36" s="175">
        <v>80650552.853770196</v>
      </c>
      <c r="BZ36" s="177">
        <v>-3643396.1442775666</v>
      </c>
      <c r="CA36" s="174">
        <v>0.37739950796811628</v>
      </c>
      <c r="CB36" s="175">
        <v>0</v>
      </c>
      <c r="CC36" s="177">
        <v>0</v>
      </c>
      <c r="CD36" s="174">
        <v>0</v>
      </c>
      <c r="CE36" s="175">
        <v>0</v>
      </c>
      <c r="CF36" s="177">
        <v>0</v>
      </c>
      <c r="CG36" s="174">
        <v>0</v>
      </c>
      <c r="CH36" s="175">
        <v>0</v>
      </c>
      <c r="CI36" s="177">
        <v>0</v>
      </c>
      <c r="CJ36" s="174">
        <v>-8.1501172215991333E-3</v>
      </c>
      <c r="CK36" s="175">
        <v>0</v>
      </c>
      <c r="CL36" s="177">
        <v>0</v>
      </c>
      <c r="CM36" s="203">
        <v>0</v>
      </c>
      <c r="CN36" s="177">
        <v>0</v>
      </c>
      <c r="CO36" s="177">
        <f t="shared" si="3"/>
        <v>0</v>
      </c>
      <c r="CP36" s="174">
        <v>0.427383789164274</v>
      </c>
      <c r="CQ36" s="175">
        <v>0</v>
      </c>
      <c r="CR36" s="177">
        <v>0</v>
      </c>
      <c r="CS36" s="174">
        <v>0.17495702154692988</v>
      </c>
      <c r="CT36" s="179">
        <v>0</v>
      </c>
      <c r="CU36" s="179">
        <v>0</v>
      </c>
      <c r="CV36" s="174">
        <v>2.2559099220870488E-2</v>
      </c>
      <c r="CW36" s="175">
        <v>0</v>
      </c>
      <c r="CX36" s="179">
        <f t="shared" si="4"/>
        <v>0</v>
      </c>
      <c r="CY36" s="174">
        <v>0</v>
      </c>
      <c r="CZ36" s="179">
        <v>0</v>
      </c>
      <c r="DA36" s="175">
        <f t="shared" si="5"/>
        <v>0</v>
      </c>
      <c r="DB36" s="164"/>
      <c r="DC36" s="180">
        <f t="shared" si="10"/>
        <v>20182912266.104832</v>
      </c>
      <c r="DE36" s="180">
        <f t="shared" si="11"/>
        <v>632740278733.20349</v>
      </c>
      <c r="DF36" s="181"/>
      <c r="DG36" s="182">
        <f t="shared" si="6"/>
        <v>3.189762520968735E-2</v>
      </c>
      <c r="DH36" s="183">
        <v>3.2033149819265902E-2</v>
      </c>
    </row>
    <row r="37" spans="1:112" ht="15.75">
      <c r="A37" s="171">
        <v>39022</v>
      </c>
      <c r="B37" s="316">
        <v>654377010330.88843</v>
      </c>
      <c r="C37" s="173">
        <v>6854504572.3378229</v>
      </c>
      <c r="D37" s="174">
        <v>0.10294022320199792</v>
      </c>
      <c r="E37" s="201">
        <v>0</v>
      </c>
      <c r="F37" s="175">
        <v>0</v>
      </c>
      <c r="G37" s="176">
        <v>-9.2972925576266825E-5</v>
      </c>
      <c r="H37" s="175">
        <v>68780312.411766648</v>
      </c>
      <c r="I37" s="175">
        <v>-6394.7068669715618</v>
      </c>
      <c r="J37" s="176">
        <v>0</v>
      </c>
      <c r="K37" s="175">
        <v>0</v>
      </c>
      <c r="L37" s="177">
        <v>0</v>
      </c>
      <c r="M37" s="174">
        <v>2.809435619509552E-2</v>
      </c>
      <c r="N37" s="175">
        <v>111239515.04038934</v>
      </c>
      <c r="O37" s="175">
        <v>3125202.5585143836</v>
      </c>
      <c r="P37" s="176">
        <v>0</v>
      </c>
      <c r="Q37" s="178">
        <v>0</v>
      </c>
      <c r="R37" s="178">
        <v>0</v>
      </c>
      <c r="S37" s="176">
        <v>1.7920867354830037E-2</v>
      </c>
      <c r="T37" s="178">
        <v>0</v>
      </c>
      <c r="U37" s="178">
        <v>0</v>
      </c>
      <c r="V37" s="176">
        <v>0</v>
      </c>
      <c r="W37" s="178">
        <v>0</v>
      </c>
      <c r="X37" s="179">
        <v>0</v>
      </c>
      <c r="Y37" s="174">
        <v>0.48414117404616414</v>
      </c>
      <c r="Z37" s="175">
        <v>0</v>
      </c>
      <c r="AA37" s="177">
        <v>0</v>
      </c>
      <c r="AB37" s="174">
        <v>0</v>
      </c>
      <c r="AC37" s="175">
        <v>0</v>
      </c>
      <c r="AD37" s="177">
        <v>0</v>
      </c>
      <c r="AE37" s="174">
        <v>0.30890230186815804</v>
      </c>
      <c r="AF37" s="175">
        <v>0</v>
      </c>
      <c r="AG37" s="175">
        <v>0</v>
      </c>
      <c r="AH37" s="176">
        <v>4.7268208531681073E-2</v>
      </c>
      <c r="AI37" s="175">
        <v>0</v>
      </c>
      <c r="AJ37" s="179">
        <v>0</v>
      </c>
      <c r="AK37" s="174">
        <v>-8.0330640982708389E-3</v>
      </c>
      <c r="AL37" s="175">
        <v>0</v>
      </c>
      <c r="AM37" s="177">
        <v>0</v>
      </c>
      <c r="AN37" s="203">
        <v>-4.1947543625765069E-2</v>
      </c>
      <c r="AO37" s="177">
        <v>0</v>
      </c>
      <c r="AP37" s="177">
        <v>0</v>
      </c>
      <c r="AQ37" s="174">
        <v>0</v>
      </c>
      <c r="AR37" s="175">
        <v>0</v>
      </c>
      <c r="AS37" s="177">
        <v>0</v>
      </c>
      <c r="AT37" s="203">
        <v>2.6934430616831193E-2</v>
      </c>
      <c r="AU37" s="177">
        <f t="shared" si="9"/>
        <v>216003366.07018253</v>
      </c>
      <c r="AV37" s="177">
        <f t="shared" si="2"/>
        <v>5817927.6764193205</v>
      </c>
      <c r="AW37" s="174">
        <v>0.1037158820684814</v>
      </c>
      <c r="AX37" s="175">
        <v>584819092.86212063</v>
      </c>
      <c r="AY37" s="177">
        <v>60655028.06668397</v>
      </c>
      <c r="AZ37" s="174">
        <v>4.8502276958906694E-2</v>
      </c>
      <c r="BA37" s="175">
        <v>78784741.255497739</v>
      </c>
      <c r="BB37" s="177">
        <v>3821239.3405099534</v>
      </c>
      <c r="BC37" s="174">
        <v>-1.6062324582835456E-2</v>
      </c>
      <c r="BD37" s="175">
        <v>123645383.03614688</v>
      </c>
      <c r="BE37" s="177">
        <v>-1986032.2754956081</v>
      </c>
      <c r="BF37" s="174">
        <v>6.283671970299257E-3</v>
      </c>
      <c r="BG37" s="175">
        <v>163971868.22951964</v>
      </c>
      <c r="BH37" s="177">
        <v>1030345.4323114358</v>
      </c>
      <c r="BI37" s="174">
        <v>7.935026809585416E-2</v>
      </c>
      <c r="BJ37" s="175">
        <v>0</v>
      </c>
      <c r="BK37" s="177">
        <v>0</v>
      </c>
      <c r="BL37" s="174">
        <v>1.0946145532087434E-2</v>
      </c>
      <c r="BM37" s="175">
        <v>11667390.702808609</v>
      </c>
      <c r="BN37" s="177">
        <v>127712.95661266692</v>
      </c>
      <c r="BO37" s="174">
        <v>0.14004984344386229</v>
      </c>
      <c r="BP37" s="175">
        <v>17900505.262038413</v>
      </c>
      <c r="BQ37" s="177">
        <v>2506962.9595145127</v>
      </c>
      <c r="BR37" s="174">
        <v>1.2312325746276472E-2</v>
      </c>
      <c r="BS37" s="175">
        <v>0</v>
      </c>
      <c r="BT37" s="177">
        <v>0</v>
      </c>
      <c r="BU37" s="174">
        <v>-0.13792742512231587</v>
      </c>
      <c r="BV37" s="175">
        <v>0</v>
      </c>
      <c r="BW37" s="177">
        <v>0</v>
      </c>
      <c r="BX37" s="174">
        <v>9.5312132038336411E-3</v>
      </c>
      <c r="BY37" s="175">
        <v>77007156.709492624</v>
      </c>
      <c r="BZ37" s="177">
        <v>733971.62881920242</v>
      </c>
      <c r="CA37" s="174">
        <v>6.6657860254808804E-3</v>
      </c>
      <c r="CB37" s="175">
        <v>0</v>
      </c>
      <c r="CC37" s="177">
        <v>0</v>
      </c>
      <c r="CD37" s="174">
        <v>0</v>
      </c>
      <c r="CE37" s="175">
        <v>0</v>
      </c>
      <c r="CF37" s="177">
        <v>0</v>
      </c>
      <c r="CG37" s="174">
        <v>0</v>
      </c>
      <c r="CH37" s="175">
        <v>0</v>
      </c>
      <c r="CI37" s="177">
        <v>0</v>
      </c>
      <c r="CJ37" s="174">
        <v>-4.1333398430415426E-2</v>
      </c>
      <c r="CK37" s="175">
        <v>0</v>
      </c>
      <c r="CL37" s="177">
        <v>0</v>
      </c>
      <c r="CM37" s="203">
        <v>0</v>
      </c>
      <c r="CN37" s="177">
        <v>0</v>
      </c>
      <c r="CO37" s="177">
        <f t="shared" si="3"/>
        <v>0</v>
      </c>
      <c r="CP37" s="174">
        <v>0.12229549723943797</v>
      </c>
      <c r="CQ37" s="175">
        <v>0</v>
      </c>
      <c r="CR37" s="177">
        <v>0</v>
      </c>
      <c r="CS37" s="174">
        <v>-5.7593302229784732E-2</v>
      </c>
      <c r="CT37" s="179">
        <v>0</v>
      </c>
      <c r="CU37" s="179">
        <v>0</v>
      </c>
      <c r="CV37" s="174">
        <v>9.3776653304200638E-2</v>
      </c>
      <c r="CW37" s="175">
        <v>0</v>
      </c>
      <c r="CX37" s="179">
        <f t="shared" si="4"/>
        <v>0</v>
      </c>
      <c r="CY37" s="174">
        <v>0</v>
      </c>
      <c r="CZ37" s="179">
        <v>0</v>
      </c>
      <c r="DA37" s="175">
        <f t="shared" si="5"/>
        <v>0</v>
      </c>
      <c r="DB37" s="164"/>
      <c r="DC37" s="180">
        <f t="shared" si="10"/>
        <v>6778678608.7007999</v>
      </c>
      <c r="DE37" s="180">
        <f t="shared" si="11"/>
        <v>652923190999.30859</v>
      </c>
      <c r="DF37" s="181"/>
      <c r="DG37" s="182">
        <f t="shared" si="6"/>
        <v>1.0382046008085472E-2</v>
      </c>
      <c r="DH37" s="183">
        <v>1.0474855418395299E-2</v>
      </c>
    </row>
    <row r="38" spans="1:112" s="170" customFormat="1" ht="15.75">
      <c r="A38" s="187">
        <v>39052</v>
      </c>
      <c r="B38" s="317">
        <v>661231514903.22632</v>
      </c>
      <c r="C38" s="189">
        <v>19952974141.123203</v>
      </c>
      <c r="D38" s="190">
        <v>0.17167574305186578</v>
      </c>
      <c r="E38" s="202">
        <v>0</v>
      </c>
      <c r="F38" s="191">
        <v>0</v>
      </c>
      <c r="G38" s="192">
        <v>-5.9445426382380144E-2</v>
      </c>
      <c r="H38" s="191">
        <v>68773917.704899669</v>
      </c>
      <c r="I38" s="191">
        <v>-4088294.8619544837</v>
      </c>
      <c r="J38" s="192">
        <v>0</v>
      </c>
      <c r="K38" s="191">
        <v>0</v>
      </c>
      <c r="L38" s="193">
        <v>0</v>
      </c>
      <c r="M38" s="190">
        <v>-4.373932296777365E-2</v>
      </c>
      <c r="N38" s="191">
        <v>114364717.59890373</v>
      </c>
      <c r="O38" s="191">
        <v>-5002235.3191766776</v>
      </c>
      <c r="P38" s="192">
        <v>0</v>
      </c>
      <c r="Q38" s="194">
        <v>0</v>
      </c>
      <c r="R38" s="194">
        <v>0</v>
      </c>
      <c r="S38" s="192">
        <v>0.12908119427282602</v>
      </c>
      <c r="T38" s="194">
        <v>0</v>
      </c>
      <c r="U38" s="194">
        <v>0</v>
      </c>
      <c r="V38" s="192">
        <v>0</v>
      </c>
      <c r="W38" s="194">
        <v>0</v>
      </c>
      <c r="X38" s="195">
        <v>0</v>
      </c>
      <c r="Y38" s="190">
        <v>-9.2126016137748096E-3</v>
      </c>
      <c r="Z38" s="191">
        <v>0</v>
      </c>
      <c r="AA38" s="193">
        <v>0</v>
      </c>
      <c r="AB38" s="190">
        <v>0</v>
      </c>
      <c r="AC38" s="191">
        <v>0</v>
      </c>
      <c r="AD38" s="193">
        <v>0</v>
      </c>
      <c r="AE38" s="190">
        <v>0.19202729067096677</v>
      </c>
      <c r="AF38" s="191">
        <v>0</v>
      </c>
      <c r="AG38" s="191">
        <v>0</v>
      </c>
      <c r="AH38" s="192">
        <v>-9.3881609519718509E-2</v>
      </c>
      <c r="AI38" s="191">
        <v>0</v>
      </c>
      <c r="AJ38" s="195">
        <v>0</v>
      </c>
      <c r="AK38" s="190">
        <v>-4.5295966695777651E-2</v>
      </c>
      <c r="AL38" s="191">
        <v>0</v>
      </c>
      <c r="AM38" s="193">
        <v>0</v>
      </c>
      <c r="AN38" s="204">
        <v>-5.7046537021732166E-2</v>
      </c>
      <c r="AO38" s="191">
        <v>0</v>
      </c>
      <c r="AP38" s="191">
        <v>0</v>
      </c>
      <c r="AQ38" s="190">
        <v>0</v>
      </c>
      <c r="AR38" s="191">
        <v>0</v>
      </c>
      <c r="AS38" s="193">
        <v>0</v>
      </c>
      <c r="AT38" s="204">
        <v>-1.3872302188991666E-2</v>
      </c>
      <c r="AU38" s="193">
        <f t="shared" si="9"/>
        <v>221821293.74660182</v>
      </c>
      <c r="AV38" s="193">
        <f t="shared" si="2"/>
        <v>-3077172.0188059476</v>
      </c>
      <c r="AW38" s="190">
        <v>3.8376351806051934E-3</v>
      </c>
      <c r="AX38" s="191">
        <v>645474120.92880464</v>
      </c>
      <c r="AY38" s="193">
        <v>2477094.1946465918</v>
      </c>
      <c r="AZ38" s="190">
        <v>0.13586458408907734</v>
      </c>
      <c r="BA38" s="191">
        <v>82605980.59600769</v>
      </c>
      <c r="BB38" s="193">
        <v>11223227.196946979</v>
      </c>
      <c r="BC38" s="190">
        <v>1.4418964020232993E-2</v>
      </c>
      <c r="BD38" s="191">
        <v>121659350.76065128</v>
      </c>
      <c r="BE38" s="193">
        <v>1754201.8013427362</v>
      </c>
      <c r="BF38" s="190">
        <v>2.449995338996553E-2</v>
      </c>
      <c r="BG38" s="191">
        <v>165002213.66183105</v>
      </c>
      <c r="BH38" s="193">
        <v>4042546.5439559943</v>
      </c>
      <c r="BI38" s="190">
        <v>0.15697063301984909</v>
      </c>
      <c r="BJ38" s="191">
        <v>0</v>
      </c>
      <c r="BK38" s="193">
        <v>0</v>
      </c>
      <c r="BL38" s="190">
        <v>9.6913344577676405E-2</v>
      </c>
      <c r="BM38" s="191">
        <v>11795103.659421276</v>
      </c>
      <c r="BN38" s="193">
        <v>1143102.945274906</v>
      </c>
      <c r="BO38" s="190">
        <v>-5.8087360527925694E-2</v>
      </c>
      <c r="BP38" s="191">
        <v>20407468.221552923</v>
      </c>
      <c r="BQ38" s="193">
        <v>-1185415.9640475311</v>
      </c>
      <c r="BR38" s="190">
        <v>3.0430500637016362E-2</v>
      </c>
      <c r="BS38" s="191">
        <v>0</v>
      </c>
      <c r="BT38" s="193">
        <v>0</v>
      </c>
      <c r="BU38" s="190">
        <v>-0.16938683143880282</v>
      </c>
      <c r="BV38" s="191">
        <v>0</v>
      </c>
      <c r="BW38" s="193">
        <v>0</v>
      </c>
      <c r="BX38" s="190">
        <v>6.9357017838439769E-2</v>
      </c>
      <c r="BY38" s="191">
        <v>77741128.338311821</v>
      </c>
      <c r="BZ38" s="193">
        <v>5391892.824940728</v>
      </c>
      <c r="CA38" s="190">
        <v>4.3162694785933389E-2</v>
      </c>
      <c r="CB38" s="191">
        <v>0</v>
      </c>
      <c r="CC38" s="193">
        <v>0</v>
      </c>
      <c r="CD38" s="190">
        <v>-0.21258325801111427</v>
      </c>
      <c r="CE38" s="191">
        <v>0</v>
      </c>
      <c r="CF38" s="193">
        <v>0</v>
      </c>
      <c r="CG38" s="190">
        <v>0</v>
      </c>
      <c r="CH38" s="191">
        <v>0</v>
      </c>
      <c r="CI38" s="193">
        <v>0</v>
      </c>
      <c r="CJ38" s="190">
        <v>0.21768729697062508</v>
      </c>
      <c r="CK38" s="191">
        <v>0</v>
      </c>
      <c r="CL38" s="193">
        <v>0</v>
      </c>
      <c r="CM38" s="204">
        <v>4.9651697704720124E-2</v>
      </c>
      <c r="CN38" s="193">
        <v>0</v>
      </c>
      <c r="CO38" s="193">
        <f t="shared" si="3"/>
        <v>0</v>
      </c>
      <c r="CP38" s="190">
        <v>0.20656261774337945</v>
      </c>
      <c r="CQ38" s="191">
        <v>0</v>
      </c>
      <c r="CR38" s="193">
        <v>0</v>
      </c>
      <c r="CS38" s="190">
        <v>1.2229130692694967E-2</v>
      </c>
      <c r="CT38" s="195">
        <v>0</v>
      </c>
      <c r="CU38" s="195">
        <v>0</v>
      </c>
      <c r="CV38" s="190">
        <v>-3.4123864972091827E-2</v>
      </c>
      <c r="CW38" s="191">
        <v>0</v>
      </c>
      <c r="CX38" s="195">
        <f t="shared" si="4"/>
        <v>0</v>
      </c>
      <c r="CY38" s="190">
        <v>0</v>
      </c>
      <c r="CZ38" s="195">
        <v>0</v>
      </c>
      <c r="DA38" s="191">
        <f t="shared" si="5"/>
        <v>0</v>
      </c>
      <c r="DB38" s="196"/>
      <c r="DC38" s="197">
        <f t="shared" si="10"/>
        <v>19940295193.780083</v>
      </c>
      <c r="DE38" s="197">
        <f t="shared" si="11"/>
        <v>659701869608.0094</v>
      </c>
      <c r="DG38" s="198">
        <f t="shared" si="6"/>
        <v>3.0226222044252318E-2</v>
      </c>
      <c r="DH38" s="199">
        <v>3.0175473629751898E-2</v>
      </c>
    </row>
    <row r="39" spans="1:112" ht="15.75">
      <c r="A39" s="171">
        <v>39083</v>
      </c>
      <c r="B39" s="316">
        <v>725900000000</v>
      </c>
      <c r="C39" s="173">
        <v>12602830957.750921</v>
      </c>
      <c r="D39" s="174">
        <v>0.45091167342467381</v>
      </c>
      <c r="E39" s="201">
        <v>0</v>
      </c>
      <c r="F39" s="175">
        <v>0</v>
      </c>
      <c r="G39" s="176">
        <v>2.3975346268733575E-2</v>
      </c>
      <c r="H39" s="175">
        <v>85953000</v>
      </c>
      <c r="I39" s="175">
        <v>2060752.937836457</v>
      </c>
      <c r="J39" s="500">
        <v>0</v>
      </c>
      <c r="K39" s="502">
        <v>149870000</v>
      </c>
      <c r="L39" s="177">
        <v>0</v>
      </c>
      <c r="M39" s="174">
        <v>2.3313364455525822E-2</v>
      </c>
      <c r="N39" s="175">
        <v>245399000</v>
      </c>
      <c r="O39" s="175">
        <v>5721076.3240215806</v>
      </c>
      <c r="P39" s="500">
        <v>0</v>
      </c>
      <c r="Q39" s="501">
        <v>120642000</v>
      </c>
      <c r="R39" s="178">
        <v>0</v>
      </c>
      <c r="S39" s="176">
        <v>0.17765910058629522</v>
      </c>
      <c r="T39" s="178">
        <v>0</v>
      </c>
      <c r="U39" s="178">
        <v>0</v>
      </c>
      <c r="V39" s="176">
        <v>0</v>
      </c>
      <c r="W39" s="178">
        <v>0</v>
      </c>
      <c r="X39" s="179">
        <v>0</v>
      </c>
      <c r="Y39" s="174">
        <v>9.88982691840809E-2</v>
      </c>
      <c r="Z39" s="175">
        <v>5261000</v>
      </c>
      <c r="AA39" s="177">
        <v>520303.7941774496</v>
      </c>
      <c r="AB39" s="174">
        <v>0</v>
      </c>
      <c r="AC39" s="175">
        <v>0</v>
      </c>
      <c r="AD39" s="177">
        <v>0</v>
      </c>
      <c r="AE39" s="174">
        <v>-5.2427326370376292E-3</v>
      </c>
      <c r="AF39" s="175">
        <v>0</v>
      </c>
      <c r="AG39" s="175">
        <v>0</v>
      </c>
      <c r="AH39" s="176">
        <v>-3.455876170009603E-2</v>
      </c>
      <c r="AI39" s="178">
        <v>79467000</v>
      </c>
      <c r="AJ39" s="179">
        <v>-2746281.1160215312</v>
      </c>
      <c r="AK39" s="174">
        <v>-0.11192734034093366</v>
      </c>
      <c r="AL39" s="177">
        <v>0</v>
      </c>
      <c r="AM39" s="177">
        <v>0</v>
      </c>
      <c r="AN39" s="203">
        <v>0.10576284383954661</v>
      </c>
      <c r="AO39" s="177">
        <v>0</v>
      </c>
      <c r="AP39" s="177">
        <v>0</v>
      </c>
      <c r="AQ39" s="203">
        <v>9.231342127829123E-2</v>
      </c>
      <c r="AR39" s="177">
        <v>103756000</v>
      </c>
      <c r="AS39" s="177">
        <v>9578071.3381503858</v>
      </c>
      <c r="AT39" s="203">
        <v>-3.7809456975307007E-3</v>
      </c>
      <c r="AU39" s="173">
        <v>185593000</v>
      </c>
      <c r="AV39" s="177">
        <f t="shared" si="2"/>
        <v>-701717.05484181538</v>
      </c>
      <c r="AW39" s="174">
        <v>-5.1551615319820346E-2</v>
      </c>
      <c r="AX39" s="175">
        <v>2117135000</v>
      </c>
      <c r="AY39" s="177">
        <v>-109141729.10012785</v>
      </c>
      <c r="AZ39" s="174">
        <v>1.5965722353375626E-2</v>
      </c>
      <c r="BA39" s="175">
        <v>44169000</v>
      </c>
      <c r="BB39" s="177">
        <v>705189.99062624795</v>
      </c>
      <c r="BC39" s="174">
        <v>-1.8167687338184486E-2</v>
      </c>
      <c r="BD39" s="175">
        <v>304587000</v>
      </c>
      <c r="BE39" s="177">
        <v>-5533641.3832755983</v>
      </c>
      <c r="BF39" s="174">
        <v>1.1723444353220472E-3</v>
      </c>
      <c r="BG39" s="175">
        <v>150154000</v>
      </c>
      <c r="BH39" s="177">
        <v>176032.20634134667</v>
      </c>
      <c r="BI39" s="174">
        <v>0.23576621044637697</v>
      </c>
      <c r="BJ39" s="175">
        <v>0</v>
      </c>
      <c r="BK39" s="177">
        <v>0</v>
      </c>
      <c r="BL39" s="174">
        <v>-7.4728707497605337E-2</v>
      </c>
      <c r="BM39" s="175">
        <v>21898000</v>
      </c>
      <c r="BN39" s="177">
        <v>-1636409.2367825618</v>
      </c>
      <c r="BO39" s="174">
        <v>1.5616126553330457E-2</v>
      </c>
      <c r="BP39" s="175">
        <v>19635000</v>
      </c>
      <c r="BQ39" s="177">
        <v>306622.64487464353</v>
      </c>
      <c r="BR39" s="174">
        <v>2.1838646842914554E-2</v>
      </c>
      <c r="BS39" s="175">
        <v>0</v>
      </c>
      <c r="BT39" s="177">
        <v>0</v>
      </c>
      <c r="BU39" s="174">
        <v>-0.15883051778900067</v>
      </c>
      <c r="BV39" s="175">
        <v>0</v>
      </c>
      <c r="BW39" s="177">
        <v>0</v>
      </c>
      <c r="BX39" s="174">
        <v>-3.0075352033046215E-2</v>
      </c>
      <c r="BY39" s="175">
        <v>57066000</v>
      </c>
      <c r="BZ39" s="177">
        <v>-1716280.0391178152</v>
      </c>
      <c r="CA39" s="174">
        <v>-2.2707731918130837E-2</v>
      </c>
      <c r="CB39" s="175">
        <v>0</v>
      </c>
      <c r="CC39" s="177">
        <v>0</v>
      </c>
      <c r="CD39" s="174">
        <v>4.5379253019548184E-2</v>
      </c>
      <c r="CE39" s="175">
        <v>0</v>
      </c>
      <c r="CF39" s="177">
        <v>0</v>
      </c>
      <c r="CG39" s="174">
        <v>0</v>
      </c>
      <c r="CH39" s="175">
        <v>0</v>
      </c>
      <c r="CI39" s="177">
        <v>0</v>
      </c>
      <c r="CJ39" s="174">
        <v>-5.9130719430824912E-3</v>
      </c>
      <c r="CK39" s="175">
        <v>0</v>
      </c>
      <c r="CL39" s="177">
        <v>0</v>
      </c>
      <c r="CM39" s="203">
        <v>-2.9494231410560432E-2</v>
      </c>
      <c r="CN39" s="177">
        <v>0</v>
      </c>
      <c r="CO39" s="177">
        <f t="shared" si="3"/>
        <v>0</v>
      </c>
      <c r="CP39" s="174">
        <v>0.2294941130409662</v>
      </c>
      <c r="CQ39" s="175">
        <v>0</v>
      </c>
      <c r="CR39" s="177">
        <v>0</v>
      </c>
      <c r="CS39" s="174">
        <v>1.0579273428772714E-2</v>
      </c>
      <c r="CT39" s="179">
        <v>0</v>
      </c>
      <c r="CU39" s="179">
        <v>0</v>
      </c>
      <c r="CV39" s="174">
        <v>8.558110791379428E-2</v>
      </c>
      <c r="CW39" s="175">
        <v>0</v>
      </c>
      <c r="CX39" s="179">
        <f t="shared" si="4"/>
        <v>0</v>
      </c>
      <c r="CY39" s="174">
        <v>0</v>
      </c>
      <c r="CZ39" s="179">
        <v>0</v>
      </c>
      <c r="DA39" s="175">
        <f t="shared" si="5"/>
        <v>0</v>
      </c>
      <c r="DB39" s="164"/>
      <c r="DC39" s="180">
        <f t="shared" si="10"/>
        <v>12705238966.445063</v>
      </c>
      <c r="DE39" s="180">
        <f t="shared" si="11"/>
        <v>722209415000</v>
      </c>
      <c r="DF39" s="181"/>
      <c r="DG39" s="182">
        <f t="shared" si="6"/>
        <v>1.7592181301658971E-2</v>
      </c>
      <c r="DH39" s="183">
        <v>1.7361662705263702E-2</v>
      </c>
    </row>
    <row r="40" spans="1:112" ht="15.75">
      <c r="A40" s="171">
        <v>39114</v>
      </c>
      <c r="B40" s="316">
        <v>738502830957.75098</v>
      </c>
      <c r="C40" s="173">
        <v>-7921503791.8025007</v>
      </c>
      <c r="D40" s="174">
        <v>-2.4672574439252987E-2</v>
      </c>
      <c r="E40" s="201">
        <v>0</v>
      </c>
      <c r="F40" s="175">
        <v>0</v>
      </c>
      <c r="G40" s="176">
        <v>0.11094180286880782</v>
      </c>
      <c r="H40" s="175">
        <v>88013752.937836453</v>
      </c>
      <c r="I40" s="175">
        <v>9764404.4281734079</v>
      </c>
      <c r="J40" s="176">
        <v>0</v>
      </c>
      <c r="K40" s="175">
        <v>149870000</v>
      </c>
      <c r="L40" s="177">
        <v>0</v>
      </c>
      <c r="M40" s="174">
        <v>6.6013710227456182E-2</v>
      </c>
      <c r="N40" s="175">
        <v>251120076.32402161</v>
      </c>
      <c r="O40" s="175">
        <v>16577367.950750642</v>
      </c>
      <c r="P40" s="176">
        <v>0</v>
      </c>
      <c r="Q40" s="178">
        <v>120642000</v>
      </c>
      <c r="R40" s="178">
        <v>0</v>
      </c>
      <c r="S40" s="176">
        <v>2.1160633559055526E-2</v>
      </c>
      <c r="T40" s="178">
        <v>0</v>
      </c>
      <c r="U40" s="178">
        <v>0</v>
      </c>
      <c r="V40" s="176">
        <v>0</v>
      </c>
      <c r="W40" s="178">
        <v>0</v>
      </c>
      <c r="X40" s="179">
        <v>0</v>
      </c>
      <c r="Y40" s="174">
        <v>6.1125087193603558E-2</v>
      </c>
      <c r="Z40" s="175">
        <v>5781303.7941774502</v>
      </c>
      <c r="AA40" s="177">
        <v>353382.69851180771</v>
      </c>
      <c r="AB40" s="174">
        <v>0</v>
      </c>
      <c r="AC40" s="175">
        <v>0</v>
      </c>
      <c r="AD40" s="177">
        <v>0</v>
      </c>
      <c r="AE40" s="174">
        <v>-2.8066497368812494E-2</v>
      </c>
      <c r="AF40" s="175">
        <v>0</v>
      </c>
      <c r="AG40" s="175">
        <v>0</v>
      </c>
      <c r="AH40" s="176">
        <v>0.11740956788754427</v>
      </c>
      <c r="AI40" s="178">
        <v>76720718.883978471</v>
      </c>
      <c r="AJ40" s="179">
        <v>9007746.452189669</v>
      </c>
      <c r="AK40" s="174">
        <v>0.17322708234129625</v>
      </c>
      <c r="AL40" s="175">
        <v>0</v>
      </c>
      <c r="AM40" s="177">
        <v>0</v>
      </c>
      <c r="AN40" s="203">
        <v>9.3093969434714624E-2</v>
      </c>
      <c r="AO40" s="177">
        <v>0</v>
      </c>
      <c r="AP40" s="177">
        <v>0</v>
      </c>
      <c r="AQ40" s="203">
        <v>1.9889630741201741E-2</v>
      </c>
      <c r="AR40" s="177">
        <v>113334071.33815038</v>
      </c>
      <c r="AS40" s="177">
        <v>2254172.829312827</v>
      </c>
      <c r="AT40" s="203">
        <v>2.728016851563091E-2</v>
      </c>
      <c r="AU40" s="177">
        <f>AU39*(1+AT39)</f>
        <v>184891282.94515818</v>
      </c>
      <c r="AV40" s="177">
        <f t="shared" si="2"/>
        <v>5043865.3558151107</v>
      </c>
      <c r="AW40" s="174">
        <v>-1.7464006061105222E-3</v>
      </c>
      <c r="AX40" s="175">
        <v>2007993270.8998721</v>
      </c>
      <c r="AY40" s="177">
        <v>-3506760.6653653868</v>
      </c>
      <c r="AZ40" s="174">
        <v>7.4382026576300499E-3</v>
      </c>
      <c r="BA40" s="175">
        <v>44874189.990626246</v>
      </c>
      <c r="BB40" s="177">
        <v>333783.31924727192</v>
      </c>
      <c r="BC40" s="174">
        <v>3.7472481585151211E-4</v>
      </c>
      <c r="BD40" s="175">
        <v>299053358.61672437</v>
      </c>
      <c r="BE40" s="177">
        <v>112062.71473742825</v>
      </c>
      <c r="BF40" s="174">
        <v>7.9733917448967878E-2</v>
      </c>
      <c r="BG40" s="175">
        <v>150330032.20634133</v>
      </c>
      <c r="BH40" s="177">
        <v>11986402.378041102</v>
      </c>
      <c r="BI40" s="174">
        <v>5.7558233381853015E-2</v>
      </c>
      <c r="BJ40" s="175">
        <v>0</v>
      </c>
      <c r="BK40" s="177">
        <v>0</v>
      </c>
      <c r="BL40" s="174">
        <v>0.14300494053523505</v>
      </c>
      <c r="BM40" s="175">
        <v>20261590.763217438</v>
      </c>
      <c r="BN40" s="177">
        <v>2897507.5822431776</v>
      </c>
      <c r="BO40" s="174">
        <v>6.9032324520618873E-2</v>
      </c>
      <c r="BP40" s="175">
        <v>19941622.644874647</v>
      </c>
      <c r="BQ40" s="177">
        <v>1376616.5658887087</v>
      </c>
      <c r="BR40" s="174">
        <v>2.8207253790592995E-2</v>
      </c>
      <c r="BS40" s="175">
        <v>0</v>
      </c>
      <c r="BT40" s="177">
        <v>0</v>
      </c>
      <c r="BU40" s="174">
        <v>0.70997655929401204</v>
      </c>
      <c r="BV40" s="175">
        <v>0</v>
      </c>
      <c r="BW40" s="177">
        <v>0</v>
      </c>
      <c r="BX40" s="174">
        <v>-2.6203405383160266E-2</v>
      </c>
      <c r="BY40" s="175">
        <v>55349719.960882187</v>
      </c>
      <c r="BZ40" s="177">
        <v>-1450351.1499793935</v>
      </c>
      <c r="CA40" s="174">
        <v>0.1016832036312445</v>
      </c>
      <c r="CB40" s="175">
        <v>0</v>
      </c>
      <c r="CC40" s="177">
        <v>0</v>
      </c>
      <c r="CD40" s="174">
        <v>0.12008367587125056</v>
      </c>
      <c r="CE40" s="175">
        <v>0</v>
      </c>
      <c r="CF40" s="177">
        <v>0</v>
      </c>
      <c r="CG40" s="174">
        <v>0</v>
      </c>
      <c r="CH40" s="175">
        <v>0</v>
      </c>
      <c r="CI40" s="177">
        <v>0</v>
      </c>
      <c r="CJ40" s="174">
        <v>-8.3466802899588688E-2</v>
      </c>
      <c r="CK40" s="175">
        <v>0</v>
      </c>
      <c r="CL40" s="177">
        <v>0</v>
      </c>
      <c r="CM40" s="203">
        <v>0.19389528866124836</v>
      </c>
      <c r="CN40" s="177">
        <v>0</v>
      </c>
      <c r="CO40" s="177">
        <f t="shared" si="3"/>
        <v>0</v>
      </c>
      <c r="CP40" s="174">
        <v>0.15060000729411646</v>
      </c>
      <c r="CQ40" s="175">
        <v>0</v>
      </c>
      <c r="CR40" s="177">
        <v>0</v>
      </c>
      <c r="CS40" s="174">
        <v>-8.9287650290205842E-2</v>
      </c>
      <c r="CT40" s="179">
        <v>0</v>
      </c>
      <c r="CU40" s="179">
        <v>0</v>
      </c>
      <c r="CV40" s="174">
        <v>-4.1725885056239129E-2</v>
      </c>
      <c r="CW40" s="175">
        <v>0</v>
      </c>
      <c r="CX40" s="179">
        <f t="shared" si="4"/>
        <v>0</v>
      </c>
      <c r="CY40" s="174">
        <v>0</v>
      </c>
      <c r="CZ40" s="179">
        <v>0</v>
      </c>
      <c r="DA40" s="175">
        <f t="shared" si="5"/>
        <v>0</v>
      </c>
      <c r="DB40" s="164"/>
      <c r="DC40" s="180">
        <f t="shared" si="10"/>
        <v>-7976253992.2620668</v>
      </c>
      <c r="DE40" s="180">
        <f t="shared" si="11"/>
        <v>734914653966.44507</v>
      </c>
      <c r="DF40" s="181"/>
      <c r="DG40" s="182">
        <f t="shared" si="6"/>
        <v>-1.0853306501936005E-2</v>
      </c>
      <c r="DH40" s="183">
        <v>-1.0726436595414598E-2</v>
      </c>
    </row>
    <row r="41" spans="1:112" ht="15.75">
      <c r="A41" s="171">
        <v>39142</v>
      </c>
      <c r="B41" s="316">
        <v>730581327165.94849</v>
      </c>
      <c r="C41" s="173">
        <v>14137155242.246389</v>
      </c>
      <c r="D41" s="174">
        <v>-8.2473351393978156E-2</v>
      </c>
      <c r="E41" s="201">
        <v>0</v>
      </c>
      <c r="F41" s="175">
        <v>0</v>
      </c>
      <c r="G41" s="176">
        <v>4.0062553600721466E-2</v>
      </c>
      <c r="H41" s="175">
        <v>97778157.366009861</v>
      </c>
      <c r="I41" s="175">
        <v>3917242.6704555484</v>
      </c>
      <c r="J41" s="176">
        <v>0</v>
      </c>
      <c r="K41" s="175">
        <v>149870000</v>
      </c>
      <c r="L41" s="177">
        <v>0</v>
      </c>
      <c r="M41" s="174">
        <v>-8.4473509219257101E-2</v>
      </c>
      <c r="N41" s="175">
        <v>267697444.27477229</v>
      </c>
      <c r="O41" s="175">
        <v>-22613342.526916541</v>
      </c>
      <c r="P41" s="176">
        <v>0</v>
      </c>
      <c r="Q41" s="178">
        <v>120642000</v>
      </c>
      <c r="R41" s="178">
        <v>0</v>
      </c>
      <c r="S41" s="176">
        <v>7.5408372690486836E-2</v>
      </c>
      <c r="T41" s="178">
        <v>0</v>
      </c>
      <c r="U41" s="178">
        <v>0</v>
      </c>
      <c r="V41" s="176">
        <v>0</v>
      </c>
      <c r="W41" s="178">
        <v>0</v>
      </c>
      <c r="X41" s="179">
        <v>0</v>
      </c>
      <c r="Y41" s="174">
        <v>-6.728077315483226E-2</v>
      </c>
      <c r="Z41" s="175">
        <v>6134686.4926892575</v>
      </c>
      <c r="AA41" s="177">
        <v>-412746.45029063948</v>
      </c>
      <c r="AB41" s="174">
        <v>0</v>
      </c>
      <c r="AC41" s="175">
        <v>0</v>
      </c>
      <c r="AD41" s="177">
        <v>0</v>
      </c>
      <c r="AE41" s="174">
        <v>-1.5059947913049671E-2</v>
      </c>
      <c r="AF41" s="175">
        <v>0</v>
      </c>
      <c r="AG41" s="175">
        <v>0</v>
      </c>
      <c r="AH41" s="176">
        <v>-7.0617592433804485E-2</v>
      </c>
      <c r="AI41" s="178">
        <v>85728465.33616814</v>
      </c>
      <c r="AJ41" s="179">
        <v>-6053937.8250850569</v>
      </c>
      <c r="AK41" s="174">
        <v>2.3533011728900804E-2</v>
      </c>
      <c r="AL41" s="175">
        <v>0</v>
      </c>
      <c r="AM41" s="177">
        <v>0</v>
      </c>
      <c r="AN41" s="203">
        <v>-3.1211702920001291E-2</v>
      </c>
      <c r="AO41" s="177">
        <v>0</v>
      </c>
      <c r="AP41" s="177">
        <v>0</v>
      </c>
      <c r="AQ41" s="203">
        <v>4.5768139637417885E-3</v>
      </c>
      <c r="AR41" s="177">
        <v>115588244.16746321</v>
      </c>
      <c r="AS41" s="177">
        <v>529025.88995004096</v>
      </c>
      <c r="AT41" s="203">
        <v>-7.1683996133802816E-2</v>
      </c>
      <c r="AU41" s="177">
        <f t="shared" ref="AU41:AU50" si="12">AU40*(1+AT40)</f>
        <v>189935148.3009733</v>
      </c>
      <c r="AV41" s="177">
        <f t="shared" si="2"/>
        <v>-13615310.436480233</v>
      </c>
      <c r="AW41" s="174">
        <v>1.1481426965196063E-2</v>
      </c>
      <c r="AX41" s="175">
        <v>2004486510.2345066</v>
      </c>
      <c r="AY41" s="177">
        <v>23014365.469978217</v>
      </c>
      <c r="AZ41" s="174">
        <v>-5.9668040892682822E-2</v>
      </c>
      <c r="BA41" s="175">
        <v>45207973.309873521</v>
      </c>
      <c r="BB41" s="177">
        <v>-2697471.2001288468</v>
      </c>
      <c r="BC41" s="174">
        <v>-3.2504839732421617E-2</v>
      </c>
      <c r="BD41" s="175">
        <v>299165421.33146179</v>
      </c>
      <c r="BE41" s="177">
        <v>-9724324.0738615524</v>
      </c>
      <c r="BF41" s="174">
        <v>7.1889736098107671E-2</v>
      </c>
      <c r="BG41" s="175">
        <v>162316434.58438244</v>
      </c>
      <c r="BH41" s="177">
        <v>11668885.646657011</v>
      </c>
      <c r="BI41" s="174">
        <v>-5.3032168048228537E-2</v>
      </c>
      <c r="BJ41" s="175">
        <v>0</v>
      </c>
      <c r="BK41" s="177">
        <v>0</v>
      </c>
      <c r="BL41" s="174">
        <v>7.3830616516496611E-3</v>
      </c>
      <c r="BM41" s="175">
        <v>23159098.345460612</v>
      </c>
      <c r="BN41" s="177">
        <v>170985.05088115335</v>
      </c>
      <c r="BO41" s="174">
        <v>3.3766200823398554E-2</v>
      </c>
      <c r="BP41" s="175">
        <v>21318239.210763354</v>
      </c>
      <c r="BQ41" s="177">
        <v>719835.94639188494</v>
      </c>
      <c r="BR41" s="174">
        <v>-1.1669599108096224E-2</v>
      </c>
      <c r="BS41" s="175">
        <v>0</v>
      </c>
      <c r="BT41" s="177">
        <v>0</v>
      </c>
      <c r="BU41" s="174">
        <v>0.33784899925634154</v>
      </c>
      <c r="BV41" s="175">
        <v>0</v>
      </c>
      <c r="BW41" s="177">
        <v>0</v>
      </c>
      <c r="BX41" s="174">
        <v>1.0056812956940822E-2</v>
      </c>
      <c r="BY41" s="175">
        <v>53899368.810902797</v>
      </c>
      <c r="BZ41" s="177">
        <v>542055.87062841922</v>
      </c>
      <c r="CA41" s="174">
        <v>0.12632690517567965</v>
      </c>
      <c r="CB41" s="175">
        <v>0</v>
      </c>
      <c r="CC41" s="177">
        <v>0</v>
      </c>
      <c r="CD41" s="174">
        <v>-5.4715975989920616E-3</v>
      </c>
      <c r="CE41" s="175">
        <v>0</v>
      </c>
      <c r="CF41" s="177">
        <v>0</v>
      </c>
      <c r="CG41" s="174">
        <v>0</v>
      </c>
      <c r="CH41" s="175">
        <v>0</v>
      </c>
      <c r="CI41" s="177">
        <v>0</v>
      </c>
      <c r="CJ41" s="174">
        <v>3.4540553008903047E-2</v>
      </c>
      <c r="CK41" s="175">
        <v>0</v>
      </c>
      <c r="CL41" s="177">
        <v>0</v>
      </c>
      <c r="CM41" s="203">
        <v>-5.9255712636827468E-2</v>
      </c>
      <c r="CN41" s="177">
        <v>0</v>
      </c>
      <c r="CO41" s="177">
        <f t="shared" si="3"/>
        <v>0</v>
      </c>
      <c r="CP41" s="174">
        <v>0.19809249847301624</v>
      </c>
      <c r="CQ41" s="175">
        <v>0</v>
      </c>
      <c r="CR41" s="177">
        <v>0</v>
      </c>
      <c r="CS41" s="174">
        <v>-4.3365605205086956E-2</v>
      </c>
      <c r="CT41" s="179">
        <v>0</v>
      </c>
      <c r="CU41" s="179">
        <v>0</v>
      </c>
      <c r="CV41" s="174">
        <v>-0.11013910515312123</v>
      </c>
      <c r="CW41" s="175">
        <v>0</v>
      </c>
      <c r="CX41" s="179">
        <f t="shared" si="4"/>
        <v>0</v>
      </c>
      <c r="CY41" s="174">
        <v>0</v>
      </c>
      <c r="CZ41" s="179">
        <v>0</v>
      </c>
      <c r="DA41" s="175">
        <f t="shared" si="5"/>
        <v>0</v>
      </c>
      <c r="DB41" s="164"/>
      <c r="DC41" s="180">
        <f t="shared" si="10"/>
        <v>14151709978.214209</v>
      </c>
      <c r="DE41" s="180">
        <f t="shared" si="11"/>
        <v>726938399974.18311</v>
      </c>
      <c r="DF41" s="181"/>
      <c r="DG41" s="182">
        <f t="shared" si="6"/>
        <v>1.9467550453679157E-2</v>
      </c>
      <c r="DH41" s="183">
        <v>1.9350556490523599E-2</v>
      </c>
    </row>
    <row r="42" spans="1:112" ht="15.75">
      <c r="A42" s="171">
        <v>39173</v>
      </c>
      <c r="B42" s="316">
        <v>744718482408.19495</v>
      </c>
      <c r="C42" s="173">
        <v>28095671488.115013</v>
      </c>
      <c r="D42" s="174">
        <v>0.38010225389034324</v>
      </c>
      <c r="E42" s="201">
        <v>0</v>
      </c>
      <c r="F42" s="175">
        <v>0</v>
      </c>
      <c r="G42" s="176">
        <v>8.2450091854587626E-2</v>
      </c>
      <c r="H42" s="175">
        <v>101695400.03646542</v>
      </c>
      <c r="I42" s="175">
        <v>8384795.0741956076</v>
      </c>
      <c r="J42" s="176">
        <v>0</v>
      </c>
      <c r="K42" s="175">
        <v>149870000</v>
      </c>
      <c r="L42" s="177">
        <v>0</v>
      </c>
      <c r="M42" s="174">
        <v>0.18420271084889583</v>
      </c>
      <c r="N42" s="175">
        <v>245084101.74785575</v>
      </c>
      <c r="O42" s="175">
        <v>45145155.927921638</v>
      </c>
      <c r="P42" s="176">
        <v>0</v>
      </c>
      <c r="Q42" s="178">
        <v>120642000</v>
      </c>
      <c r="R42" s="178">
        <v>0</v>
      </c>
      <c r="S42" s="176">
        <v>0.2290946026846884</v>
      </c>
      <c r="T42" s="178">
        <v>0</v>
      </c>
      <c r="U42" s="178">
        <v>0</v>
      </c>
      <c r="V42" s="176">
        <v>0</v>
      </c>
      <c r="W42" s="178">
        <v>0</v>
      </c>
      <c r="X42" s="179">
        <v>0</v>
      </c>
      <c r="Y42" s="174">
        <v>2.8732766436792179E-2</v>
      </c>
      <c r="Z42" s="175">
        <v>5721940.0423986176</v>
      </c>
      <c r="AA42" s="177">
        <v>164407.16680356822</v>
      </c>
      <c r="AB42" s="174">
        <v>0</v>
      </c>
      <c r="AC42" s="175">
        <v>0</v>
      </c>
      <c r="AD42" s="177">
        <v>0</v>
      </c>
      <c r="AE42" s="174">
        <v>0.11643856722318303</v>
      </c>
      <c r="AF42" s="175">
        <v>0</v>
      </c>
      <c r="AG42" s="175">
        <v>0</v>
      </c>
      <c r="AH42" s="176">
        <v>0.16276385991781778</v>
      </c>
      <c r="AI42" s="178">
        <v>79674527.511083081</v>
      </c>
      <c r="AJ42" s="179">
        <v>12968133.634832246</v>
      </c>
      <c r="AK42" s="174">
        <v>0.13767394503016409</v>
      </c>
      <c r="AL42" s="175">
        <v>0</v>
      </c>
      <c r="AM42" s="177">
        <v>0</v>
      </c>
      <c r="AN42" s="203">
        <v>3.7189852592306984E-2</v>
      </c>
      <c r="AO42" s="177">
        <v>0</v>
      </c>
      <c r="AP42" s="177">
        <v>0</v>
      </c>
      <c r="AQ42" s="203">
        <v>0.55801748146382857</v>
      </c>
      <c r="AR42" s="177">
        <v>116117270.05741327</v>
      </c>
      <c r="AS42" s="177">
        <v>64795466.59189298</v>
      </c>
      <c r="AT42" s="203">
        <v>9.0938032238462529E-2</v>
      </c>
      <c r="AU42" s="177">
        <f t="shared" si="12"/>
        <v>176319837.86449307</v>
      </c>
      <c r="AV42" s="177">
        <f t="shared" si="2"/>
        <v>16034179.100001758</v>
      </c>
      <c r="AW42" s="174">
        <v>6.1195968267380108E-2</v>
      </c>
      <c r="AX42" s="175">
        <v>2027500875.7044849</v>
      </c>
      <c r="AY42" s="177">
        <v>124074879.25169703</v>
      </c>
      <c r="AZ42" s="174">
        <v>5.4794933459907255E-2</v>
      </c>
      <c r="BA42" s="175">
        <v>42510502.109744675</v>
      </c>
      <c r="BB42" s="177">
        <v>2329360.1344507067</v>
      </c>
      <c r="BC42" s="174">
        <v>1.0802549432984891E-2</v>
      </c>
      <c r="BD42" s="175">
        <v>289441097.25760025</v>
      </c>
      <c r="BE42" s="177">
        <v>3126701.7610626142</v>
      </c>
      <c r="BF42" s="174">
        <v>2.8868542104305065E-2</v>
      </c>
      <c r="BG42" s="175">
        <v>173985320.23103946</v>
      </c>
      <c r="BH42" s="177">
        <v>5022702.5426207623</v>
      </c>
      <c r="BI42" s="174">
        <v>9.5193634414562026E-3</v>
      </c>
      <c r="BJ42" s="175">
        <v>0</v>
      </c>
      <c r="BK42" s="177">
        <v>0</v>
      </c>
      <c r="BL42" s="174">
        <v>-7.5357767986362165E-2</v>
      </c>
      <c r="BM42" s="175">
        <v>23330083.396341767</v>
      </c>
      <c r="BN42" s="177">
        <v>-1758103.0116840031</v>
      </c>
      <c r="BO42" s="174">
        <v>0.1388057672667356</v>
      </c>
      <c r="BP42" s="175">
        <v>22038075.157155238</v>
      </c>
      <c r="BQ42" s="177">
        <v>3059011.9312709174</v>
      </c>
      <c r="BR42" s="174">
        <v>7.2887161625566382E-2</v>
      </c>
      <c r="BS42" s="175">
        <v>0</v>
      </c>
      <c r="BT42" s="177">
        <v>0</v>
      </c>
      <c r="BU42" s="174">
        <v>-2.6161093546362358E-2</v>
      </c>
      <c r="BV42" s="175">
        <v>0</v>
      </c>
      <c r="BW42" s="177">
        <v>0</v>
      </c>
      <c r="BX42" s="174">
        <v>0.11823464539631992</v>
      </c>
      <c r="BY42" s="175">
        <v>54441424.681531213</v>
      </c>
      <c r="BZ42" s="177">
        <v>6436862.5420913026</v>
      </c>
      <c r="CA42" s="174">
        <v>6.8658207270292829E-2</v>
      </c>
      <c r="CB42" s="175">
        <v>0</v>
      </c>
      <c r="CC42" s="177">
        <v>0</v>
      </c>
      <c r="CD42" s="174">
        <v>9.6805443520567303E-2</v>
      </c>
      <c r="CE42" s="175">
        <v>0</v>
      </c>
      <c r="CF42" s="177">
        <v>0</v>
      </c>
      <c r="CG42" s="174">
        <v>0</v>
      </c>
      <c r="CH42" s="175">
        <v>0</v>
      </c>
      <c r="CI42" s="177">
        <v>0</v>
      </c>
      <c r="CJ42" s="174">
        <v>0.15007713526678387</v>
      </c>
      <c r="CK42" s="175">
        <v>0</v>
      </c>
      <c r="CL42" s="177">
        <v>0</v>
      </c>
      <c r="CM42" s="203">
        <v>8.4504856905994699E-2</v>
      </c>
      <c r="CN42" s="177">
        <v>0</v>
      </c>
      <c r="CO42" s="177">
        <f t="shared" si="3"/>
        <v>0</v>
      </c>
      <c r="CP42" s="174">
        <v>0.20446406490342078</v>
      </c>
      <c r="CQ42" s="175">
        <v>0</v>
      </c>
      <c r="CR42" s="177">
        <v>0</v>
      </c>
      <c r="CS42" s="174">
        <v>0.12565870601374882</v>
      </c>
      <c r="CT42" s="179">
        <v>0</v>
      </c>
      <c r="CU42" s="179">
        <v>0</v>
      </c>
      <c r="CV42" s="174">
        <v>0.15699869889701679</v>
      </c>
      <c r="CW42" s="175">
        <v>0</v>
      </c>
      <c r="CX42" s="179">
        <f t="shared" si="4"/>
        <v>0</v>
      </c>
      <c r="CY42" s="174">
        <v>0</v>
      </c>
      <c r="CZ42" s="179">
        <v>0</v>
      </c>
      <c r="DA42" s="175">
        <f t="shared" si="5"/>
        <v>0</v>
      </c>
      <c r="DB42" s="164"/>
      <c r="DC42" s="180">
        <f t="shared" si="10"/>
        <v>27805887935.467857</v>
      </c>
      <c r="DE42" s="180">
        <f t="shared" si="11"/>
        <v>741090109952.39746</v>
      </c>
      <c r="DF42" s="181"/>
      <c r="DG42" s="182">
        <f t="shared" si="6"/>
        <v>3.7520252344554854E-2</v>
      </c>
      <c r="DH42" s="183">
        <v>3.7726566684986904E-2</v>
      </c>
    </row>
    <row r="43" spans="1:112" ht="15.75">
      <c r="A43" s="171">
        <v>39203</v>
      </c>
      <c r="B43" s="316">
        <v>772814153896.30994</v>
      </c>
      <c r="C43" s="173">
        <v>29938012561.616737</v>
      </c>
      <c r="D43" s="174">
        <v>0.42729313713373007</v>
      </c>
      <c r="E43" s="201">
        <v>0</v>
      </c>
      <c r="F43" s="175">
        <v>0</v>
      </c>
      <c r="G43" s="176">
        <v>0.10741882627493228</v>
      </c>
      <c r="H43" s="175">
        <v>110080195.11066103</v>
      </c>
      <c r="I43" s="175">
        <v>11824685.354902746</v>
      </c>
      <c r="J43" s="176">
        <v>0</v>
      </c>
      <c r="K43" s="175">
        <v>149870000</v>
      </c>
      <c r="L43" s="177">
        <v>0</v>
      </c>
      <c r="M43" s="174">
        <v>9.6699852898710886E-2</v>
      </c>
      <c r="N43" s="175">
        <v>290229257.67577738</v>
      </c>
      <c r="O43" s="175">
        <v>28065126.524149731</v>
      </c>
      <c r="P43" s="176">
        <v>0</v>
      </c>
      <c r="Q43" s="178">
        <v>120642000</v>
      </c>
      <c r="R43" s="178">
        <v>0</v>
      </c>
      <c r="S43" s="176">
        <v>0.34343525055994167</v>
      </c>
      <c r="T43" s="178">
        <v>0</v>
      </c>
      <c r="U43" s="178">
        <v>0</v>
      </c>
      <c r="V43" s="176">
        <v>0</v>
      </c>
      <c r="W43" s="178">
        <v>0</v>
      </c>
      <c r="X43" s="179">
        <v>0</v>
      </c>
      <c r="Y43" s="174">
        <v>7.2739482477249484E-2</v>
      </c>
      <c r="Z43" s="175">
        <v>5886347.2092021862</v>
      </c>
      <c r="AA43" s="177">
        <v>428169.84967876883</v>
      </c>
      <c r="AB43" s="174">
        <v>0</v>
      </c>
      <c r="AC43" s="175">
        <v>0</v>
      </c>
      <c r="AD43" s="177">
        <v>0</v>
      </c>
      <c r="AE43" s="174">
        <v>0.11969635131245533</v>
      </c>
      <c r="AF43" s="175">
        <v>0</v>
      </c>
      <c r="AG43" s="175">
        <v>0</v>
      </c>
      <c r="AH43" s="176">
        <v>9.6175214527133082E-2</v>
      </c>
      <c r="AI43" s="178">
        <v>92642661.145915329</v>
      </c>
      <c r="AJ43" s="179">
        <v>8909927.8100729045</v>
      </c>
      <c r="AK43" s="174">
        <v>3.48224511770725E-2</v>
      </c>
      <c r="AL43" s="175">
        <v>0</v>
      </c>
      <c r="AM43" s="177">
        <v>0</v>
      </c>
      <c r="AN43" s="203">
        <v>-2.1233724322601802E-2</v>
      </c>
      <c r="AO43" s="177">
        <v>0</v>
      </c>
      <c r="AP43" s="177">
        <v>0</v>
      </c>
      <c r="AQ43" s="203">
        <v>0.10666286258523475</v>
      </c>
      <c r="AR43" s="177">
        <v>180912736.64930624</v>
      </c>
      <c r="AS43" s="177">
        <v>19296670.369143713</v>
      </c>
      <c r="AT43" s="203">
        <v>6.0572038096389808E-2</v>
      </c>
      <c r="AU43" s="177">
        <f t="shared" si="12"/>
        <v>192354016.96449482</v>
      </c>
      <c r="AV43" s="177">
        <f t="shared" si="2"/>
        <v>11651274.843566991</v>
      </c>
      <c r="AW43" s="174">
        <v>3.9516104793829582E-2</v>
      </c>
      <c r="AX43" s="175">
        <v>2151575754.956182</v>
      </c>
      <c r="AY43" s="177">
        <v>85021893.004711479</v>
      </c>
      <c r="AZ43" s="174">
        <v>-5.0700418643911477E-2</v>
      </c>
      <c r="BA43" s="175">
        <v>44839862.244195379</v>
      </c>
      <c r="BB43" s="177">
        <v>-2273399.787716026</v>
      </c>
      <c r="BC43" s="174">
        <v>4.5279073909190851E-2</v>
      </c>
      <c r="BD43" s="175">
        <v>292567799.01866287</v>
      </c>
      <c r="BE43" s="177">
        <v>13247198.99521533</v>
      </c>
      <c r="BF43" s="174">
        <v>-2.6375407318086914E-2</v>
      </c>
      <c r="BG43" s="175">
        <v>179008022.77366024</v>
      </c>
      <c r="BH43" s="177">
        <v>-4721409.5138606671</v>
      </c>
      <c r="BI43" s="174">
        <v>0.23818639516169285</v>
      </c>
      <c r="BJ43" s="175">
        <v>0</v>
      </c>
      <c r="BK43" s="177">
        <v>0</v>
      </c>
      <c r="BL43" s="174">
        <v>-9.3590998554388086E-2</v>
      </c>
      <c r="BM43" s="175">
        <v>21571980.384657763</v>
      </c>
      <c r="BN43" s="177">
        <v>-2018943.1849957928</v>
      </c>
      <c r="BO43" s="174">
        <v>3.4932120043266804E-3</v>
      </c>
      <c r="BP43" s="175">
        <v>25097087.088426154</v>
      </c>
      <c r="BQ43" s="177">
        <v>87669.445890922376</v>
      </c>
      <c r="BR43" s="174">
        <v>-2.0038162976495015E-2</v>
      </c>
      <c r="BS43" s="175">
        <v>0</v>
      </c>
      <c r="BT43" s="177">
        <v>0</v>
      </c>
      <c r="BU43" s="174">
        <v>0.47001262591247056</v>
      </c>
      <c r="BV43" s="175">
        <v>0</v>
      </c>
      <c r="BW43" s="177">
        <v>0</v>
      </c>
      <c r="BX43" s="174">
        <v>7.9417128296289205E-2</v>
      </c>
      <c r="BY43" s="175">
        <v>60878287.223622516</v>
      </c>
      <c r="BZ43" s="177">
        <v>4834778.7468967736</v>
      </c>
      <c r="CA43" s="174">
        <v>8.2485444691697732E-2</v>
      </c>
      <c r="CB43" s="175">
        <v>0</v>
      </c>
      <c r="CC43" s="177">
        <v>0</v>
      </c>
      <c r="CD43" s="174">
        <v>-5.7451452911190609E-2</v>
      </c>
      <c r="CE43" s="175">
        <v>0</v>
      </c>
      <c r="CF43" s="177">
        <v>0</v>
      </c>
      <c r="CG43" s="174">
        <v>0</v>
      </c>
      <c r="CH43" s="175">
        <v>0</v>
      </c>
      <c r="CI43" s="177">
        <v>0</v>
      </c>
      <c r="CJ43" s="174">
        <v>4.5420820305962686E-2</v>
      </c>
      <c r="CK43" s="175">
        <v>0</v>
      </c>
      <c r="CL43" s="177">
        <v>0</v>
      </c>
      <c r="CM43" s="203">
        <v>-4.7411272366923572E-2</v>
      </c>
      <c r="CN43" s="177">
        <v>0</v>
      </c>
      <c r="CO43" s="177">
        <f t="shared" si="3"/>
        <v>0</v>
      </c>
      <c r="CP43" s="174">
        <v>0.20444932481729494</v>
      </c>
      <c r="CQ43" s="175">
        <v>0</v>
      </c>
      <c r="CR43" s="177">
        <v>0</v>
      </c>
      <c r="CS43" s="174">
        <v>1.9894399876389399E-2</v>
      </c>
      <c r="CT43" s="179">
        <v>0</v>
      </c>
      <c r="CU43" s="179">
        <v>0</v>
      </c>
      <c r="CV43" s="174">
        <v>9.5904725646197161E-2</v>
      </c>
      <c r="CW43" s="175">
        <v>0</v>
      </c>
      <c r="CX43" s="179">
        <f t="shared" si="4"/>
        <v>0</v>
      </c>
      <c r="CY43" s="174">
        <v>0</v>
      </c>
      <c r="CZ43" s="179">
        <v>0</v>
      </c>
      <c r="DA43" s="175">
        <f t="shared" si="5"/>
        <v>0</v>
      </c>
      <c r="DB43" s="164"/>
      <c r="DC43" s="180">
        <f t="shared" si="10"/>
        <v>29763658919.159073</v>
      </c>
      <c r="DE43" s="180">
        <f t="shared" si="11"/>
        <v>768895997887.86523</v>
      </c>
      <c r="DF43" s="181"/>
      <c r="DG43" s="182">
        <f t="shared" si="6"/>
        <v>3.870960312047269E-2</v>
      </c>
      <c r="DH43" s="183">
        <v>3.8738954780625799E-2</v>
      </c>
    </row>
    <row r="44" spans="1:112" ht="15.75">
      <c r="A44" s="171">
        <v>39234</v>
      </c>
      <c r="B44" s="316">
        <v>802752166457.92676</v>
      </c>
      <c r="C44" s="173">
        <v>-2898569507.6411777</v>
      </c>
      <c r="D44" s="174">
        <v>1.8259657483616645E-2</v>
      </c>
      <c r="E44" s="201">
        <v>0</v>
      </c>
      <c r="F44" s="175">
        <v>0</v>
      </c>
      <c r="G44" s="176">
        <v>6.3170025893882547E-3</v>
      </c>
      <c r="H44" s="175">
        <v>121904880.46556377</v>
      </c>
      <c r="I44" s="175">
        <v>770073.44556003204</v>
      </c>
      <c r="J44" s="176">
        <v>0</v>
      </c>
      <c r="K44" s="175">
        <v>149870000</v>
      </c>
      <c r="L44" s="177">
        <v>0</v>
      </c>
      <c r="M44" s="174">
        <v>-9.3871879308229961E-2</v>
      </c>
      <c r="N44" s="175">
        <v>318294384.19992709</v>
      </c>
      <c r="O44" s="175">
        <v>-29878892.018102933</v>
      </c>
      <c r="P44" s="176">
        <v>0</v>
      </c>
      <c r="Q44" s="178">
        <v>120642000</v>
      </c>
      <c r="R44" s="178">
        <v>0</v>
      </c>
      <c r="S44" s="176">
        <v>-0.13672361428235294</v>
      </c>
      <c r="T44" s="178">
        <v>0</v>
      </c>
      <c r="U44" s="178">
        <v>0</v>
      </c>
      <c r="V44" s="176">
        <v>0</v>
      </c>
      <c r="W44" s="178">
        <v>0</v>
      </c>
      <c r="X44" s="179">
        <v>0</v>
      </c>
      <c r="Y44" s="174">
        <v>-1.8957730496933892E-2</v>
      </c>
      <c r="Z44" s="175">
        <v>6314517.0588809559</v>
      </c>
      <c r="AA44" s="177">
        <v>-119708.9126205568</v>
      </c>
      <c r="AB44" s="174">
        <v>0</v>
      </c>
      <c r="AC44" s="175">
        <v>0</v>
      </c>
      <c r="AD44" s="177">
        <v>0</v>
      </c>
      <c r="AE44" s="174">
        <v>-8.7054882779659618E-3</v>
      </c>
      <c r="AF44" s="175">
        <v>0</v>
      </c>
      <c r="AG44" s="175">
        <v>0</v>
      </c>
      <c r="AH44" s="176">
        <v>-0.12910222058249929</v>
      </c>
      <c r="AI44" s="178">
        <v>101552588.95598823</v>
      </c>
      <c r="AJ44" s="179">
        <v>-13110664.740119873</v>
      </c>
      <c r="AK44" s="174">
        <v>6.804903772858889E-2</v>
      </c>
      <c r="AL44" s="175">
        <v>0</v>
      </c>
      <c r="AM44" s="177">
        <v>0</v>
      </c>
      <c r="AN44" s="203">
        <v>3.8371372543887262E-2</v>
      </c>
      <c r="AO44" s="177">
        <v>0</v>
      </c>
      <c r="AP44" s="177">
        <v>0</v>
      </c>
      <c r="AQ44" s="203">
        <v>0.5085214689456784</v>
      </c>
      <c r="AR44" s="177">
        <v>200209407.01844996</v>
      </c>
      <c r="AS44" s="177">
        <v>101810781.75376539</v>
      </c>
      <c r="AT44" s="203">
        <v>0.12874465866823609</v>
      </c>
      <c r="AU44" s="177">
        <f t="shared" si="12"/>
        <v>204005291.80806184</v>
      </c>
      <c r="AV44" s="177">
        <f t="shared" si="2"/>
        <v>26264591.66034282</v>
      </c>
      <c r="AW44" s="174">
        <v>-4.7982945075834872E-2</v>
      </c>
      <c r="AX44" s="175">
        <v>2236597647.9608932</v>
      </c>
      <c r="AY44" s="177">
        <v>-107318542.098849</v>
      </c>
      <c r="AZ44" s="174">
        <v>-3.3076800539902904E-2</v>
      </c>
      <c r="BA44" s="175">
        <v>42566462.456479356</v>
      </c>
      <c r="BB44" s="177">
        <v>-1407962.3883622331</v>
      </c>
      <c r="BC44" s="174">
        <v>-8.6872432252163304E-2</v>
      </c>
      <c r="BD44" s="175">
        <v>305814998.01387817</v>
      </c>
      <c r="BE44" s="177">
        <v>-26566892.696656086</v>
      </c>
      <c r="BF44" s="174">
        <v>-0.11724885952218382</v>
      </c>
      <c r="BG44" s="175">
        <v>174286613.25979957</v>
      </c>
      <c r="BH44" s="177">
        <v>-20434906.634695418</v>
      </c>
      <c r="BI44" s="174">
        <v>5.5268334641570188E-2</v>
      </c>
      <c r="BJ44" s="175">
        <v>0</v>
      </c>
      <c r="BK44" s="177">
        <v>0</v>
      </c>
      <c r="BL44" s="174">
        <v>-0.10017063458642789</v>
      </c>
      <c r="BM44" s="175">
        <v>19553037.19966197</v>
      </c>
      <c r="BN44" s="177">
        <v>-1958640.1443821704</v>
      </c>
      <c r="BO44" s="174">
        <v>-2.3312613043005928E-2</v>
      </c>
      <c r="BP44" s="175">
        <v>25184756.534317076</v>
      </c>
      <c r="BQ44" s="177">
        <v>-587122.48366684909</v>
      </c>
      <c r="BR44" s="174">
        <v>-2.1390659086222598E-2</v>
      </c>
      <c r="BS44" s="175">
        <v>0</v>
      </c>
      <c r="BT44" s="177">
        <v>0</v>
      </c>
      <c r="BU44" s="174">
        <v>-8.9260789713513936E-2</v>
      </c>
      <c r="BV44" s="175">
        <v>0</v>
      </c>
      <c r="BW44" s="177">
        <v>0</v>
      </c>
      <c r="BX44" s="174">
        <v>-3.9711279757008291E-2</v>
      </c>
      <c r="BY44" s="175">
        <v>65713065.970519289</v>
      </c>
      <c r="BZ44" s="177">
        <v>-2609549.9464460332</v>
      </c>
      <c r="CA44" s="174">
        <v>4.6779536315091387E-2</v>
      </c>
      <c r="CB44" s="175">
        <v>0</v>
      </c>
      <c r="CC44" s="177">
        <v>0</v>
      </c>
      <c r="CD44" s="174">
        <v>0.13387821927750251</v>
      </c>
      <c r="CE44" s="175">
        <v>0</v>
      </c>
      <c r="CF44" s="177">
        <v>0</v>
      </c>
      <c r="CG44" s="174">
        <v>0</v>
      </c>
      <c r="CH44" s="175">
        <v>0</v>
      </c>
      <c r="CI44" s="177">
        <v>0</v>
      </c>
      <c r="CJ44" s="174">
        <v>-7.6448382804477161E-2</v>
      </c>
      <c r="CK44" s="175">
        <v>0</v>
      </c>
      <c r="CL44" s="177">
        <v>0</v>
      </c>
      <c r="CM44" s="203">
        <v>-2.4575268637086679E-2</v>
      </c>
      <c r="CN44" s="177">
        <v>0</v>
      </c>
      <c r="CO44" s="177">
        <f t="shared" si="3"/>
        <v>0</v>
      </c>
      <c r="CP44" s="174">
        <v>-0.17716047495789042</v>
      </c>
      <c r="CQ44" s="175">
        <v>0</v>
      </c>
      <c r="CR44" s="177">
        <v>0</v>
      </c>
      <c r="CS44" s="174">
        <v>0.18519563043900517</v>
      </c>
      <c r="CT44" s="179">
        <v>0</v>
      </c>
      <c r="CU44" s="179">
        <v>0</v>
      </c>
      <c r="CV44" s="174">
        <v>4.4215284296260357E-2</v>
      </c>
      <c r="CW44" s="175">
        <v>0</v>
      </c>
      <c r="CX44" s="179">
        <f t="shared" si="4"/>
        <v>0</v>
      </c>
      <c r="CY44" s="174">
        <v>0</v>
      </c>
      <c r="CZ44" s="179">
        <v>0</v>
      </c>
      <c r="DA44" s="175">
        <f t="shared" si="5"/>
        <v>0</v>
      </c>
      <c r="DB44" s="164"/>
      <c r="DC44" s="180">
        <f t="shared" si="10"/>
        <v>-2823422072.4369445</v>
      </c>
      <c r="DE44" s="180">
        <f t="shared" si="11"/>
        <v>798659656807.02441</v>
      </c>
      <c r="DF44" s="181"/>
      <c r="DG44" s="182">
        <f t="shared" si="6"/>
        <v>-3.5352005680676967E-3</v>
      </c>
      <c r="DH44" s="183">
        <v>-3.6107900155920602E-3</v>
      </c>
    </row>
    <row r="45" spans="1:112" ht="15.75">
      <c r="A45" s="171">
        <v>39264</v>
      </c>
      <c r="B45" s="316">
        <v>799853596950.28552</v>
      </c>
      <c r="C45" s="173">
        <v>-19358609825.732258</v>
      </c>
      <c r="D45" s="174">
        <v>0.27758687226317519</v>
      </c>
      <c r="E45" s="201">
        <v>0</v>
      </c>
      <c r="F45" s="175">
        <v>0</v>
      </c>
      <c r="G45" s="176">
        <v>-5.0376520919050413E-2</v>
      </c>
      <c r="H45" s="175">
        <v>122674953.9111238</v>
      </c>
      <c r="I45" s="175">
        <v>-6179937.3819472734</v>
      </c>
      <c r="J45" s="176">
        <v>0</v>
      </c>
      <c r="K45" s="175">
        <v>149870000</v>
      </c>
      <c r="L45" s="177">
        <v>0</v>
      </c>
      <c r="M45" s="174">
        <v>-7.0333173068965457E-2</v>
      </c>
      <c r="N45" s="175">
        <v>288415492.18182415</v>
      </c>
      <c r="O45" s="175">
        <v>-20285176.727395091</v>
      </c>
      <c r="P45" s="176">
        <v>0</v>
      </c>
      <c r="Q45" s="178">
        <v>120642000</v>
      </c>
      <c r="R45" s="178">
        <v>0</v>
      </c>
      <c r="S45" s="176">
        <v>0.2205340770014533</v>
      </c>
      <c r="T45" s="178">
        <v>0</v>
      </c>
      <c r="U45" s="178">
        <v>0</v>
      </c>
      <c r="V45" s="176">
        <v>6.8774559896176502E-3</v>
      </c>
      <c r="W45" s="178">
        <v>0</v>
      </c>
      <c r="X45" s="179">
        <v>0</v>
      </c>
      <c r="Y45" s="174">
        <v>0.12811982354069015</v>
      </c>
      <c r="Z45" s="175">
        <v>6194808.1462603984</v>
      </c>
      <c r="AA45" s="177">
        <v>793677.72656731214</v>
      </c>
      <c r="AB45" s="174">
        <v>0</v>
      </c>
      <c r="AC45" s="175">
        <v>0</v>
      </c>
      <c r="AD45" s="177">
        <v>0</v>
      </c>
      <c r="AE45" s="174">
        <v>0.28542941330221744</v>
      </c>
      <c r="AF45" s="175">
        <v>0</v>
      </c>
      <c r="AG45" s="175">
        <v>0</v>
      </c>
      <c r="AH45" s="176">
        <v>-6.2771195703004518E-2</v>
      </c>
      <c r="AI45" s="178">
        <v>88441924.215868354</v>
      </c>
      <c r="AJ45" s="179">
        <v>-5551605.3333045673</v>
      </c>
      <c r="AK45" s="174">
        <v>1.313959297817519E-2</v>
      </c>
      <c r="AL45" s="175">
        <v>0</v>
      </c>
      <c r="AM45" s="177">
        <v>0</v>
      </c>
      <c r="AN45" s="203">
        <v>0.26841995141918806</v>
      </c>
      <c r="AO45" s="177">
        <v>0</v>
      </c>
      <c r="AP45" s="177">
        <v>0</v>
      </c>
      <c r="AQ45" s="203">
        <v>-7.3041318027748492E-2</v>
      </c>
      <c r="AR45" s="177">
        <v>302020188.77221531</v>
      </c>
      <c r="AS45" s="177">
        <v>-22059952.658912014</v>
      </c>
      <c r="AT45" s="203">
        <v>9.827678710455473E-2</v>
      </c>
      <c r="AU45" s="177">
        <f t="shared" si="12"/>
        <v>230269883.46840468</v>
      </c>
      <c r="AV45" s="177">
        <f t="shared" si="2"/>
        <v>22630184.314215034</v>
      </c>
      <c r="AW45" s="174">
        <v>5.8626170001552048E-2</v>
      </c>
      <c r="AX45" s="175">
        <v>2129279105.8620441</v>
      </c>
      <c r="AY45" s="177">
        <v>124831478.84102094</v>
      </c>
      <c r="AZ45" s="174">
        <v>8.4723917694414629E-3</v>
      </c>
      <c r="BA45" s="175">
        <v>41158500.068117119</v>
      </c>
      <c r="BB45" s="177">
        <v>348710.93721967138</v>
      </c>
      <c r="BC45" s="174">
        <v>6.4454065134875504E-2</v>
      </c>
      <c r="BD45" s="175">
        <v>279248105.31722206</v>
      </c>
      <c r="BE45" s="177">
        <v>17998675.568906806</v>
      </c>
      <c r="BF45" s="174">
        <v>6.4556894572384643E-2</v>
      </c>
      <c r="BG45" s="175">
        <v>153851706.62510416</v>
      </c>
      <c r="BH45" s="177">
        <v>9932188.4043783005</v>
      </c>
      <c r="BI45" s="174">
        <v>6.9909823952590516E-2</v>
      </c>
      <c r="BJ45" s="175">
        <v>0</v>
      </c>
      <c r="BK45" s="177">
        <v>0</v>
      </c>
      <c r="BL45" s="174">
        <v>-3.5970769693617489E-2</v>
      </c>
      <c r="BM45" s="175">
        <v>17594397.055279799</v>
      </c>
      <c r="BN45" s="177">
        <v>-632884.00437353144</v>
      </c>
      <c r="BO45" s="174">
        <v>4.4313786156885727E-2</v>
      </c>
      <c r="BP45" s="175">
        <v>24597634.050650228</v>
      </c>
      <c r="BQ45" s="177">
        <v>1090014.2952858452</v>
      </c>
      <c r="BR45" s="174">
        <v>1.163560110217148E-2</v>
      </c>
      <c r="BS45" s="175">
        <v>0</v>
      </c>
      <c r="BT45" s="177">
        <v>0</v>
      </c>
      <c r="BU45" s="174">
        <v>8.6783651916570614E-2</v>
      </c>
      <c r="BV45" s="175">
        <v>0</v>
      </c>
      <c r="BW45" s="177">
        <v>0</v>
      </c>
      <c r="BX45" s="174">
        <v>0.19039939292433333</v>
      </c>
      <c r="BY45" s="175">
        <v>63103516.024073258</v>
      </c>
      <c r="BZ45" s="177">
        <v>12014871.142374489</v>
      </c>
      <c r="CA45" s="174">
        <v>9.6916525686664395E-2</v>
      </c>
      <c r="CB45" s="175">
        <v>0</v>
      </c>
      <c r="CC45" s="177">
        <v>0</v>
      </c>
      <c r="CD45" s="174">
        <v>0.19706625978448739</v>
      </c>
      <c r="CE45" s="175">
        <v>0</v>
      </c>
      <c r="CF45" s="177">
        <v>0</v>
      </c>
      <c r="CG45" s="174">
        <v>0</v>
      </c>
      <c r="CH45" s="175">
        <v>0</v>
      </c>
      <c r="CI45" s="177">
        <v>0</v>
      </c>
      <c r="CJ45" s="174">
        <v>3.9791845891130162E-2</v>
      </c>
      <c r="CK45" s="175">
        <v>0</v>
      </c>
      <c r="CL45" s="177">
        <v>0</v>
      </c>
      <c r="CM45" s="203">
        <v>4.9472840555464637E-2</v>
      </c>
      <c r="CN45" s="177">
        <v>0</v>
      </c>
      <c r="CO45" s="177">
        <f t="shared" si="3"/>
        <v>0</v>
      </c>
      <c r="CP45" s="174">
        <v>0.12227528831503939</v>
      </c>
      <c r="CQ45" s="175">
        <v>0</v>
      </c>
      <c r="CR45" s="177">
        <v>0</v>
      </c>
      <c r="CS45" s="174">
        <v>0.96200035598511136</v>
      </c>
      <c r="CT45" s="179">
        <v>0</v>
      </c>
      <c r="CU45" s="179">
        <v>0</v>
      </c>
      <c r="CV45" s="174">
        <v>7.1178153090554072E-2</v>
      </c>
      <c r="CW45" s="175">
        <v>0</v>
      </c>
      <c r="CX45" s="179">
        <f t="shared" si="4"/>
        <v>0</v>
      </c>
      <c r="CY45" s="174">
        <v>0</v>
      </c>
      <c r="CZ45" s="179">
        <v>0</v>
      </c>
      <c r="DA45" s="175">
        <f t="shared" si="5"/>
        <v>0</v>
      </c>
      <c r="DB45" s="164"/>
      <c r="DC45" s="180">
        <f t="shared" si="10"/>
        <v>-19493540070.8563</v>
      </c>
      <c r="DE45" s="180">
        <f t="shared" si="11"/>
        <v>795836234734.58728</v>
      </c>
      <c r="DF45" s="181"/>
      <c r="DG45" s="182">
        <f t="shared" si="6"/>
        <v>-2.4494411312344214E-2</v>
      </c>
      <c r="DH45" s="183">
        <v>-2.42026914669679E-2</v>
      </c>
    </row>
    <row r="46" spans="1:112" ht="15.75">
      <c r="A46" s="171">
        <v>39295</v>
      </c>
      <c r="B46" s="316">
        <v>780494987124.55334</v>
      </c>
      <c r="C46" s="173">
        <v>-5545852119.3576193</v>
      </c>
      <c r="D46" s="174">
        <v>0.22745838858731604</v>
      </c>
      <c r="E46" s="201">
        <v>0</v>
      </c>
      <c r="F46" s="175">
        <v>0</v>
      </c>
      <c r="G46" s="176">
        <v>-0.11326803112679291</v>
      </c>
      <c r="H46" s="175">
        <v>116495016.52917652</v>
      </c>
      <c r="I46" s="175">
        <v>-13195161.158343021</v>
      </c>
      <c r="J46" s="176">
        <v>0</v>
      </c>
      <c r="K46" s="175">
        <v>149870000</v>
      </c>
      <c r="L46" s="177">
        <v>0</v>
      </c>
      <c r="M46" s="174">
        <v>-7.3142422706965124E-2</v>
      </c>
      <c r="N46" s="175">
        <v>268130315.45442906</v>
      </c>
      <c r="O46" s="175">
        <v>-19611700.873519752</v>
      </c>
      <c r="P46" s="176">
        <v>0</v>
      </c>
      <c r="Q46" s="178">
        <v>120642000</v>
      </c>
      <c r="R46" s="178">
        <v>0</v>
      </c>
      <c r="S46" s="176">
        <v>0.15134830288993004</v>
      </c>
      <c r="T46" s="178">
        <v>0</v>
      </c>
      <c r="U46" s="178">
        <v>0</v>
      </c>
      <c r="V46" s="176">
        <v>-0.22546763963460159</v>
      </c>
      <c r="W46" s="178">
        <v>0</v>
      </c>
      <c r="X46" s="179">
        <v>0</v>
      </c>
      <c r="Y46" s="174">
        <v>-9.1290410265669336E-2</v>
      </c>
      <c r="Z46" s="175">
        <v>6988485.8728277106</v>
      </c>
      <c r="AA46" s="177">
        <v>-637981.74246627593</v>
      </c>
      <c r="AB46" s="174">
        <v>0</v>
      </c>
      <c r="AC46" s="175">
        <v>0</v>
      </c>
      <c r="AD46" s="177">
        <v>0</v>
      </c>
      <c r="AE46" s="174">
        <v>1.3726332708948338E-2</v>
      </c>
      <c r="AF46" s="175">
        <v>0</v>
      </c>
      <c r="AG46" s="175">
        <v>0</v>
      </c>
      <c r="AH46" s="176">
        <v>-0.1075667773516215</v>
      </c>
      <c r="AI46" s="178">
        <v>82890318.882563785</v>
      </c>
      <c r="AJ46" s="179">
        <v>-8916244.4758456461</v>
      </c>
      <c r="AK46" s="174">
        <v>-9.0464420244266902E-2</v>
      </c>
      <c r="AL46" s="175">
        <v>0</v>
      </c>
      <c r="AM46" s="177">
        <v>0</v>
      </c>
      <c r="AN46" s="203">
        <v>-8.7613135423314711E-2</v>
      </c>
      <c r="AO46" s="177">
        <v>0</v>
      </c>
      <c r="AP46" s="177">
        <v>0</v>
      </c>
      <c r="AQ46" s="203">
        <v>0.40295468458415329</v>
      </c>
      <c r="AR46" s="177">
        <v>279960236.1133033</v>
      </c>
      <c r="AS46" s="177">
        <v>112811288.63914122</v>
      </c>
      <c r="AT46" s="203">
        <v>-0.16433411667874179</v>
      </c>
      <c r="AU46" s="177">
        <f t="shared" si="12"/>
        <v>252900067.78261971</v>
      </c>
      <c r="AV46" s="177">
        <f t="shared" si="2"/>
        <v>-41560109.247050732</v>
      </c>
      <c r="AW46" s="174">
        <v>-1.5627654199272947E-2</v>
      </c>
      <c r="AX46" s="175">
        <v>2254110584.7030649</v>
      </c>
      <c r="AY46" s="177">
        <v>-35226460.744660452</v>
      </c>
      <c r="AZ46" s="174">
        <v>6.1237440286777767E-3</v>
      </c>
      <c r="BA46" s="175">
        <v>41507211.005336784</v>
      </c>
      <c r="BB46" s="177">
        <v>254179.53554099964</v>
      </c>
      <c r="BC46" s="174">
        <v>-1.028137619745346E-2</v>
      </c>
      <c r="BD46" s="175">
        <v>297246780.88612884</v>
      </c>
      <c r="BE46" s="177">
        <v>-3056105.977772309</v>
      </c>
      <c r="BF46" s="174">
        <v>4.8788673791965E-3</v>
      </c>
      <c r="BG46" s="175">
        <v>163783895.02948245</v>
      </c>
      <c r="BH46" s="177">
        <v>799079.90269708575</v>
      </c>
      <c r="BI46" s="174">
        <v>-0.2479251092654195</v>
      </c>
      <c r="BJ46" s="175">
        <v>0</v>
      </c>
      <c r="BK46" s="177">
        <v>0</v>
      </c>
      <c r="BL46" s="174">
        <v>9.8804670503927911E-2</v>
      </c>
      <c r="BM46" s="175">
        <v>16961513.050906267</v>
      </c>
      <c r="BN46" s="177">
        <v>1675876.7082428667</v>
      </c>
      <c r="BO46" s="174">
        <v>-3.8696174634211835E-3</v>
      </c>
      <c r="BP46" s="175">
        <v>25687648.345936071</v>
      </c>
      <c r="BQ46" s="177">
        <v>-99401.372633656501</v>
      </c>
      <c r="BR46" s="174">
        <v>-1.6261886608141003E-2</v>
      </c>
      <c r="BS46" s="175">
        <v>0</v>
      </c>
      <c r="BT46" s="177">
        <v>0</v>
      </c>
      <c r="BU46" s="174">
        <v>-0.18906586398387212</v>
      </c>
      <c r="BV46" s="175">
        <v>0</v>
      </c>
      <c r="BW46" s="177">
        <v>0</v>
      </c>
      <c r="BX46" s="174">
        <v>-9.2659313862057238E-2</v>
      </c>
      <c r="BY46" s="175">
        <v>75118387.166447744</v>
      </c>
      <c r="BZ46" s="177">
        <v>-6960418.2132674139</v>
      </c>
      <c r="CA46" s="174">
        <v>-0.33877308151886254</v>
      </c>
      <c r="CB46" s="175">
        <v>0</v>
      </c>
      <c r="CC46" s="177">
        <v>0</v>
      </c>
      <c r="CD46" s="174">
        <v>-0.1408792185152721</v>
      </c>
      <c r="CE46" s="175">
        <v>0</v>
      </c>
      <c r="CF46" s="177">
        <v>0</v>
      </c>
      <c r="CG46" s="174">
        <v>0</v>
      </c>
      <c r="CH46" s="175">
        <v>0</v>
      </c>
      <c r="CI46" s="177">
        <v>0</v>
      </c>
      <c r="CJ46" s="174">
        <v>-0.18186469744934974</v>
      </c>
      <c r="CK46" s="175">
        <v>0</v>
      </c>
      <c r="CL46" s="177">
        <v>0</v>
      </c>
      <c r="CM46" s="203">
        <v>-9.6494539596269441E-2</v>
      </c>
      <c r="CN46" s="177">
        <v>0</v>
      </c>
      <c r="CO46" s="177">
        <f t="shared" si="3"/>
        <v>0</v>
      </c>
      <c r="CP46" s="174">
        <v>-0.3223792064992469</v>
      </c>
      <c r="CQ46" s="175">
        <v>0</v>
      </c>
      <c r="CR46" s="177">
        <v>0</v>
      </c>
      <c r="CS46" s="174">
        <v>-0.28103585833277467</v>
      </c>
      <c r="CT46" s="179">
        <v>0</v>
      </c>
      <c r="CU46" s="179">
        <v>0</v>
      </c>
      <c r="CV46" s="174">
        <v>8.0728417570859949E-4</v>
      </c>
      <c r="CW46" s="175">
        <v>0</v>
      </c>
      <c r="CX46" s="179">
        <f t="shared" si="4"/>
        <v>0</v>
      </c>
      <c r="CY46" s="174">
        <v>0</v>
      </c>
      <c r="CZ46" s="179">
        <v>0</v>
      </c>
      <c r="DA46" s="175">
        <f t="shared" si="5"/>
        <v>0</v>
      </c>
      <c r="DB46" s="164"/>
      <c r="DC46" s="180">
        <f t="shared" si="10"/>
        <v>-5532128960.3376808</v>
      </c>
      <c r="DE46" s="180">
        <f t="shared" si="11"/>
        <v>776342694663.73096</v>
      </c>
      <c r="DF46" s="181"/>
      <c r="DG46" s="182">
        <f t="shared" si="6"/>
        <v>-7.1258852544930501E-3</v>
      </c>
      <c r="DH46" s="183">
        <v>-7.1055576407854605E-3</v>
      </c>
    </row>
    <row r="47" spans="1:112" ht="15.75">
      <c r="A47" s="171">
        <v>39326</v>
      </c>
      <c r="B47" s="316">
        <v>774949135005.19568</v>
      </c>
      <c r="C47" s="173">
        <v>22535575144.938835</v>
      </c>
      <c r="D47" s="174">
        <v>0.49476661216606377</v>
      </c>
      <c r="E47" s="201">
        <v>0</v>
      </c>
      <c r="F47" s="175">
        <v>0</v>
      </c>
      <c r="G47" s="176">
        <v>0.11434633121432927</v>
      </c>
      <c r="H47" s="175">
        <v>103299855.37083349</v>
      </c>
      <c r="I47" s="175">
        <v>11811959.476625636</v>
      </c>
      <c r="J47" s="176">
        <v>0</v>
      </c>
      <c r="K47" s="175">
        <v>149870000</v>
      </c>
      <c r="L47" s="177">
        <v>0</v>
      </c>
      <c r="M47" s="174">
        <v>0.12259645157007835</v>
      </c>
      <c r="N47" s="175">
        <v>248518614.58090931</v>
      </c>
      <c r="O47" s="175">
        <v>30467500.296731416</v>
      </c>
      <c r="P47" s="176">
        <v>0</v>
      </c>
      <c r="Q47" s="178">
        <v>120642000</v>
      </c>
      <c r="R47" s="178">
        <v>0</v>
      </c>
      <c r="S47" s="176">
        <v>0.18799828952878297</v>
      </c>
      <c r="T47" s="178">
        <v>0</v>
      </c>
      <c r="U47" s="178">
        <v>0</v>
      </c>
      <c r="V47" s="176">
        <v>0.48316124211966288</v>
      </c>
      <c r="W47" s="178">
        <v>0</v>
      </c>
      <c r="X47" s="179">
        <v>0</v>
      </c>
      <c r="Y47" s="174">
        <v>0.23309586872040028</v>
      </c>
      <c r="Z47" s="175">
        <v>6350504.130361435</v>
      </c>
      <c r="AA47" s="177">
        <v>1480276.2770790888</v>
      </c>
      <c r="AB47" s="174">
        <v>0</v>
      </c>
      <c r="AC47" s="175">
        <v>0</v>
      </c>
      <c r="AD47" s="177">
        <v>0</v>
      </c>
      <c r="AE47" s="174">
        <v>0.40091056652424223</v>
      </c>
      <c r="AF47" s="175">
        <v>0</v>
      </c>
      <c r="AG47" s="175">
        <v>0</v>
      </c>
      <c r="AH47" s="176">
        <v>0.11173996095661602</v>
      </c>
      <c r="AI47" s="178">
        <v>73974074.406718135</v>
      </c>
      <c r="AJ47" s="179">
        <v>8265860.1860084925</v>
      </c>
      <c r="AK47" s="174">
        <v>0.2131544480490343</v>
      </c>
      <c r="AL47" s="175">
        <v>0</v>
      </c>
      <c r="AM47" s="177">
        <v>0</v>
      </c>
      <c r="AN47" s="203">
        <v>0.21005199229755925</v>
      </c>
      <c r="AO47" s="177">
        <v>0</v>
      </c>
      <c r="AP47" s="177">
        <v>0</v>
      </c>
      <c r="AQ47" s="203">
        <v>-0.12096196922499088</v>
      </c>
      <c r="AR47" s="177">
        <v>392771524.75244451</v>
      </c>
      <c r="AS47" s="177">
        <v>-47510417.089557931</v>
      </c>
      <c r="AT47" s="203">
        <v>0.12583171124854195</v>
      </c>
      <c r="AU47" s="177">
        <f t="shared" si="12"/>
        <v>211339958.53556898</v>
      </c>
      <c r="AV47" s="177">
        <f t="shared" si="2"/>
        <v>26593268.637726545</v>
      </c>
      <c r="AW47" s="174">
        <v>9.5384544164629367E-2</v>
      </c>
      <c r="AX47" s="175">
        <v>2218884123.9584045</v>
      </c>
      <c r="AY47" s="177">
        <v>211647250.71790537</v>
      </c>
      <c r="AZ47" s="174">
        <v>1.5124540862080512E-2</v>
      </c>
      <c r="BA47" s="175">
        <v>41761390.540877789</v>
      </c>
      <c r="BB47" s="177">
        <v>631621.85769280873</v>
      </c>
      <c r="BC47" s="174">
        <v>5.2700485500941585E-2</v>
      </c>
      <c r="BD47" s="175">
        <v>294190674.90835655</v>
      </c>
      <c r="BE47" s="177">
        <v>15503991.397520063</v>
      </c>
      <c r="BF47" s="174">
        <v>-3.6853176516415407E-3</v>
      </c>
      <c r="BG47" s="175">
        <v>164582974.93217951</v>
      </c>
      <c r="BH47" s="177">
        <v>-606540.54267723835</v>
      </c>
      <c r="BI47" s="174">
        <v>7.9303093282418441E-2</v>
      </c>
      <c r="BJ47" s="175">
        <v>0</v>
      </c>
      <c r="BK47" s="177">
        <v>0</v>
      </c>
      <c r="BL47" s="174">
        <v>-5.541354408557405E-2</v>
      </c>
      <c r="BM47" s="175">
        <v>18637389.759149134</v>
      </c>
      <c r="BN47" s="177">
        <v>-1032763.8190586369</v>
      </c>
      <c r="BO47" s="174">
        <v>0.18947544772714583</v>
      </c>
      <c r="BP47" s="175">
        <v>25588246.973302417</v>
      </c>
      <c r="BQ47" s="177">
        <v>4848344.5518192593</v>
      </c>
      <c r="BR47" s="174">
        <v>5.700786790904161E-2</v>
      </c>
      <c r="BS47" s="175">
        <v>0</v>
      </c>
      <c r="BT47" s="177">
        <v>0</v>
      </c>
      <c r="BU47" s="174">
        <v>9.431294946162791E-2</v>
      </c>
      <c r="BV47" s="175">
        <v>0</v>
      </c>
      <c r="BW47" s="177">
        <v>0</v>
      </c>
      <c r="BX47" s="174">
        <v>0.10197593457702615</v>
      </c>
      <c r="BY47" s="175">
        <v>68157968.953180328</v>
      </c>
      <c r="BZ47" s="177">
        <v>6950472.5828724969</v>
      </c>
      <c r="CA47" s="174">
        <v>5.2845911236231134E-2</v>
      </c>
      <c r="CB47" s="175">
        <v>0</v>
      </c>
      <c r="CC47" s="177">
        <v>0</v>
      </c>
      <c r="CD47" s="174">
        <v>0.36517831097216713</v>
      </c>
      <c r="CE47" s="175">
        <v>0</v>
      </c>
      <c r="CF47" s="177">
        <v>0</v>
      </c>
      <c r="CG47" s="174">
        <v>0</v>
      </c>
      <c r="CH47" s="175">
        <v>0</v>
      </c>
      <c r="CI47" s="177">
        <v>0</v>
      </c>
      <c r="CJ47" s="174">
        <v>9.6587764899766421E-2</v>
      </c>
      <c r="CK47" s="175">
        <v>0</v>
      </c>
      <c r="CL47" s="177">
        <v>0</v>
      </c>
      <c r="CM47" s="203">
        <v>7.0663007507687295E-2</v>
      </c>
      <c r="CN47" s="177">
        <v>0</v>
      </c>
      <c r="CO47" s="177">
        <f t="shared" si="3"/>
        <v>0</v>
      </c>
      <c r="CP47" s="174">
        <v>3.3358535929554713E-2</v>
      </c>
      <c r="CQ47" s="175">
        <v>0</v>
      </c>
      <c r="CR47" s="177">
        <v>0</v>
      </c>
      <c r="CS47" s="174">
        <v>-4.4374145303735374E-2</v>
      </c>
      <c r="CT47" s="179">
        <v>0</v>
      </c>
      <c r="CU47" s="179">
        <v>0</v>
      </c>
      <c r="CV47" s="174">
        <v>0.17015296436225041</v>
      </c>
      <c r="CW47" s="175">
        <v>0</v>
      </c>
      <c r="CX47" s="179">
        <f t="shared" si="4"/>
        <v>0</v>
      </c>
      <c r="CY47" s="174">
        <v>0</v>
      </c>
      <c r="CZ47" s="179">
        <v>0</v>
      </c>
      <c r="DA47" s="175">
        <f t="shared" si="5"/>
        <v>0</v>
      </c>
      <c r="DB47" s="164"/>
      <c r="DC47" s="180">
        <f t="shared" si="10"/>
        <v>22266524320.408146</v>
      </c>
      <c r="DE47" s="180">
        <f t="shared" si="11"/>
        <v>770810565703.39355</v>
      </c>
      <c r="DF47" s="181"/>
      <c r="DG47" s="182">
        <f t="shared" si="6"/>
        <v>2.8887155043196777E-2</v>
      </c>
      <c r="DH47" s="183">
        <v>2.9080070067808703E-2</v>
      </c>
    </row>
    <row r="48" spans="1:112" ht="15.75">
      <c r="A48" s="185">
        <v>39356</v>
      </c>
      <c r="B48" s="316">
        <v>797484710150.13452</v>
      </c>
      <c r="C48" s="173">
        <v>23878047998.277969</v>
      </c>
      <c r="D48" s="174">
        <v>0.22545573590358559</v>
      </c>
      <c r="E48" s="201">
        <v>0</v>
      </c>
      <c r="F48" s="175">
        <v>0</v>
      </c>
      <c r="G48" s="176">
        <v>8.9948685245120244E-2</v>
      </c>
      <c r="H48" s="175">
        <v>115111814.84745914</v>
      </c>
      <c r="I48" s="175">
        <v>10354156.401708661</v>
      </c>
      <c r="J48" s="176">
        <v>0</v>
      </c>
      <c r="K48" s="175">
        <v>149870000</v>
      </c>
      <c r="L48" s="177">
        <v>0</v>
      </c>
      <c r="M48" s="174">
        <v>7.7380406363870516E-2</v>
      </c>
      <c r="N48" s="175">
        <v>278986114.87764072</v>
      </c>
      <c r="O48" s="175">
        <v>21588058.939109299</v>
      </c>
      <c r="P48" s="176">
        <v>0</v>
      </c>
      <c r="Q48" s="178">
        <v>120642000</v>
      </c>
      <c r="R48" s="178">
        <v>0</v>
      </c>
      <c r="S48" s="176">
        <v>-1.3375516127526453E-2</v>
      </c>
      <c r="T48" s="178">
        <v>0</v>
      </c>
      <c r="U48" s="178">
        <v>0</v>
      </c>
      <c r="V48" s="176">
        <v>0.26711721879643358</v>
      </c>
      <c r="W48" s="178">
        <v>0</v>
      </c>
      <c r="X48" s="179">
        <v>0</v>
      </c>
      <c r="Y48" s="174">
        <v>0.22818263310758585</v>
      </c>
      <c r="Z48" s="175">
        <v>7830780.4074405245</v>
      </c>
      <c r="AA48" s="177">
        <v>1786848.0926570729</v>
      </c>
      <c r="AB48" s="174">
        <v>0</v>
      </c>
      <c r="AC48" s="175">
        <v>0</v>
      </c>
      <c r="AD48" s="177">
        <v>0</v>
      </c>
      <c r="AE48" s="174">
        <v>0.44391781961533633</v>
      </c>
      <c r="AF48" s="175">
        <v>0</v>
      </c>
      <c r="AG48" s="175">
        <v>0</v>
      </c>
      <c r="AH48" s="176">
        <v>9.0947740792367532E-2</v>
      </c>
      <c r="AI48" s="178">
        <v>82239934.592726633</v>
      </c>
      <c r="AJ48" s="179">
        <v>7479536.2541205613</v>
      </c>
      <c r="AK48" s="174">
        <v>0.17796082102814839</v>
      </c>
      <c r="AL48" s="175">
        <v>0</v>
      </c>
      <c r="AM48" s="177">
        <v>0</v>
      </c>
      <c r="AN48" s="203">
        <v>0.14184366675862611</v>
      </c>
      <c r="AO48" s="177">
        <v>0</v>
      </c>
      <c r="AP48" s="177">
        <v>0</v>
      </c>
      <c r="AQ48" s="203">
        <v>-0.26913171945136899</v>
      </c>
      <c r="AR48" s="177">
        <v>345261107.66288656</v>
      </c>
      <c r="AS48" s="177">
        <v>-92920715.564996883</v>
      </c>
      <c r="AT48" s="203">
        <v>2.2592958202840328E-2</v>
      </c>
      <c r="AU48" s="177">
        <f t="shared" si="12"/>
        <v>237933227.1732955</v>
      </c>
      <c r="AV48" s="177">
        <f t="shared" si="2"/>
        <v>5375615.4565931773</v>
      </c>
      <c r="AW48" s="174">
        <v>8.9554009586160319E-2</v>
      </c>
      <c r="AX48" s="175">
        <v>2430531374.6763096</v>
      </c>
      <c r="AY48" s="177">
        <v>217663830.02722564</v>
      </c>
      <c r="AZ48" s="174">
        <v>-1.9406150922250672E-2</v>
      </c>
      <c r="BA48" s="175">
        <v>42393012.398570605</v>
      </c>
      <c r="BB48" s="177">
        <v>-822685.1966555051</v>
      </c>
      <c r="BC48" s="174">
        <v>-1.7005411821246902E-2</v>
      </c>
      <c r="BD48" s="175">
        <v>309694666.30587661</v>
      </c>
      <c r="BE48" s="177">
        <v>-5266485.3393750684</v>
      </c>
      <c r="BF48" s="174">
        <v>4.7687013080161831E-3</v>
      </c>
      <c r="BG48" s="175">
        <v>163976434.38950226</v>
      </c>
      <c r="BH48" s="177">
        <v>781954.63715704926</v>
      </c>
      <c r="BI48" s="174">
        <v>0.16348307919491878</v>
      </c>
      <c r="BJ48" s="175">
        <v>0</v>
      </c>
      <c r="BK48" s="177">
        <v>0</v>
      </c>
      <c r="BL48" s="174">
        <v>2.8616541365821636E-2</v>
      </c>
      <c r="BM48" s="175">
        <v>17604625.940090496</v>
      </c>
      <c r="BN48" s="177">
        <v>503783.5064444163</v>
      </c>
      <c r="BO48" s="174">
        <v>0.16310843284071985</v>
      </c>
      <c r="BP48" s="175">
        <v>30436591.525121678</v>
      </c>
      <c r="BQ48" s="177">
        <v>4964464.7446757322</v>
      </c>
      <c r="BR48" s="174">
        <v>-4.4824569230053506E-2</v>
      </c>
      <c r="BS48" s="175">
        <v>0</v>
      </c>
      <c r="BT48" s="177">
        <v>0</v>
      </c>
      <c r="BU48" s="174">
        <v>0.50299916685963753</v>
      </c>
      <c r="BV48" s="175">
        <v>0</v>
      </c>
      <c r="BW48" s="177">
        <v>0</v>
      </c>
      <c r="BX48" s="174">
        <v>6.4868616938404094E-2</v>
      </c>
      <c r="BY48" s="175">
        <v>75108441.536052823</v>
      </c>
      <c r="BZ48" s="177">
        <v>4872180.7228427297</v>
      </c>
      <c r="CA48" s="174">
        <v>0.13572703723297891</v>
      </c>
      <c r="CB48" s="175">
        <v>0</v>
      </c>
      <c r="CC48" s="177">
        <v>0</v>
      </c>
      <c r="CD48" s="174">
        <v>8.8682992711330219E-2</v>
      </c>
      <c r="CE48" s="175">
        <v>0</v>
      </c>
      <c r="CF48" s="177">
        <v>0</v>
      </c>
      <c r="CG48" s="174">
        <v>0</v>
      </c>
      <c r="CH48" s="175">
        <v>0</v>
      </c>
      <c r="CI48" s="177">
        <v>0</v>
      </c>
      <c r="CJ48" s="174">
        <v>6.071413705429473E-2</v>
      </c>
      <c r="CK48" s="175">
        <v>0</v>
      </c>
      <c r="CL48" s="177">
        <v>0</v>
      </c>
      <c r="CM48" s="203">
        <v>2.4008734533234592E-2</v>
      </c>
      <c r="CN48" s="177">
        <v>0</v>
      </c>
      <c r="CO48" s="177">
        <f t="shared" si="3"/>
        <v>0</v>
      </c>
      <c r="CP48" s="174">
        <v>0.50329833022586878</v>
      </c>
      <c r="CQ48" s="175">
        <v>0</v>
      </c>
      <c r="CR48" s="177">
        <v>0</v>
      </c>
      <c r="CS48" s="174">
        <v>0.46329272093351359</v>
      </c>
      <c r="CT48" s="179">
        <v>0</v>
      </c>
      <c r="CU48" s="179">
        <v>0</v>
      </c>
      <c r="CV48" s="174">
        <v>0.30468517351402591</v>
      </c>
      <c r="CW48" s="175">
        <v>0</v>
      </c>
      <c r="CX48" s="179">
        <f t="shared" si="4"/>
        <v>0</v>
      </c>
      <c r="CY48" s="174">
        <v>0</v>
      </c>
      <c r="CZ48" s="179">
        <v>0</v>
      </c>
      <c r="DA48" s="175">
        <f t="shared" si="5"/>
        <v>0</v>
      </c>
      <c r="DB48" s="164"/>
      <c r="DC48" s="180">
        <f t="shared" si="10"/>
        <v>23701687455.596466</v>
      </c>
      <c r="DE48" s="180">
        <f t="shared" si="11"/>
        <v>793077090023.80151</v>
      </c>
      <c r="DF48" s="181"/>
      <c r="DG48" s="182">
        <f t="shared" si="6"/>
        <v>2.988572958889172E-2</v>
      </c>
      <c r="DH48" s="183">
        <v>2.9941700065676102E-2</v>
      </c>
    </row>
    <row r="49" spans="1:112" ht="15.75">
      <c r="A49" s="171">
        <v>39387</v>
      </c>
      <c r="B49" s="316">
        <v>821362758148.41248</v>
      </c>
      <c r="C49" s="173">
        <v>-38914742910.208046</v>
      </c>
      <c r="D49" s="174">
        <v>-9.0246931644973757E-2</v>
      </c>
      <c r="E49" s="201">
        <v>0</v>
      </c>
      <c r="F49" s="175">
        <v>0</v>
      </c>
      <c r="G49" s="176">
        <v>0.10585879822702109</v>
      </c>
      <c r="H49" s="175">
        <v>125465971.24916781</v>
      </c>
      <c r="I49" s="175">
        <v>13281676.934822885</v>
      </c>
      <c r="J49" s="176">
        <v>-0.19453179932496767</v>
      </c>
      <c r="K49" s="175">
        <v>149870000</v>
      </c>
      <c r="L49" s="177">
        <v>-29154480.764832906</v>
      </c>
      <c r="M49" s="174">
        <v>7.9307639599220825E-2</v>
      </c>
      <c r="N49" s="175">
        <v>300574173.81675005</v>
      </c>
      <c r="O49" s="175">
        <v>23837828.249892369</v>
      </c>
      <c r="P49" s="176">
        <v>0</v>
      </c>
      <c r="Q49" s="178">
        <v>120642000</v>
      </c>
      <c r="R49" s="178">
        <v>0</v>
      </c>
      <c r="S49" s="176">
        <v>-0.19929498347229443</v>
      </c>
      <c r="T49" s="178">
        <v>0</v>
      </c>
      <c r="U49" s="178">
        <v>0</v>
      </c>
      <c r="V49" s="176">
        <v>-8.1880977812212707E-2</v>
      </c>
      <c r="W49" s="178">
        <v>0</v>
      </c>
      <c r="X49" s="179">
        <v>0</v>
      </c>
      <c r="Y49" s="174">
        <v>-0.10196045985121689</v>
      </c>
      <c r="Z49" s="175">
        <v>9617628.500097597</v>
      </c>
      <c r="AA49" s="177">
        <v>-980617.82454812038</v>
      </c>
      <c r="AB49" s="174">
        <v>0</v>
      </c>
      <c r="AC49" s="175">
        <v>0</v>
      </c>
      <c r="AD49" s="177">
        <v>0</v>
      </c>
      <c r="AE49" s="174">
        <v>0.13544195057938468</v>
      </c>
      <c r="AF49" s="175">
        <v>0</v>
      </c>
      <c r="AG49" s="175">
        <v>0</v>
      </c>
      <c r="AH49" s="176">
        <v>-2.3789891117673996E-2</v>
      </c>
      <c r="AI49" s="178">
        <v>89719470.846847191</v>
      </c>
      <c r="AJ49" s="179">
        <v>-2134416.4425818212</v>
      </c>
      <c r="AK49" s="174">
        <v>-4.8643113811418587E-2</v>
      </c>
      <c r="AL49" s="175">
        <v>0</v>
      </c>
      <c r="AM49" s="177">
        <v>0</v>
      </c>
      <c r="AN49" s="203">
        <v>-9.938355206257049E-3</v>
      </c>
      <c r="AO49" s="177">
        <v>0</v>
      </c>
      <c r="AP49" s="177">
        <v>0</v>
      </c>
      <c r="AQ49" s="203">
        <v>-7.7641982166523169E-2</v>
      </c>
      <c r="AR49" s="177">
        <v>252340392.09788969</v>
      </c>
      <c r="AS49" s="177">
        <v>-19592208.223157816</v>
      </c>
      <c r="AT49" s="203">
        <v>-0.25800710585925712</v>
      </c>
      <c r="AU49" s="177">
        <f t="shared" si="12"/>
        <v>243308842.62988868</v>
      </c>
      <c r="AV49" s="177">
        <f t="shared" si="2"/>
        <v>-62775410.316903025</v>
      </c>
      <c r="AW49" s="174">
        <v>2.6878504009589018E-2</v>
      </c>
      <c r="AX49" s="175">
        <v>2648195204.7035351</v>
      </c>
      <c r="AY49" s="177">
        <v>71179525.427798375</v>
      </c>
      <c r="AZ49" s="174">
        <v>-3.1676905849997113E-2</v>
      </c>
      <c r="BA49" s="175">
        <v>41570327.2019151</v>
      </c>
      <c r="BB49" s="177">
        <v>-1316819.3409286386</v>
      </c>
      <c r="BC49" s="174">
        <v>2.2252244277367418E-2</v>
      </c>
      <c r="BD49" s="175">
        <v>304428180.96650153</v>
      </c>
      <c r="BE49" s="177">
        <v>6774210.2477812069</v>
      </c>
      <c r="BF49" s="174">
        <v>1.2265743999997162E-2</v>
      </c>
      <c r="BG49" s="175">
        <v>164758389.02665931</v>
      </c>
      <c r="BH49" s="177">
        <v>2020884.2216529448</v>
      </c>
      <c r="BI49" s="174">
        <v>0.1152277031032406</v>
      </c>
      <c r="BJ49" s="175">
        <v>0</v>
      </c>
      <c r="BK49" s="177">
        <v>0</v>
      </c>
      <c r="BL49" s="174">
        <v>0.14477060223180249</v>
      </c>
      <c r="BM49" s="175">
        <v>18108409.446534913</v>
      </c>
      <c r="BN49" s="177">
        <v>2621565.3410349204</v>
      </c>
      <c r="BO49" s="174">
        <v>7.6105510858891473E-2</v>
      </c>
      <c r="BP49" s="175">
        <v>35401056.269797415</v>
      </c>
      <c r="BQ49" s="177">
        <v>2694215.472357295</v>
      </c>
      <c r="BR49" s="174">
        <v>-1.0024384064078842E-2</v>
      </c>
      <c r="BS49" s="175">
        <v>0</v>
      </c>
      <c r="BT49" s="177">
        <v>0</v>
      </c>
      <c r="BU49" s="174">
        <v>-0.15016550983774019</v>
      </c>
      <c r="BV49" s="175">
        <v>0</v>
      </c>
      <c r="BW49" s="177">
        <v>0</v>
      </c>
      <c r="BX49" s="174">
        <v>2.0119829329756381E-2</v>
      </c>
      <c r="BY49" s="175">
        <v>79980622.258895546</v>
      </c>
      <c r="BZ49" s="177">
        <v>1609196.4695366926</v>
      </c>
      <c r="CA49" s="174">
        <v>-0.13609780850125738</v>
      </c>
      <c r="CB49" s="175">
        <v>0</v>
      </c>
      <c r="CC49" s="177">
        <v>0</v>
      </c>
      <c r="CD49" s="174">
        <v>0.13624325806267371</v>
      </c>
      <c r="CE49" s="175">
        <v>0</v>
      </c>
      <c r="CF49" s="177">
        <v>0</v>
      </c>
      <c r="CG49" s="174">
        <v>0</v>
      </c>
      <c r="CH49" s="175">
        <v>0</v>
      </c>
      <c r="CI49" s="177">
        <v>0</v>
      </c>
      <c r="CJ49" s="174">
        <v>0.13340831817503915</v>
      </c>
      <c r="CK49" s="175">
        <v>0</v>
      </c>
      <c r="CL49" s="177">
        <v>0</v>
      </c>
      <c r="CM49" s="203">
        <v>-2.8692494634994011E-2</v>
      </c>
      <c r="CN49" s="177">
        <v>0</v>
      </c>
      <c r="CO49" s="177">
        <f t="shared" si="3"/>
        <v>0</v>
      </c>
      <c r="CP49" s="174">
        <v>3.324074773944713E-2</v>
      </c>
      <c r="CQ49" s="175">
        <v>0</v>
      </c>
      <c r="CR49" s="177">
        <v>0</v>
      </c>
      <c r="CS49" s="174">
        <v>-5.1267222027548021E-2</v>
      </c>
      <c r="CT49" s="179">
        <v>0</v>
      </c>
      <c r="CU49" s="179">
        <v>0</v>
      </c>
      <c r="CV49" s="174">
        <v>8.0893451391273088E-2</v>
      </c>
      <c r="CW49" s="175">
        <v>0</v>
      </c>
      <c r="CX49" s="179">
        <f t="shared" si="4"/>
        <v>0</v>
      </c>
      <c r="CY49" s="174">
        <v>0</v>
      </c>
      <c r="CZ49" s="179">
        <v>0</v>
      </c>
      <c r="DA49" s="175">
        <f t="shared" si="5"/>
        <v>0</v>
      </c>
      <c r="DB49" s="164"/>
      <c r="DC49" s="180">
        <f t="shared" si="10"/>
        <v>-38922808059.659966</v>
      </c>
      <c r="DE49" s="180">
        <f t="shared" si="11"/>
        <v>816778777479.39807</v>
      </c>
      <c r="DF49" s="181"/>
      <c r="DG49" s="182">
        <f t="shared" si="6"/>
        <v>-4.7654039420290555E-2</v>
      </c>
      <c r="DH49" s="183">
        <v>-4.7378265600857103E-2</v>
      </c>
    </row>
    <row r="50" spans="1:112" s="170" customFormat="1" ht="15.75">
      <c r="A50" s="187">
        <v>39417</v>
      </c>
      <c r="B50" s="317">
        <v>782448015238.20447</v>
      </c>
      <c r="C50" s="189">
        <v>-7032586367.7503929</v>
      </c>
      <c r="D50" s="190">
        <v>9.4995079106809738E-2</v>
      </c>
      <c r="E50" s="202">
        <v>0</v>
      </c>
      <c r="F50" s="191">
        <v>0</v>
      </c>
      <c r="G50" s="192">
        <v>0.26187855197648219</v>
      </c>
      <c r="H50" s="191">
        <v>138747648.18399072</v>
      </c>
      <c r="I50" s="191">
        <v>36335033.196565874</v>
      </c>
      <c r="J50" s="192">
        <v>-1.8479506990386169E-2</v>
      </c>
      <c r="K50" s="191">
        <v>120715519.2351671</v>
      </c>
      <c r="L50" s="193">
        <v>-2230763.2815543665</v>
      </c>
      <c r="M50" s="190">
        <v>0.13791443106522044</v>
      </c>
      <c r="N50" s="191">
        <v>324412002.0666424</v>
      </c>
      <c r="O50" s="191">
        <v>44741096.695750102</v>
      </c>
      <c r="P50" s="192">
        <v>0</v>
      </c>
      <c r="Q50" s="194">
        <v>120642000</v>
      </c>
      <c r="R50" s="194">
        <v>0</v>
      </c>
      <c r="S50" s="192">
        <v>0.12104723929980303</v>
      </c>
      <c r="T50" s="194">
        <v>0</v>
      </c>
      <c r="U50" s="194">
        <v>0</v>
      </c>
      <c r="V50" s="192">
        <v>0.11488415687897117</v>
      </c>
      <c r="W50" s="194">
        <v>0</v>
      </c>
      <c r="X50" s="195">
        <v>0</v>
      </c>
      <c r="Y50" s="190">
        <v>-4.4881980650711374E-3</v>
      </c>
      <c r="Z50" s="191">
        <v>8637010.6755494755</v>
      </c>
      <c r="AA50" s="193">
        <v>-38764.614601999914</v>
      </c>
      <c r="AB50" s="190">
        <v>0</v>
      </c>
      <c r="AC50" s="191">
        <v>0</v>
      </c>
      <c r="AD50" s="193">
        <v>0</v>
      </c>
      <c r="AE50" s="190">
        <v>6.2803103159402726E-2</v>
      </c>
      <c r="AF50" s="191">
        <v>0</v>
      </c>
      <c r="AG50" s="191">
        <v>0</v>
      </c>
      <c r="AH50" s="192">
        <v>0.20162621313095386</v>
      </c>
      <c r="AI50" s="194">
        <v>87585054.404265359</v>
      </c>
      <c r="AJ50" s="195">
        <v>17659442.846400596</v>
      </c>
      <c r="AK50" s="190">
        <v>0.27319743808806357</v>
      </c>
      <c r="AL50" s="191">
        <v>0</v>
      </c>
      <c r="AM50" s="193">
        <v>0</v>
      </c>
      <c r="AN50" s="204">
        <v>2.9101078432053139E-2</v>
      </c>
      <c r="AO50" s="191">
        <v>0</v>
      </c>
      <c r="AP50" s="193">
        <v>0</v>
      </c>
      <c r="AQ50" s="204">
        <v>9.8833456606461367E-2</v>
      </c>
      <c r="AR50" s="193">
        <v>232748183.87473187</v>
      </c>
      <c r="AS50" s="193">
        <v>23003307.531216003</v>
      </c>
      <c r="AT50" s="204">
        <v>-4.8677369164701341E-2</v>
      </c>
      <c r="AU50" s="193">
        <f t="shared" si="12"/>
        <v>180533432.31298566</v>
      </c>
      <c r="AV50" s="193">
        <f t="shared" si="2"/>
        <v>-8787892.5312698241</v>
      </c>
      <c r="AW50" s="190">
        <v>-3.7591057735068614E-3</v>
      </c>
      <c r="AX50" s="191">
        <v>2719374730.1313334</v>
      </c>
      <c r="AY50" s="193">
        <v>-10222417.248365358</v>
      </c>
      <c r="AZ50" s="190">
        <v>7.6227601816561436E-2</v>
      </c>
      <c r="BA50" s="191">
        <v>40253507.860986456</v>
      </c>
      <c r="BB50" s="193">
        <v>3068428.3689471013</v>
      </c>
      <c r="BC50" s="190">
        <v>2.5926787119659452E-2</v>
      </c>
      <c r="BD50" s="191">
        <v>311202391.21428275</v>
      </c>
      <c r="BE50" s="193">
        <v>8068478.1481416877</v>
      </c>
      <c r="BF50" s="190">
        <v>2.3405418586395495E-2</v>
      </c>
      <c r="BG50" s="191">
        <v>166779273.24831226</v>
      </c>
      <c r="BH50" s="193">
        <v>3903538.7019115807</v>
      </c>
      <c r="BI50" s="190">
        <v>-3.4691168259174739E-2</v>
      </c>
      <c r="BJ50" s="191">
        <v>0</v>
      </c>
      <c r="BK50" s="193">
        <v>0</v>
      </c>
      <c r="BL50" s="190">
        <v>-7.1718664509469163E-2</v>
      </c>
      <c r="BM50" s="191">
        <v>20729974.787569832</v>
      </c>
      <c r="BN50" s="193">
        <v>-1486726.107079475</v>
      </c>
      <c r="BO50" s="190">
        <v>-2.9950184888778316E-2</v>
      </c>
      <c r="BP50" s="191">
        <v>38095271.74215471</v>
      </c>
      <c r="BQ50" s="193">
        <v>-1140960.4320657856</v>
      </c>
      <c r="BR50" s="190">
        <v>0.13725321907748181</v>
      </c>
      <c r="BS50" s="191">
        <v>0</v>
      </c>
      <c r="BT50" s="193">
        <v>0</v>
      </c>
      <c r="BU50" s="190">
        <v>-5.6973998946899015E-2</v>
      </c>
      <c r="BV50" s="191">
        <v>0</v>
      </c>
      <c r="BW50" s="193">
        <v>0</v>
      </c>
      <c r="BX50" s="190">
        <v>-1.0096286454771225E-3</v>
      </c>
      <c r="BY50" s="191">
        <v>81589818.728432238</v>
      </c>
      <c r="BZ50" s="193">
        <v>-82375.418167511001</v>
      </c>
      <c r="CA50" s="190">
        <v>-2.6903646651380765E-2</v>
      </c>
      <c r="CB50" s="191">
        <v>0</v>
      </c>
      <c r="CC50" s="193">
        <v>0</v>
      </c>
      <c r="CD50" s="190">
        <v>0.24262329805767641</v>
      </c>
      <c r="CE50" s="191">
        <v>0</v>
      </c>
      <c r="CF50" s="193">
        <v>0</v>
      </c>
      <c r="CG50" s="190">
        <v>0</v>
      </c>
      <c r="CH50" s="191">
        <v>0</v>
      </c>
      <c r="CI50" s="193">
        <v>0</v>
      </c>
      <c r="CJ50" s="190">
        <v>0.12721736083325705</v>
      </c>
      <c r="CK50" s="191">
        <v>0</v>
      </c>
      <c r="CL50" s="193">
        <v>0</v>
      </c>
      <c r="CM50" s="204">
        <v>-9.2403491457238598E-2</v>
      </c>
      <c r="CN50" s="193">
        <v>0</v>
      </c>
      <c r="CO50" s="193">
        <f t="shared" si="3"/>
        <v>0</v>
      </c>
      <c r="CP50" s="190">
        <v>0.1670987179363988</v>
      </c>
      <c r="CQ50" s="191">
        <v>0</v>
      </c>
      <c r="CR50" s="193">
        <v>0</v>
      </c>
      <c r="CS50" s="190">
        <v>0.12189959999707219</v>
      </c>
      <c r="CT50" s="195">
        <v>0</v>
      </c>
      <c r="CU50" s="195">
        <v>0</v>
      </c>
      <c r="CV50" s="190">
        <v>0.11438621427411137</v>
      </c>
      <c r="CW50" s="191">
        <v>0</v>
      </c>
      <c r="CX50" s="195">
        <f t="shared" si="4"/>
        <v>0</v>
      </c>
      <c r="CY50" s="190">
        <v>0</v>
      </c>
      <c r="CZ50" s="195">
        <v>0</v>
      </c>
      <c r="DA50" s="191">
        <f t="shared" si="5"/>
        <v>0</v>
      </c>
      <c r="DB50" s="196"/>
      <c r="DC50" s="197">
        <f t="shared" si="10"/>
        <v>-7145375793.6062212</v>
      </c>
      <c r="DE50" s="197">
        <f t="shared" si="11"/>
        <v>777855969419.73816</v>
      </c>
      <c r="DG50" s="198">
        <f t="shared" si="6"/>
        <v>-9.1859882478455487E-3</v>
      </c>
      <c r="DH50" s="199">
        <v>-8.9879279272111496E-3</v>
      </c>
    </row>
    <row r="51" spans="1:112" ht="15.75">
      <c r="A51" s="171">
        <v>39448</v>
      </c>
      <c r="B51" s="316">
        <v>957900000000</v>
      </c>
      <c r="C51" s="173">
        <v>-89607850727.125931</v>
      </c>
      <c r="D51" s="174">
        <v>-0.17108195153204309</v>
      </c>
      <c r="E51" s="201">
        <v>0</v>
      </c>
      <c r="F51" s="175">
        <v>0</v>
      </c>
      <c r="G51" s="176">
        <v>-0.15758924218942125</v>
      </c>
      <c r="H51" s="175">
        <v>448524000</v>
      </c>
      <c r="I51" s="175">
        <v>-70682557.263767973</v>
      </c>
      <c r="J51" s="176">
        <v>-8.4158297431166665E-2</v>
      </c>
      <c r="K51" s="175">
        <v>365379000</v>
      </c>
      <c r="L51" s="177">
        <v>-30749674.557102244</v>
      </c>
      <c r="M51" s="174">
        <v>-0.22587882343664067</v>
      </c>
      <c r="N51" s="175">
        <v>694115000</v>
      </c>
      <c r="O51" s="175">
        <v>-156785879.52972385</v>
      </c>
      <c r="P51" s="176">
        <v>0</v>
      </c>
      <c r="Q51" s="178">
        <v>59662000</v>
      </c>
      <c r="R51" s="178">
        <v>0</v>
      </c>
      <c r="S51" s="176">
        <v>-6.761095039702017E-2</v>
      </c>
      <c r="T51" s="178">
        <v>-10335000</v>
      </c>
      <c r="U51" s="178">
        <v>-698759.17235320341</v>
      </c>
      <c r="V51" s="176">
        <v>-0.17704550390691232</v>
      </c>
      <c r="W51" s="178">
        <v>0</v>
      </c>
      <c r="X51" s="179">
        <v>0</v>
      </c>
      <c r="Y51" s="174">
        <v>-0.13693681009620168</v>
      </c>
      <c r="Z51" s="175">
        <v>15528000</v>
      </c>
      <c r="AA51" s="177">
        <v>-2126354.7871738197</v>
      </c>
      <c r="AB51" s="174">
        <v>0</v>
      </c>
      <c r="AC51" s="175">
        <v>0</v>
      </c>
      <c r="AD51" s="177">
        <v>0</v>
      </c>
      <c r="AE51" s="174">
        <v>2.8647154952660337E-2</v>
      </c>
      <c r="AF51" s="175">
        <v>0</v>
      </c>
      <c r="AG51" s="175">
        <v>0</v>
      </c>
      <c r="AH51" s="176">
        <v>-0.19365940083631339</v>
      </c>
      <c r="AI51" s="178">
        <v>310370000</v>
      </c>
      <c r="AJ51" s="179">
        <v>-60106068.237566583</v>
      </c>
      <c r="AK51" s="174">
        <v>-0.2505187219334738</v>
      </c>
      <c r="AL51" s="177">
        <v>6580000</v>
      </c>
      <c r="AM51" s="177">
        <v>-1648413.1903222576</v>
      </c>
      <c r="AN51" s="203">
        <v>-0.12337690204008395</v>
      </c>
      <c r="AO51" s="177">
        <v>0</v>
      </c>
      <c r="AP51" s="177">
        <v>0</v>
      </c>
      <c r="AQ51" s="203">
        <v>0.15405949400049854</v>
      </c>
      <c r="AR51" s="177">
        <v>-6204000</v>
      </c>
      <c r="AS51" s="177">
        <v>955785.10077909287</v>
      </c>
      <c r="AT51" s="203">
        <v>-0.18912003449851611</v>
      </c>
      <c r="AU51" s="173">
        <v>265385000</v>
      </c>
      <c r="AV51" s="177">
        <f t="shared" si="2"/>
        <v>-50189620.355388701</v>
      </c>
      <c r="AW51" s="174">
        <v>-0.18448817018746708</v>
      </c>
      <c r="AX51" s="175">
        <v>3178874000</v>
      </c>
      <c r="AY51" s="177">
        <v>-586464647.51651418</v>
      </c>
      <c r="AZ51" s="174">
        <v>0.10343604077724941</v>
      </c>
      <c r="BA51" s="175">
        <v>284474000</v>
      </c>
      <c r="BB51" s="177">
        <v>29424864.264067248</v>
      </c>
      <c r="BC51" s="174">
        <v>-0.13743164980993672</v>
      </c>
      <c r="BD51" s="175">
        <v>67515000</v>
      </c>
      <c r="BE51" s="177">
        <v>-9278697.8369178772</v>
      </c>
      <c r="BF51" s="174">
        <v>-7.1246068481330083E-2</v>
      </c>
      <c r="BG51" s="175">
        <v>134681000</v>
      </c>
      <c r="BH51" s="177">
        <v>-9595491.7491340172</v>
      </c>
      <c r="BI51" s="174">
        <v>-0.20078463393549897</v>
      </c>
      <c r="BJ51" s="175">
        <v>0</v>
      </c>
      <c r="BK51" s="177">
        <v>0</v>
      </c>
      <c r="BL51" s="174">
        <v>1.9193034524727245E-2</v>
      </c>
      <c r="BM51" s="175">
        <v>56491000</v>
      </c>
      <c r="BN51" s="177">
        <v>1084233.7133363669</v>
      </c>
      <c r="BO51" s="174">
        <v>-3.3146713753495059E-2</v>
      </c>
      <c r="BP51" s="175">
        <v>0</v>
      </c>
      <c r="BQ51" s="177">
        <v>0</v>
      </c>
      <c r="BR51" s="174">
        <v>2.3682414622459916E-3</v>
      </c>
      <c r="BS51" s="175">
        <v>0</v>
      </c>
      <c r="BT51" s="177">
        <v>0</v>
      </c>
      <c r="BU51" s="174">
        <v>8.8230562112507724E-2</v>
      </c>
      <c r="BV51" s="175">
        <v>0</v>
      </c>
      <c r="BW51" s="177">
        <v>0</v>
      </c>
      <c r="BX51" s="174">
        <v>-8.9800546647279947E-2</v>
      </c>
      <c r="BY51" s="175">
        <v>70551000</v>
      </c>
      <c r="BZ51" s="177">
        <v>-6335518.3665122474</v>
      </c>
      <c r="CA51" s="174">
        <v>-0.2902455191259794</v>
      </c>
      <c r="CB51" s="175">
        <v>0</v>
      </c>
      <c r="CC51" s="177">
        <v>0</v>
      </c>
      <c r="CD51" s="174">
        <v>-0.12567608004760253</v>
      </c>
      <c r="CE51" s="175">
        <v>0</v>
      </c>
      <c r="CF51" s="177">
        <v>0</v>
      </c>
      <c r="CG51" s="174">
        <v>0</v>
      </c>
      <c r="CH51" s="175">
        <v>0</v>
      </c>
      <c r="CI51" s="177">
        <v>0</v>
      </c>
      <c r="CJ51" s="174">
        <v>-1.6254114533528121E-2</v>
      </c>
      <c r="CK51" s="175">
        <v>0</v>
      </c>
      <c r="CL51" s="177">
        <v>0</v>
      </c>
      <c r="CM51" s="203">
        <v>-0.22160051914056061</v>
      </c>
      <c r="CN51" s="173">
        <v>33118000</v>
      </c>
      <c r="CO51" s="177">
        <f t="shared" si="3"/>
        <v>-7338965.9928970868</v>
      </c>
      <c r="CP51" s="174">
        <v>-0.15001785928348682</v>
      </c>
      <c r="CQ51" s="175">
        <v>0</v>
      </c>
      <c r="CR51" s="177">
        <v>0</v>
      </c>
      <c r="CS51" s="174">
        <v>-4.3897975342547461E-2</v>
      </c>
      <c r="CT51" s="179">
        <v>0</v>
      </c>
      <c r="CU51" s="179">
        <v>0</v>
      </c>
      <c r="CV51" s="174">
        <v>-2.1950001553858733E-2</v>
      </c>
      <c r="CW51" s="175">
        <v>0</v>
      </c>
      <c r="CX51" s="179">
        <f t="shared" si="4"/>
        <v>0</v>
      </c>
      <c r="CY51" s="174">
        <v>0</v>
      </c>
      <c r="CZ51" s="179">
        <v>0</v>
      </c>
      <c r="DA51" s="175">
        <f t="shared" si="5"/>
        <v>0</v>
      </c>
      <c r="DB51" s="164"/>
      <c r="DC51" s="180">
        <f t="shared" si="10"/>
        <v>-88647314961.648758</v>
      </c>
      <c r="DE51" s="180">
        <f t="shared" si="11"/>
        <v>951925292000</v>
      </c>
      <c r="DF51" s="181"/>
      <c r="DG51" s="182">
        <f t="shared" si="6"/>
        <v>-9.3124235385531454E-2</v>
      </c>
      <c r="DH51" s="183">
        <v>-9.35461433626954E-2</v>
      </c>
    </row>
    <row r="52" spans="1:112" ht="15.75">
      <c r="A52" s="171">
        <v>39479</v>
      </c>
      <c r="B52" s="316">
        <v>868292149272.87402</v>
      </c>
      <c r="C52" s="173">
        <v>-6143234967.7318306</v>
      </c>
      <c r="D52" s="174">
        <v>-4.7399565458742651E-3</v>
      </c>
      <c r="E52" s="201">
        <v>0</v>
      </c>
      <c r="F52" s="175">
        <v>0</v>
      </c>
      <c r="G52" s="176">
        <v>0.2272920665540146</v>
      </c>
      <c r="H52" s="175">
        <v>377841442.73623198</v>
      </c>
      <c r="I52" s="175">
        <v>85880362.349268541</v>
      </c>
      <c r="J52" s="176">
        <v>-2.3714954439657137E-2</v>
      </c>
      <c r="K52" s="175">
        <v>334629325.44289774</v>
      </c>
      <c r="L52" s="177">
        <v>-7935719.2070515202</v>
      </c>
      <c r="M52" s="174">
        <v>0.19074346707148118</v>
      </c>
      <c r="N52" s="175">
        <v>537329120.47027612</v>
      </c>
      <c r="O52" s="175">
        <v>102492019.39697006</v>
      </c>
      <c r="P52" s="176">
        <v>0</v>
      </c>
      <c r="Q52" s="178">
        <v>59662000</v>
      </c>
      <c r="R52" s="178">
        <v>0</v>
      </c>
      <c r="S52" s="176">
        <v>2.7655728617174923E-2</v>
      </c>
      <c r="T52" s="178">
        <v>-11033759.172353202</v>
      </c>
      <c r="U52" s="178">
        <v>305146.64929786476</v>
      </c>
      <c r="V52" s="176">
        <v>0.39141742229144222</v>
      </c>
      <c r="W52" s="178">
        <v>0</v>
      </c>
      <c r="X52" s="179">
        <v>0</v>
      </c>
      <c r="Y52" s="174">
        <v>8.2412180563491186E-2</v>
      </c>
      <c r="Z52" s="175">
        <v>13401645.212826181</v>
      </c>
      <c r="AA52" s="177">
        <v>1104458.8051272784</v>
      </c>
      <c r="AB52" s="174">
        <v>0</v>
      </c>
      <c r="AC52" s="175">
        <v>0</v>
      </c>
      <c r="AD52" s="177">
        <v>0</v>
      </c>
      <c r="AE52" s="174">
        <v>-0.31526525696102048</v>
      </c>
      <c r="AF52" s="175">
        <v>0</v>
      </c>
      <c r="AG52" s="175">
        <v>0</v>
      </c>
      <c r="AH52" s="176">
        <v>0.39633134936304593</v>
      </c>
      <c r="AI52" s="178">
        <v>250263931.76243341</v>
      </c>
      <c r="AJ52" s="179">
        <v>99187441.772306487</v>
      </c>
      <c r="AK52" s="174">
        <v>0.46085206410053847</v>
      </c>
      <c r="AL52" s="177">
        <v>4931586.8096777424</v>
      </c>
      <c r="AM52" s="177">
        <v>2272731.9605309768</v>
      </c>
      <c r="AN52" s="203">
        <v>0.24116859578873651</v>
      </c>
      <c r="AO52" s="177">
        <v>0</v>
      </c>
      <c r="AP52" s="177">
        <v>0</v>
      </c>
      <c r="AQ52" s="203">
        <v>-0.14593813997631896</v>
      </c>
      <c r="AR52" s="177">
        <v>-5248214.8992209071</v>
      </c>
      <c r="AS52" s="177">
        <v>-765914.72058830352</v>
      </c>
      <c r="AT52" s="203">
        <v>0.20690037470396955</v>
      </c>
      <c r="AU52" s="177">
        <f>AU51*(1+AT51)</f>
        <v>215195379.6446113</v>
      </c>
      <c r="AV52" s="177">
        <f t="shared" si="2"/>
        <v>44524004.683033057</v>
      </c>
      <c r="AW52" s="174">
        <v>5.2838243453307607E-2</v>
      </c>
      <c r="AX52" s="175">
        <v>2592409352.4834857</v>
      </c>
      <c r="AY52" s="177">
        <v>136978356.49715394</v>
      </c>
      <c r="AZ52" s="174">
        <v>1.3832919014606898E-3</v>
      </c>
      <c r="BA52" s="175">
        <v>313898864.26406723</v>
      </c>
      <c r="BB52" s="177">
        <v>434213.75681419251</v>
      </c>
      <c r="BC52" s="174">
        <v>-8.1786599988649886E-2</v>
      </c>
      <c r="BD52" s="175">
        <v>58236302.163082123</v>
      </c>
      <c r="BE52" s="177">
        <v>-4762949.1498301439</v>
      </c>
      <c r="BF52" s="174">
        <v>-3.6401189902096072E-2</v>
      </c>
      <c r="BG52" s="175">
        <v>125085508.25086598</v>
      </c>
      <c r="BH52" s="177">
        <v>-4553261.3398399772</v>
      </c>
      <c r="BI52" s="174">
        <v>0.10130663048743029</v>
      </c>
      <c r="BJ52" s="175">
        <v>0</v>
      </c>
      <c r="BK52" s="177">
        <v>0</v>
      </c>
      <c r="BL52" s="174">
        <v>1.435749539574485E-2</v>
      </c>
      <c r="BM52" s="175">
        <v>57575233.713336371</v>
      </c>
      <c r="BN52" s="177">
        <v>826636.15294816054</v>
      </c>
      <c r="BO52" s="174">
        <v>-0.11386399783023075</v>
      </c>
      <c r="BP52" s="175">
        <v>0</v>
      </c>
      <c r="BQ52" s="177">
        <v>0</v>
      </c>
      <c r="BR52" s="174">
        <v>2.6900454554042739E-2</v>
      </c>
      <c r="BS52" s="175">
        <v>0</v>
      </c>
      <c r="BT52" s="177">
        <v>0</v>
      </c>
      <c r="BU52" s="174">
        <v>-0.14266408516062509</v>
      </c>
      <c r="BV52" s="175">
        <v>0</v>
      </c>
      <c r="BW52" s="177">
        <v>0</v>
      </c>
      <c r="BX52" s="174">
        <v>0.14590268211641561</v>
      </c>
      <c r="BY52" s="175">
        <v>64215481.633487746</v>
      </c>
      <c r="BZ52" s="177">
        <v>9369211.003723288</v>
      </c>
      <c r="CA52" s="174">
        <v>0.27174048277414092</v>
      </c>
      <c r="CB52" s="175">
        <v>0</v>
      </c>
      <c r="CC52" s="177">
        <v>0</v>
      </c>
      <c r="CD52" s="174">
        <v>0.31095506976174941</v>
      </c>
      <c r="CE52" s="175">
        <v>0</v>
      </c>
      <c r="CF52" s="177">
        <v>0</v>
      </c>
      <c r="CG52" s="174">
        <v>0</v>
      </c>
      <c r="CH52" s="175">
        <v>0</v>
      </c>
      <c r="CI52" s="177">
        <v>0</v>
      </c>
      <c r="CJ52" s="174">
        <v>0.32031108019070781</v>
      </c>
      <c r="CK52" s="175">
        <v>0</v>
      </c>
      <c r="CL52" s="177">
        <v>0</v>
      </c>
      <c r="CM52" s="203">
        <v>4.1542079706896391E-2</v>
      </c>
      <c r="CN52" s="177">
        <f>CN51*(1+CM51)</f>
        <v>25779034.007102914</v>
      </c>
      <c r="CO52" s="177">
        <f t="shared" si="3"/>
        <v>1070914.685489862</v>
      </c>
      <c r="CP52" s="174">
        <v>0.27708912406841646</v>
      </c>
      <c r="CQ52" s="175">
        <v>0</v>
      </c>
      <c r="CR52" s="177">
        <v>0</v>
      </c>
      <c r="CS52" s="174">
        <v>0.17466212299462366</v>
      </c>
      <c r="CT52" s="179">
        <v>0</v>
      </c>
      <c r="CU52" s="179">
        <v>0</v>
      </c>
      <c r="CV52" s="174">
        <v>6.5582342841974173E-2</v>
      </c>
      <c r="CW52" s="175">
        <v>0</v>
      </c>
      <c r="CX52" s="179">
        <f t="shared" si="4"/>
        <v>0</v>
      </c>
      <c r="CY52" s="174">
        <v>0</v>
      </c>
      <c r="CZ52" s="179">
        <v>0</v>
      </c>
      <c r="DA52" s="175">
        <f t="shared" si="5"/>
        <v>0</v>
      </c>
      <c r="DB52" s="164"/>
      <c r="DC52" s="180">
        <f t="shared" si="10"/>
        <v>-6609662621.0271845</v>
      </c>
      <c r="DE52" s="180">
        <f t="shared" si="11"/>
        <v>863277977038.35107</v>
      </c>
      <c r="DF52" s="181"/>
      <c r="DG52" s="182">
        <f t="shared" si="6"/>
        <v>-7.6564707971619557E-3</v>
      </c>
      <c r="DH52" s="183">
        <v>-7.0750783280446603E-3</v>
      </c>
    </row>
    <row r="53" spans="1:112" ht="15.75">
      <c r="A53" s="171">
        <v>39508</v>
      </c>
      <c r="B53" s="316">
        <v>862148914305.14221</v>
      </c>
      <c r="C53" s="173">
        <v>-25573254985.674496</v>
      </c>
      <c r="D53" s="174">
        <v>-0.27134501478647488</v>
      </c>
      <c r="E53" s="201">
        <v>0</v>
      </c>
      <c r="F53" s="175">
        <v>0</v>
      </c>
      <c r="G53" s="176">
        <v>-0.17463116511821253</v>
      </c>
      <c r="H53" s="175">
        <v>463721805.08550048</v>
      </c>
      <c r="I53" s="175">
        <v>-80980279.112801597</v>
      </c>
      <c r="J53" s="176">
        <v>-0.12539004452036603</v>
      </c>
      <c r="K53" s="175">
        <v>326693606.23584622</v>
      </c>
      <c r="L53" s="177">
        <v>-40964125.830431685</v>
      </c>
      <c r="M53" s="174">
        <v>-0.20490617221426138</v>
      </c>
      <c r="N53" s="175">
        <v>639821139.86724615</v>
      </c>
      <c r="O53" s="175">
        <v>-131103300.67196296</v>
      </c>
      <c r="P53" s="176">
        <v>-3.6811194376576976E-2</v>
      </c>
      <c r="Q53" s="178">
        <v>59662000</v>
      </c>
      <c r="R53" s="178">
        <v>-2196229.4788953355</v>
      </c>
      <c r="S53" s="176">
        <v>3.3233505914281765E-2</v>
      </c>
      <c r="T53" s="178">
        <v>-10728612.523055337</v>
      </c>
      <c r="U53" s="178">
        <v>356549.40773699695</v>
      </c>
      <c r="V53" s="176">
        <v>-0.315578446113781</v>
      </c>
      <c r="W53" s="178">
        <v>0</v>
      </c>
      <c r="X53" s="179">
        <v>0</v>
      </c>
      <c r="Y53" s="174">
        <v>0.12037593734426054</v>
      </c>
      <c r="Z53" s="175">
        <v>14506104.017953459</v>
      </c>
      <c r="AA53" s="177">
        <v>1746185.8683744916</v>
      </c>
      <c r="AB53" s="174">
        <v>0</v>
      </c>
      <c r="AC53" s="175">
        <v>0</v>
      </c>
      <c r="AD53" s="177">
        <v>0</v>
      </c>
      <c r="AE53" s="174">
        <v>-0.27994175312073483</v>
      </c>
      <c r="AF53" s="175">
        <v>0</v>
      </c>
      <c r="AG53" s="175">
        <v>0</v>
      </c>
      <c r="AH53" s="176">
        <v>-0.27605112672925314</v>
      </c>
      <c r="AI53" s="178">
        <v>349451373.53473991</v>
      </c>
      <c r="AJ53" s="179">
        <v>-96466445.401350066</v>
      </c>
      <c r="AK53" s="174">
        <v>-0.10800540058641377</v>
      </c>
      <c r="AL53" s="177">
        <v>7204318.7702087192</v>
      </c>
      <c r="AM53" s="177">
        <v>-778105.33472861245</v>
      </c>
      <c r="AN53" s="203">
        <v>-0.12252622676697499</v>
      </c>
      <c r="AO53" s="177">
        <v>0</v>
      </c>
      <c r="AP53" s="177">
        <v>0</v>
      </c>
      <c r="AQ53" s="203">
        <v>-0.16381069803810158</v>
      </c>
      <c r="AR53" s="177">
        <v>-6014129.6198092103</v>
      </c>
      <c r="AS53" s="177">
        <v>-985178.77111256926</v>
      </c>
      <c r="AT53" s="203">
        <v>2.895687107068793E-2</v>
      </c>
      <c r="AU53" s="177">
        <f t="shared" ref="AU53:AU62" si="13">AU52*(1+AT52)</f>
        <v>259719384.32764435</v>
      </c>
      <c r="AV53" s="177">
        <f t="shared" si="2"/>
        <v>7520660.7265340444</v>
      </c>
      <c r="AW53" s="174">
        <v>-1.429934318727211E-2</v>
      </c>
      <c r="AX53" s="175">
        <v>2729387708.9806399</v>
      </c>
      <c r="AY53" s="177">
        <v>-39028451.541836545</v>
      </c>
      <c r="AZ53" s="174">
        <v>4.8638607746119208E-2</v>
      </c>
      <c r="BA53" s="175">
        <v>314333078.02088141</v>
      </c>
      <c r="BB53" s="177">
        <v>15288723.283487936</v>
      </c>
      <c r="BC53" s="174">
        <v>1.3009770447913231E-2</v>
      </c>
      <c r="BD53" s="175">
        <v>53473353.013251975</v>
      </c>
      <c r="BE53" s="177">
        <v>695676.04778263753</v>
      </c>
      <c r="BF53" s="174">
        <v>-3.5367405531797243E-2</v>
      </c>
      <c r="BG53" s="175">
        <v>120532246.911026</v>
      </c>
      <c r="BH53" s="177">
        <v>-4262912.8561609723</v>
      </c>
      <c r="BI53" s="174">
        <v>-8.5867317856554853E-2</v>
      </c>
      <c r="BJ53" s="175">
        <v>0</v>
      </c>
      <c r="BK53" s="177">
        <v>0</v>
      </c>
      <c r="BL53" s="174">
        <v>6.2355616144104856E-2</v>
      </c>
      <c r="BM53" s="175">
        <v>58401869.866284527</v>
      </c>
      <c r="BN53" s="177">
        <v>3641684.5794800022</v>
      </c>
      <c r="BO53" s="174">
        <v>-3.9100149028815083E-2</v>
      </c>
      <c r="BP53" s="175">
        <v>0</v>
      </c>
      <c r="BQ53" s="177">
        <v>0</v>
      </c>
      <c r="BR53" s="174">
        <v>0.10159697898287187</v>
      </c>
      <c r="BS53" s="175">
        <v>0</v>
      </c>
      <c r="BT53" s="177">
        <v>0</v>
      </c>
      <c r="BU53" s="174">
        <v>-0.33151825119681433</v>
      </c>
      <c r="BV53" s="175">
        <v>0</v>
      </c>
      <c r="BW53" s="177">
        <v>0</v>
      </c>
      <c r="BX53" s="174">
        <v>-0.15031228187720372</v>
      </c>
      <c r="BY53" s="175">
        <v>73584692.637211025</v>
      </c>
      <c r="BZ53" s="177">
        <v>-11060683.06153186</v>
      </c>
      <c r="CA53" s="174">
        <v>-0.14385848821639621</v>
      </c>
      <c r="CB53" s="175">
        <v>0</v>
      </c>
      <c r="CC53" s="177">
        <v>0</v>
      </c>
      <c r="CD53" s="174">
        <v>-8.6770028486036682E-2</v>
      </c>
      <c r="CE53" s="175">
        <v>0</v>
      </c>
      <c r="CF53" s="177">
        <v>0</v>
      </c>
      <c r="CG53" s="174">
        <v>0</v>
      </c>
      <c r="CH53" s="175">
        <v>0</v>
      </c>
      <c r="CI53" s="177">
        <v>0</v>
      </c>
      <c r="CJ53" s="174">
        <v>5.4510089290767949E-2</v>
      </c>
      <c r="CK53" s="175">
        <v>0</v>
      </c>
      <c r="CL53" s="177">
        <v>0</v>
      </c>
      <c r="CM53" s="203">
        <v>-9.8397495582178099E-2</v>
      </c>
      <c r="CN53" s="177">
        <f t="shared" ref="CN53:CN62" si="14">CN52*(1+CM52)</f>
        <v>26849948.692592777</v>
      </c>
      <c r="CO53" s="177">
        <f t="shared" si="3"/>
        <v>-2641967.7078611064</v>
      </c>
      <c r="CP53" s="174">
        <v>3.0174721928515464E-2</v>
      </c>
      <c r="CQ53" s="175">
        <v>0</v>
      </c>
      <c r="CR53" s="177">
        <v>0</v>
      </c>
      <c r="CS53" s="174">
        <v>-0.23313300397882836</v>
      </c>
      <c r="CT53" s="179">
        <v>0</v>
      </c>
      <c r="CU53" s="179">
        <v>0</v>
      </c>
      <c r="CV53" s="174">
        <v>-0.26911889133940969</v>
      </c>
      <c r="CW53" s="175">
        <v>0</v>
      </c>
      <c r="CX53" s="179">
        <f t="shared" si="4"/>
        <v>0</v>
      </c>
      <c r="CY53" s="174">
        <v>0</v>
      </c>
      <c r="CZ53" s="179">
        <v>0</v>
      </c>
      <c r="DA53" s="175">
        <f t="shared" si="5"/>
        <v>0</v>
      </c>
      <c r="DB53" s="164"/>
      <c r="DC53" s="180">
        <f t="shared" si="10"/>
        <v>-25192036785.819218</v>
      </c>
      <c r="DE53" s="180">
        <f t="shared" si="11"/>
        <v>856668314417.32397</v>
      </c>
      <c r="DF53" s="181"/>
      <c r="DG53" s="182">
        <f t="shared" si="6"/>
        <v>-2.940699026898639E-2</v>
      </c>
      <c r="DH53" s="183">
        <v>-2.96622248910277E-2</v>
      </c>
    </row>
    <row r="54" spans="1:112" ht="15.75">
      <c r="A54" s="171">
        <v>39539</v>
      </c>
      <c r="B54" s="316">
        <v>836575659319.46777</v>
      </c>
      <c r="C54" s="173">
        <v>53370000961.553802</v>
      </c>
      <c r="D54" s="174">
        <v>0.12173414339482166</v>
      </c>
      <c r="E54" s="201">
        <v>0</v>
      </c>
      <c r="F54" s="175">
        <v>0</v>
      </c>
      <c r="G54" s="176">
        <v>0.24190269311012225</v>
      </c>
      <c r="H54" s="175">
        <v>382741525.97269887</v>
      </c>
      <c r="I54" s="175">
        <v>92586205.897873655</v>
      </c>
      <c r="J54" s="176">
        <v>-6.8805056651739152E-2</v>
      </c>
      <c r="K54" s="175">
        <v>285729480.40541452</v>
      </c>
      <c r="L54" s="177">
        <v>-19659633.086366538</v>
      </c>
      <c r="M54" s="174">
        <v>0.32694739500719061</v>
      </c>
      <c r="N54" s="175">
        <v>508717839.19528323</v>
      </c>
      <c r="O54" s="175">
        <v>166323972.31858474</v>
      </c>
      <c r="P54" s="176">
        <v>-8.1464587659366441E-2</v>
      </c>
      <c r="Q54" s="178">
        <v>57465770.521104664</v>
      </c>
      <c r="R54" s="178">
        <v>-4681425.3000295665</v>
      </c>
      <c r="S54" s="176">
        <v>-0.12456642008212565</v>
      </c>
      <c r="T54" s="178">
        <v>-10372063.115318341</v>
      </c>
      <c r="U54" s="178">
        <v>-1292010.7711410653</v>
      </c>
      <c r="V54" s="176">
        <v>0.1209444402099714</v>
      </c>
      <c r="W54" s="178">
        <v>0</v>
      </c>
      <c r="X54" s="179">
        <v>0</v>
      </c>
      <c r="Y54" s="174">
        <v>0.18148753268247056</v>
      </c>
      <c r="Z54" s="175">
        <v>16252289.88632795</v>
      </c>
      <c r="AA54" s="177">
        <v>2949587.9919099296</v>
      </c>
      <c r="AB54" s="174">
        <v>0</v>
      </c>
      <c r="AC54" s="175">
        <v>0</v>
      </c>
      <c r="AD54" s="177">
        <v>0</v>
      </c>
      <c r="AE54" s="174">
        <v>0.40182456090756763</v>
      </c>
      <c r="AF54" s="175">
        <v>0</v>
      </c>
      <c r="AG54" s="175">
        <v>0</v>
      </c>
      <c r="AH54" s="176">
        <v>0.36239317530445209</v>
      </c>
      <c r="AI54" s="178">
        <v>252984928.13338986</v>
      </c>
      <c r="AJ54" s="179">
        <v>91680011.410427764</v>
      </c>
      <c r="AK54" s="174">
        <v>0.30416775758403247</v>
      </c>
      <c r="AL54" s="177">
        <v>6426213.4354801066</v>
      </c>
      <c r="AM54" s="177">
        <v>1954646.9304263655</v>
      </c>
      <c r="AN54" s="203">
        <v>0.10352557312086864</v>
      </c>
      <c r="AO54" s="177">
        <v>0</v>
      </c>
      <c r="AP54" s="177">
        <v>0</v>
      </c>
      <c r="AQ54" s="203">
        <v>-7.2615177686860558E-2</v>
      </c>
      <c r="AR54" s="177">
        <v>-6999308.390921779</v>
      </c>
      <c r="AS54" s="177">
        <v>-508256.02249191905</v>
      </c>
      <c r="AT54" s="203">
        <v>0.23966176253588045</v>
      </c>
      <c r="AU54" s="177">
        <f t="shared" si="13"/>
        <v>267240045.05417842</v>
      </c>
      <c r="AV54" s="177">
        <f t="shared" si="2"/>
        <v>64047220.217852503</v>
      </c>
      <c r="AW54" s="174">
        <v>5.0329479057095776E-2</v>
      </c>
      <c r="AX54" s="175">
        <v>2690359257.4388032</v>
      </c>
      <c r="AY54" s="177">
        <v>135404379.90333</v>
      </c>
      <c r="AZ54" s="174">
        <v>-1.41426794225845E-3</v>
      </c>
      <c r="BA54" s="175">
        <v>329621801.30436933</v>
      </c>
      <c r="BB54" s="177">
        <v>-466173.54665425408</v>
      </c>
      <c r="BC54" s="174">
        <v>4.6657378175211345E-2</v>
      </c>
      <c r="BD54" s="175">
        <v>54169029.061034612</v>
      </c>
      <c r="BE54" s="177">
        <v>2527384.8742847056</v>
      </c>
      <c r="BF54" s="174">
        <v>9.0331462713197808E-2</v>
      </c>
      <c r="BG54" s="175">
        <v>116269334.05486502</v>
      </c>
      <c r="BH54" s="177">
        <v>10502779.01386538</v>
      </c>
      <c r="BI54" s="174">
        <v>-0.12539324713430741</v>
      </c>
      <c r="BJ54" s="175">
        <v>0</v>
      </c>
      <c r="BK54" s="177">
        <v>0</v>
      </c>
      <c r="BL54" s="174">
        <v>2.7731038402646176E-2</v>
      </c>
      <c r="BM54" s="175">
        <v>62043554.445764527</v>
      </c>
      <c r="BN54" s="177">
        <v>1720532.190972165</v>
      </c>
      <c r="BO54" s="174">
        <v>3.0374887118507079E-2</v>
      </c>
      <c r="BP54" s="175">
        <v>0</v>
      </c>
      <c r="BQ54" s="177">
        <v>0</v>
      </c>
      <c r="BR54" s="174">
        <v>-4.0630583735653668E-2</v>
      </c>
      <c r="BS54" s="175">
        <v>0</v>
      </c>
      <c r="BT54" s="177">
        <v>0</v>
      </c>
      <c r="BU54" s="174">
        <v>0.39558103083056007</v>
      </c>
      <c r="BV54" s="175">
        <v>0</v>
      </c>
      <c r="BW54" s="177">
        <v>0</v>
      </c>
      <c r="BX54" s="174">
        <v>0.11919022250002013</v>
      </c>
      <c r="BY54" s="175">
        <v>62524009.575679168</v>
      </c>
      <c r="BZ54" s="177">
        <v>7452250.6129185893</v>
      </c>
      <c r="CA54" s="174">
        <v>3.7224914393501271E-3</v>
      </c>
      <c r="CB54" s="175">
        <v>0</v>
      </c>
      <c r="CC54" s="177">
        <v>0</v>
      </c>
      <c r="CD54" s="174">
        <v>0.27713461570064246</v>
      </c>
      <c r="CE54" s="175">
        <v>0</v>
      </c>
      <c r="CF54" s="177">
        <v>0</v>
      </c>
      <c r="CG54" s="174">
        <v>0</v>
      </c>
      <c r="CH54" s="175">
        <v>0</v>
      </c>
      <c r="CI54" s="177">
        <v>0</v>
      </c>
      <c r="CJ54" s="174">
        <v>0.25894579123432915</v>
      </c>
      <c r="CK54" s="175">
        <v>0</v>
      </c>
      <c r="CL54" s="177">
        <v>0</v>
      </c>
      <c r="CM54" s="203">
        <v>0.14183015567984386</v>
      </c>
      <c r="CN54" s="177">
        <f t="shared" si="14"/>
        <v>24207980.98473167</v>
      </c>
      <c r="CO54" s="177">
        <f t="shared" si="3"/>
        <v>3433421.7117591929</v>
      </c>
      <c r="CP54" s="174">
        <v>0.37368510414049105</v>
      </c>
      <c r="CQ54" s="175">
        <v>0</v>
      </c>
      <c r="CR54" s="177">
        <v>0</v>
      </c>
      <c r="CS54" s="174">
        <v>0.54415664670570452</v>
      </c>
      <c r="CT54" s="179">
        <v>0</v>
      </c>
      <c r="CU54" s="179">
        <v>0</v>
      </c>
      <c r="CV54" s="174">
        <v>0.24373417448309515</v>
      </c>
      <c r="CW54" s="175">
        <v>0</v>
      </c>
      <c r="CX54" s="179">
        <f t="shared" si="4"/>
        <v>0</v>
      </c>
      <c r="CY54" s="174">
        <v>0</v>
      </c>
      <c r="CZ54" s="179">
        <v>0</v>
      </c>
      <c r="DA54" s="175">
        <f t="shared" si="5"/>
        <v>0</v>
      </c>
      <c r="DB54" s="164"/>
      <c r="DC54" s="180">
        <f t="shared" si="10"/>
        <v>52816026067.206276</v>
      </c>
      <c r="DE54" s="180">
        <f t="shared" si="11"/>
        <v>831476277631.50488</v>
      </c>
      <c r="DF54" s="181"/>
      <c r="DG54" s="182">
        <f t="shared" si="6"/>
        <v>6.3520785244354713E-2</v>
      </c>
      <c r="DH54" s="183">
        <v>6.3795785075756201E-2</v>
      </c>
    </row>
    <row r="55" spans="1:112" ht="15.75">
      <c r="A55" s="171">
        <v>39569</v>
      </c>
      <c r="B55" s="316">
        <v>889945660281.02161</v>
      </c>
      <c r="C55" s="173">
        <v>15918438207.312313</v>
      </c>
      <c r="D55" s="174">
        <v>7.6120970667165763E-2</v>
      </c>
      <c r="E55" s="201">
        <v>0</v>
      </c>
      <c r="F55" s="175">
        <v>0</v>
      </c>
      <c r="G55" s="176">
        <v>0.16048168204149083</v>
      </c>
      <c r="H55" s="175">
        <v>475327731.87057251</v>
      </c>
      <c r="I55" s="175">
        <v>76281393.931556225</v>
      </c>
      <c r="J55" s="176">
        <v>0.15799606050293175</v>
      </c>
      <c r="K55" s="175">
        <v>266069847.31904796</v>
      </c>
      <c r="L55" s="177">
        <v>42037987.695026115</v>
      </c>
      <c r="M55" s="174">
        <v>0.10749128864844928</v>
      </c>
      <c r="N55" s="175">
        <v>675041811.51386797</v>
      </c>
      <c r="O55" s="175">
        <v>72561114.211209282</v>
      </c>
      <c r="P55" s="176">
        <v>0.14672134349562227</v>
      </c>
      <c r="Q55" s="178">
        <v>52784345.221075095</v>
      </c>
      <c r="R55" s="178">
        <v>7744590.0463728672</v>
      </c>
      <c r="S55" s="176">
        <v>0.36058478356083085</v>
      </c>
      <c r="T55" s="178">
        <v>-11664073.886459406</v>
      </c>
      <c r="U55" s="178">
        <v>4205887.5577865038</v>
      </c>
      <c r="V55" s="176">
        <v>0.25858074086114918</v>
      </c>
      <c r="W55" s="178">
        <v>0</v>
      </c>
      <c r="X55" s="179">
        <v>0</v>
      </c>
      <c r="Y55" s="174">
        <v>0.1107703044575658</v>
      </c>
      <c r="Z55" s="175">
        <v>19201877.878237881</v>
      </c>
      <c r="AA55" s="177">
        <v>2126997.8587294077</v>
      </c>
      <c r="AB55" s="174">
        <v>0</v>
      </c>
      <c r="AC55" s="175">
        <v>0</v>
      </c>
      <c r="AD55" s="177">
        <v>0</v>
      </c>
      <c r="AE55" s="174">
        <v>3.8885072312475032E-2</v>
      </c>
      <c r="AF55" s="175">
        <v>0</v>
      </c>
      <c r="AG55" s="175">
        <v>0</v>
      </c>
      <c r="AH55" s="176">
        <v>7.8344363457950539E-2</v>
      </c>
      <c r="AI55" s="178">
        <v>344664939.54381764</v>
      </c>
      <c r="AJ55" s="179">
        <v>27002555.294833399</v>
      </c>
      <c r="AK55" s="174">
        <v>0.36723194400397935</v>
      </c>
      <c r="AL55" s="177">
        <v>8380860.3659064723</v>
      </c>
      <c r="AM55" s="177">
        <v>3077719.6445977357</v>
      </c>
      <c r="AN55" s="203">
        <v>-5.3631401299897305E-3</v>
      </c>
      <c r="AO55" s="177">
        <v>0</v>
      </c>
      <c r="AP55" s="177">
        <v>0</v>
      </c>
      <c r="AQ55" s="203">
        <v>4.1387743267263993E-2</v>
      </c>
      <c r="AR55" s="177">
        <v>-7507564.4134136988</v>
      </c>
      <c r="AS55" s="177">
        <v>310721.14850481355</v>
      </c>
      <c r="AT55" s="203">
        <v>6.2913901789041063E-2</v>
      </c>
      <c r="AU55" s="177">
        <f t="shared" si="13"/>
        <v>331287265.27203095</v>
      </c>
      <c r="AV55" s="177">
        <f t="shared" si="2"/>
        <v>20842574.47128455</v>
      </c>
      <c r="AW55" s="174">
        <v>5.4347234213919994E-2</v>
      </c>
      <c r="AX55" s="175">
        <v>2825763637.3421335</v>
      </c>
      <c r="AY55" s="177">
        <v>153572438.2318114</v>
      </c>
      <c r="AZ55" s="174">
        <v>-1.7155918142050496E-2</v>
      </c>
      <c r="BA55" s="175">
        <v>329155627.75771511</v>
      </c>
      <c r="BB55" s="177">
        <v>-5646967.0058066044</v>
      </c>
      <c r="BC55" s="174">
        <v>-1.6140399250060805E-2</v>
      </c>
      <c r="BD55" s="175">
        <v>56696413.935319319</v>
      </c>
      <c r="BE55" s="177">
        <v>-915102.75696276489</v>
      </c>
      <c r="BF55" s="174">
        <v>-4.9655493939826434E-2</v>
      </c>
      <c r="BG55" s="175">
        <v>126772113.06873041</v>
      </c>
      <c r="BH55" s="177">
        <v>-6294931.8922233349</v>
      </c>
      <c r="BI55" s="174">
        <v>-6.233433274901027E-2</v>
      </c>
      <c r="BJ55" s="175">
        <v>0</v>
      </c>
      <c r="BK55" s="177">
        <v>0</v>
      </c>
      <c r="BL55" s="174">
        <v>1.6417799493933974E-2</v>
      </c>
      <c r="BM55" s="175">
        <v>63764086.636736691</v>
      </c>
      <c r="BN55" s="177">
        <v>1046865.9893157777</v>
      </c>
      <c r="BO55" s="174">
        <v>-0.166714234943863</v>
      </c>
      <c r="BP55" s="175">
        <v>0</v>
      </c>
      <c r="BQ55" s="177">
        <v>0</v>
      </c>
      <c r="BR55" s="174">
        <v>-4.1519421795381303E-2</v>
      </c>
      <c r="BS55" s="175">
        <v>0</v>
      </c>
      <c r="BT55" s="177">
        <v>0</v>
      </c>
      <c r="BU55" s="174">
        <v>0.10545131962556535</v>
      </c>
      <c r="BV55" s="175">
        <v>0</v>
      </c>
      <c r="BW55" s="177">
        <v>0</v>
      </c>
      <c r="BX55" s="174">
        <v>7.1273828527989649E-2</v>
      </c>
      <c r="BY55" s="175">
        <v>69976260.188597754</v>
      </c>
      <c r="BZ55" s="177">
        <v>4987475.9697121046</v>
      </c>
      <c r="CA55" s="174">
        <v>-6.028714501476181E-2</v>
      </c>
      <c r="CB55" s="175">
        <v>0</v>
      </c>
      <c r="CC55" s="177">
        <v>0</v>
      </c>
      <c r="CD55" s="174">
        <v>6.894581885857784E-2</v>
      </c>
      <c r="CE55" s="175">
        <v>0</v>
      </c>
      <c r="CF55" s="177">
        <v>0</v>
      </c>
      <c r="CG55" s="174">
        <v>0</v>
      </c>
      <c r="CH55" s="175">
        <v>0</v>
      </c>
      <c r="CI55" s="177">
        <v>0</v>
      </c>
      <c r="CJ55" s="174">
        <v>0.23699059465161562</v>
      </c>
      <c r="CK55" s="175">
        <v>0</v>
      </c>
      <c r="CL55" s="177">
        <v>0</v>
      </c>
      <c r="CM55" s="203">
        <v>0.20719649701181608</v>
      </c>
      <c r="CN55" s="177">
        <f t="shared" si="14"/>
        <v>27641402.696490861</v>
      </c>
      <c r="CO55" s="177">
        <f t="shared" si="3"/>
        <v>5727201.8112058742</v>
      </c>
      <c r="CP55" s="174">
        <v>0.32080674525250363</v>
      </c>
      <c r="CQ55" s="175">
        <v>0</v>
      </c>
      <c r="CR55" s="177">
        <v>0</v>
      </c>
      <c r="CS55" s="174">
        <v>5.1589133025400857E-2</v>
      </c>
      <c r="CT55" s="179">
        <v>0</v>
      </c>
      <c r="CU55" s="179">
        <v>0</v>
      </c>
      <c r="CV55" s="174">
        <v>1.9849899759472104E-2</v>
      </c>
      <c r="CW55" s="175">
        <v>0</v>
      </c>
      <c r="CX55" s="179">
        <f t="shared" si="4"/>
        <v>0</v>
      </c>
      <c r="CY55" s="174">
        <v>0</v>
      </c>
      <c r="CZ55" s="179">
        <v>0</v>
      </c>
      <c r="DA55" s="175">
        <f t="shared" si="5"/>
        <v>0</v>
      </c>
      <c r="DB55" s="164"/>
      <c r="DC55" s="180">
        <f t="shared" si="10"/>
        <v>15509769685.105356</v>
      </c>
      <c r="DE55" s="180">
        <f t="shared" si="11"/>
        <v>884292303698.71106</v>
      </c>
      <c r="DF55" s="181"/>
      <c r="DG55" s="182">
        <f t="shared" si="6"/>
        <v>1.7539188818259489E-2</v>
      </c>
      <c r="DH55" s="183">
        <v>1.78869777310737E-2</v>
      </c>
    </row>
    <row r="56" spans="1:112" ht="15.75">
      <c r="A56" s="171">
        <v>39600</v>
      </c>
      <c r="B56" s="316">
        <v>905864098488.33398</v>
      </c>
      <c r="C56" s="173">
        <v>-82681461720.706741</v>
      </c>
      <c r="D56" s="174">
        <v>-0.24723212972225977</v>
      </c>
      <c r="E56" s="201">
        <v>0</v>
      </c>
      <c r="F56" s="175">
        <v>0</v>
      </c>
      <c r="G56" s="176">
        <v>0.16718549542611227</v>
      </c>
      <c r="H56" s="175">
        <v>551609125.80212867</v>
      </c>
      <c r="I56" s="175">
        <v>92221044.978793576</v>
      </c>
      <c r="J56" s="176">
        <v>-0.31727126852545684</v>
      </c>
      <c r="K56" s="175">
        <v>308107835.01407409</v>
      </c>
      <c r="L56" s="177">
        <v>-97753763.657547459</v>
      </c>
      <c r="M56" s="174">
        <v>0.14662512803843461</v>
      </c>
      <c r="N56" s="175">
        <v>747602925.72507727</v>
      </c>
      <c r="O56" s="175">
        <v>109617374.70634778</v>
      </c>
      <c r="P56" s="176">
        <v>-0.27668386871305861</v>
      </c>
      <c r="Q56" s="178">
        <v>60528935.267447963</v>
      </c>
      <c r="R56" s="178">
        <v>-16747379.978879796</v>
      </c>
      <c r="S56" s="176">
        <v>-0.28683212763677068</v>
      </c>
      <c r="T56" s="178">
        <v>-7458186.3286729017</v>
      </c>
      <c r="U56" s="178">
        <v>-2139247.452964724</v>
      </c>
      <c r="V56" s="176">
        <v>0.24878902205512274</v>
      </c>
      <c r="W56" s="178">
        <v>0</v>
      </c>
      <c r="X56" s="179">
        <v>0</v>
      </c>
      <c r="Y56" s="174">
        <v>-9.0764844279400583E-2</v>
      </c>
      <c r="Z56" s="175">
        <v>21328875.736967288</v>
      </c>
      <c r="AA56" s="177">
        <v>-1935912.0849205214</v>
      </c>
      <c r="AB56" s="174">
        <v>0</v>
      </c>
      <c r="AC56" s="175">
        <v>0</v>
      </c>
      <c r="AD56" s="177">
        <v>0</v>
      </c>
      <c r="AE56" s="174">
        <v>-0.16799790301567102</v>
      </c>
      <c r="AF56" s="175">
        <v>0</v>
      </c>
      <c r="AG56" s="175">
        <v>0</v>
      </c>
      <c r="AH56" s="176">
        <v>0.17160062327785661</v>
      </c>
      <c r="AI56" s="178">
        <v>371667494.83865106</v>
      </c>
      <c r="AJ56" s="179">
        <v>63778373.766432077</v>
      </c>
      <c r="AK56" s="174">
        <v>0.27091091976729864</v>
      </c>
      <c r="AL56" s="177">
        <v>11458580.010504207</v>
      </c>
      <c r="AM56" s="177">
        <v>3104254.449872877</v>
      </c>
      <c r="AN56" s="203">
        <v>2.1509225331648153E-2</v>
      </c>
      <c r="AO56" s="177">
        <v>0</v>
      </c>
      <c r="AP56" s="177">
        <v>0</v>
      </c>
      <c r="AQ56" s="203">
        <v>-0.22796337115553736</v>
      </c>
      <c r="AR56" s="177">
        <v>-7196843.2649088847</v>
      </c>
      <c r="AS56" s="177">
        <v>-1640616.6523466534</v>
      </c>
      <c r="AT56" s="203">
        <v>-5.7448707632104683E-2</v>
      </c>
      <c r="AU56" s="177">
        <f t="shared" si="13"/>
        <v>352129839.74331546</v>
      </c>
      <c r="AV56" s="177">
        <f t="shared" si="2"/>
        <v>-20229404.211953606</v>
      </c>
      <c r="AW56" s="174">
        <v>-1.1308860329230763E-2</v>
      </c>
      <c r="AX56" s="175">
        <v>2979336075.573945</v>
      </c>
      <c r="AY56" s="177">
        <v>-33692895.552504256</v>
      </c>
      <c r="AZ56" s="174">
        <v>8.1955739006450645E-2</v>
      </c>
      <c r="BA56" s="175">
        <v>323508660.75190848</v>
      </c>
      <c r="BB56" s="177">
        <v>26513391.366909795</v>
      </c>
      <c r="BC56" s="174">
        <v>-2.8804836305705656E-2</v>
      </c>
      <c r="BD56" s="175">
        <v>55781311.178356551</v>
      </c>
      <c r="BE56" s="177">
        <v>-1606771.5374101894</v>
      </c>
      <c r="BF56" s="174">
        <v>-1.8200315701362074E-2</v>
      </c>
      <c r="BG56" s="175">
        <v>120477181.17650709</v>
      </c>
      <c r="BH56" s="177">
        <v>-2192722.7322226251</v>
      </c>
      <c r="BI56" s="174">
        <v>-0.15164830447919658</v>
      </c>
      <c r="BJ56" s="175">
        <v>0</v>
      </c>
      <c r="BK56" s="177">
        <v>0</v>
      </c>
      <c r="BL56" s="174">
        <v>-6.9396841183929789E-2</v>
      </c>
      <c r="BM56" s="175">
        <v>64810952.626052476</v>
      </c>
      <c r="BN56" s="177">
        <v>-4497675.3863693606</v>
      </c>
      <c r="BO56" s="174">
        <v>-9.2815534542275799E-2</v>
      </c>
      <c r="BP56" s="175">
        <v>0</v>
      </c>
      <c r="BQ56" s="177">
        <v>0</v>
      </c>
      <c r="BR56" s="174">
        <v>4.6975157523894744E-2</v>
      </c>
      <c r="BS56" s="175">
        <v>0</v>
      </c>
      <c r="BT56" s="177">
        <v>0</v>
      </c>
      <c r="BU56" s="174">
        <v>1.4279362364258759E-3</v>
      </c>
      <c r="BV56" s="175">
        <v>0</v>
      </c>
      <c r="BW56" s="177">
        <v>0</v>
      </c>
      <c r="BX56" s="174">
        <v>1.8335113119092587E-2</v>
      </c>
      <c r="BY56" s="175">
        <v>74963736.158309862</v>
      </c>
      <c r="BZ56" s="177">
        <v>1374468.5822924224</v>
      </c>
      <c r="CA56" s="174">
        <v>9.9016149678934975E-2</v>
      </c>
      <c r="CB56" s="175">
        <v>0</v>
      </c>
      <c r="CC56" s="177">
        <v>0</v>
      </c>
      <c r="CD56" s="174">
        <v>-1.5414327533147778E-2</v>
      </c>
      <c r="CE56" s="175">
        <v>0</v>
      </c>
      <c r="CF56" s="177">
        <v>0</v>
      </c>
      <c r="CG56" s="174">
        <v>0</v>
      </c>
      <c r="CH56" s="175">
        <v>0</v>
      </c>
      <c r="CI56" s="177">
        <v>0</v>
      </c>
      <c r="CJ56" s="174">
        <v>0.16370075587716529</v>
      </c>
      <c r="CK56" s="175">
        <v>0</v>
      </c>
      <c r="CL56" s="177">
        <v>0</v>
      </c>
      <c r="CM56" s="203">
        <v>-0.20366080595754937</v>
      </c>
      <c r="CN56" s="177">
        <f t="shared" si="14"/>
        <v>33368604.507696737</v>
      </c>
      <c r="CO56" s="177">
        <f t="shared" si="3"/>
        <v>-6795876.8877162328</v>
      </c>
      <c r="CP56" s="174">
        <v>0.14311496961522047</v>
      </c>
      <c r="CQ56" s="175">
        <v>0</v>
      </c>
      <c r="CR56" s="177">
        <v>0</v>
      </c>
      <c r="CS56" s="174">
        <v>-9.3946400320362708E-2</v>
      </c>
      <c r="CT56" s="179">
        <v>0</v>
      </c>
      <c r="CU56" s="179">
        <v>0</v>
      </c>
      <c r="CV56" s="174">
        <v>-0.19609940330777534</v>
      </c>
      <c r="CW56" s="175">
        <v>0</v>
      </c>
      <c r="CX56" s="179">
        <f t="shared" si="4"/>
        <v>0</v>
      </c>
      <c r="CY56" s="174">
        <v>0</v>
      </c>
      <c r="CZ56" s="179">
        <v>0</v>
      </c>
      <c r="DA56" s="175">
        <f t="shared" si="5"/>
        <v>0</v>
      </c>
      <c r="DB56" s="164"/>
      <c r="DC56" s="180">
        <f t="shared" si="10"/>
        <v>-82788838362.422562</v>
      </c>
      <c r="DE56" s="180">
        <f t="shared" si="11"/>
        <v>899802073383.81653</v>
      </c>
      <c r="DF56" s="181"/>
      <c r="DG56" s="182">
        <f t="shared" si="6"/>
        <v>-9.2007832401502412E-2</v>
      </c>
      <c r="DH56" s="183">
        <v>-9.1273582713656404E-2</v>
      </c>
    </row>
    <row r="57" spans="1:112" ht="15.75">
      <c r="A57" s="171">
        <v>39630</v>
      </c>
      <c r="B57" s="316">
        <v>823182636767.62732</v>
      </c>
      <c r="C57" s="173">
        <v>-17151749527.160854</v>
      </c>
      <c r="D57" s="174">
        <v>7.0059049813803675E-2</v>
      </c>
      <c r="E57" s="201">
        <v>0</v>
      </c>
      <c r="F57" s="175">
        <v>0</v>
      </c>
      <c r="G57" s="176">
        <v>-0.36805174323998857</v>
      </c>
      <c r="H57" s="175">
        <v>643830170.78092229</v>
      </c>
      <c r="I57" s="175">
        <v>-236962816.70641801</v>
      </c>
      <c r="J57" s="176">
        <v>-0.12305565317659015</v>
      </c>
      <c r="K57" s="175">
        <v>210354071.35652664</v>
      </c>
      <c r="L57" s="177">
        <v>-25885257.649132438</v>
      </c>
      <c r="M57" s="174">
        <v>-0.30417016808441777</v>
      </c>
      <c r="N57" s="175">
        <v>857220300.43142498</v>
      </c>
      <c r="O57" s="175">
        <v>-260740842.86760163</v>
      </c>
      <c r="P57" s="176">
        <v>-0.1221169294914576</v>
      </c>
      <c r="Q57" s="178">
        <v>43781555.288568169</v>
      </c>
      <c r="R57" s="178">
        <v>-5346469.1002004314</v>
      </c>
      <c r="S57" s="176">
        <v>2.5579771348677068E-2</v>
      </c>
      <c r="T57" s="178">
        <v>-9597433.7816376258</v>
      </c>
      <c r="U57" s="178">
        <v>245500.16166835953</v>
      </c>
      <c r="V57" s="176">
        <v>-0.24486705252315219</v>
      </c>
      <c r="W57" s="178">
        <v>0</v>
      </c>
      <c r="X57" s="179">
        <v>0</v>
      </c>
      <c r="Y57" s="174">
        <v>-0.17909845305264693</v>
      </c>
      <c r="Z57" s="175">
        <v>19392963.652046766</v>
      </c>
      <c r="AA57" s="177">
        <v>-3473249.7901877863</v>
      </c>
      <c r="AB57" s="174">
        <v>0</v>
      </c>
      <c r="AC57" s="175">
        <v>0</v>
      </c>
      <c r="AD57" s="177">
        <v>0</v>
      </c>
      <c r="AE57" s="174">
        <v>-9.0311088779036056E-2</v>
      </c>
      <c r="AF57" s="175">
        <v>0</v>
      </c>
      <c r="AG57" s="175">
        <v>0</v>
      </c>
      <c r="AH57" s="176">
        <v>-0.37775872898857976</v>
      </c>
      <c r="AI57" s="178">
        <v>435445868.60508317</v>
      </c>
      <c r="AJ57" s="179">
        <v>-164493477.86758432</v>
      </c>
      <c r="AK57" s="174">
        <v>-0.11188840728163263</v>
      </c>
      <c r="AL57" s="177">
        <v>14562834.460377082</v>
      </c>
      <c r="AM57" s="177">
        <v>-1629412.3532776658</v>
      </c>
      <c r="AN57" s="203">
        <v>-0.24905868173986465</v>
      </c>
      <c r="AO57" s="177">
        <v>0</v>
      </c>
      <c r="AP57" s="177">
        <v>0</v>
      </c>
      <c r="AQ57" s="203">
        <v>-6.8971821240631795E-2</v>
      </c>
      <c r="AR57" s="177">
        <v>-8837459.9172555376</v>
      </c>
      <c r="AS57" s="177">
        <v>-609535.70563419757</v>
      </c>
      <c r="AT57" s="203">
        <v>-0.19337014720139506</v>
      </c>
      <c r="AU57" s="177">
        <f t="shared" si="13"/>
        <v>331900435.53136188</v>
      </c>
      <c r="AV57" s="177">
        <f t="shared" si="2"/>
        <v>-64179636.07490658</v>
      </c>
      <c r="AW57" s="174">
        <v>-3.5440032854212836E-2</v>
      </c>
      <c r="AX57" s="175">
        <v>2945643180.021441</v>
      </c>
      <c r="AY57" s="177">
        <v>-104393691.07674785</v>
      </c>
      <c r="AZ57" s="174">
        <v>-4.2170311261150298E-2</v>
      </c>
      <c r="BA57" s="175">
        <v>350022052.11881828</v>
      </c>
      <c r="BB57" s="177">
        <v>-14760538.88611714</v>
      </c>
      <c r="BC57" s="174">
        <v>-6.1131566342144991E-2</v>
      </c>
      <c r="BD57" s="175">
        <v>54174539.640946366</v>
      </c>
      <c r="BE57" s="177">
        <v>-3311774.4641156765</v>
      </c>
      <c r="BF57" s="174">
        <v>-3.8694269374772695E-2</v>
      </c>
      <c r="BG57" s="175">
        <v>118284458.44428447</v>
      </c>
      <c r="BH57" s="177">
        <v>-4576930.6978922505</v>
      </c>
      <c r="BI57" s="174">
        <v>-0.14943025688931671</v>
      </c>
      <c r="BJ57" s="175">
        <v>0</v>
      </c>
      <c r="BK57" s="177">
        <v>0</v>
      </c>
      <c r="BL57" s="174">
        <v>2.7393870471478676E-2</v>
      </c>
      <c r="BM57" s="175">
        <v>60313277.239683121</v>
      </c>
      <c r="BN57" s="177">
        <v>1652214.1044142623</v>
      </c>
      <c r="BO57" s="174">
        <v>0.18191962339288556</v>
      </c>
      <c r="BP57" s="175">
        <v>0</v>
      </c>
      <c r="BQ57" s="177">
        <v>0</v>
      </c>
      <c r="BR57" s="174">
        <v>-3.6632587057397484E-2</v>
      </c>
      <c r="BS57" s="175">
        <v>0</v>
      </c>
      <c r="BT57" s="177">
        <v>0</v>
      </c>
      <c r="BU57" s="174">
        <v>0.15456479733315706</v>
      </c>
      <c r="BV57" s="175">
        <v>0</v>
      </c>
      <c r="BW57" s="177">
        <v>0</v>
      </c>
      <c r="BX57" s="174">
        <v>1.192180614113327E-2</v>
      </c>
      <c r="BY57" s="175">
        <v>76338204.740602285</v>
      </c>
      <c r="BZ57" s="177">
        <v>910089.27807960124</v>
      </c>
      <c r="CA57" s="174">
        <v>7.0114905869868155E-2</v>
      </c>
      <c r="CB57" s="175">
        <v>0</v>
      </c>
      <c r="CC57" s="177">
        <v>0</v>
      </c>
      <c r="CD57" s="174">
        <v>-8.6220208543530782E-2</v>
      </c>
      <c r="CE57" s="175">
        <v>0</v>
      </c>
      <c r="CF57" s="177">
        <v>0</v>
      </c>
      <c r="CG57" s="174">
        <v>0</v>
      </c>
      <c r="CH57" s="175">
        <v>0</v>
      </c>
      <c r="CI57" s="177">
        <v>0</v>
      </c>
      <c r="CJ57" s="174">
        <v>-0.25726561103438156</v>
      </c>
      <c r="CK57" s="175">
        <v>0</v>
      </c>
      <c r="CL57" s="177">
        <v>0</v>
      </c>
      <c r="CM57" s="203">
        <v>3.0129705241984297E-2</v>
      </c>
      <c r="CN57" s="177">
        <f t="shared" si="14"/>
        <v>26572727.619980507</v>
      </c>
      <c r="CO57" s="177">
        <f t="shared" si="3"/>
        <v>800628.45066554763</v>
      </c>
      <c r="CP57" s="174">
        <v>-0.39549977161315086</v>
      </c>
      <c r="CQ57" s="175">
        <v>0</v>
      </c>
      <c r="CR57" s="177">
        <v>0</v>
      </c>
      <c r="CS57" s="174">
        <v>1.3345646191875329E-2</v>
      </c>
      <c r="CT57" s="179">
        <v>0</v>
      </c>
      <c r="CU57" s="179">
        <v>0</v>
      </c>
      <c r="CV57" s="174">
        <v>-3.6993555591552693E-2</v>
      </c>
      <c r="CW57" s="175">
        <v>0</v>
      </c>
      <c r="CX57" s="179">
        <f t="shared" si="4"/>
        <v>0</v>
      </c>
      <c r="CY57" s="174">
        <v>0</v>
      </c>
      <c r="CZ57" s="179">
        <v>0</v>
      </c>
      <c r="DA57" s="175">
        <f t="shared" si="5"/>
        <v>0</v>
      </c>
      <c r="DB57" s="164"/>
      <c r="DC57" s="180">
        <f t="shared" si="10"/>
        <v>-16264994325.915867</v>
      </c>
      <c r="DE57" s="180">
        <f t="shared" si="11"/>
        <v>817013235021.39404</v>
      </c>
      <c r="DF57" s="181"/>
      <c r="DG57" s="182">
        <f t="shared" si="6"/>
        <v>-1.9907871291081299E-2</v>
      </c>
      <c r="DH57" s="183">
        <v>-2.0835898087586301E-2</v>
      </c>
    </row>
    <row r="58" spans="1:112" ht="15.75">
      <c r="A58" s="171">
        <v>39661</v>
      </c>
      <c r="B58" s="316">
        <v>806030887240.46643</v>
      </c>
      <c r="C58" s="173">
        <v>10001465905.17824</v>
      </c>
      <c r="D58" s="174">
        <v>-0.37906372792473009</v>
      </c>
      <c r="E58" s="201">
        <v>0</v>
      </c>
      <c r="F58" s="175">
        <v>0</v>
      </c>
      <c r="G58" s="176">
        <v>-0.11953998779359833</v>
      </c>
      <c r="H58" s="175">
        <v>406867354.07450432</v>
      </c>
      <c r="I58" s="175">
        <v>-48636918.539679892</v>
      </c>
      <c r="J58" s="176">
        <v>-0.17307771885169723</v>
      </c>
      <c r="K58" s="175">
        <v>184468813.70739421</v>
      </c>
      <c r="L58" s="177">
        <v>-31927441.475754488</v>
      </c>
      <c r="M58" s="174">
        <v>3.2123857145931724E-2</v>
      </c>
      <c r="N58" s="175">
        <v>596479457.56382334</v>
      </c>
      <c r="O58" s="175">
        <v>19161220.885263104</v>
      </c>
      <c r="P58" s="176">
        <v>-0.26703940664570058</v>
      </c>
      <c r="Q58" s="178">
        <v>38435086.188367739</v>
      </c>
      <c r="R58" s="178">
        <v>-10263682.610118084</v>
      </c>
      <c r="S58" s="176">
        <v>-0.27513509056687258</v>
      </c>
      <c r="T58" s="178">
        <v>-9351933.6199692655</v>
      </c>
      <c r="U58" s="178">
        <v>-2573045.1035056245</v>
      </c>
      <c r="V58" s="176">
        <v>-0.1577999481864516</v>
      </c>
      <c r="W58" s="178">
        <v>0</v>
      </c>
      <c r="X58" s="179">
        <v>0</v>
      </c>
      <c r="Y58" s="174">
        <v>-0.10488603720068836</v>
      </c>
      <c r="Z58" s="175">
        <v>15919713.861858981</v>
      </c>
      <c r="AA58" s="177">
        <v>-1669755.7003392552</v>
      </c>
      <c r="AB58" s="174">
        <v>0</v>
      </c>
      <c r="AC58" s="175">
        <v>0</v>
      </c>
      <c r="AD58" s="177">
        <v>0</v>
      </c>
      <c r="AE58" s="174">
        <v>-5.1625297216705897E-2</v>
      </c>
      <c r="AF58" s="175">
        <v>0</v>
      </c>
      <c r="AG58" s="175">
        <v>0</v>
      </c>
      <c r="AH58" s="176">
        <v>8.4385682562655898E-2</v>
      </c>
      <c r="AI58" s="178">
        <v>270952390.73749882</v>
      </c>
      <c r="AJ58" s="179">
        <v>22864502.43436728</v>
      </c>
      <c r="AK58" s="174">
        <v>0.13859586135004204</v>
      </c>
      <c r="AL58" s="177">
        <v>12933422.107099416</v>
      </c>
      <c r="AM58" s="177">
        <v>1792518.7771371191</v>
      </c>
      <c r="AN58" s="203">
        <v>-9.3037093660206877E-2</v>
      </c>
      <c r="AO58" s="177">
        <v>0</v>
      </c>
      <c r="AP58" s="177">
        <v>0</v>
      </c>
      <c r="AQ58" s="203">
        <v>-0.29394607837128084</v>
      </c>
      <c r="AR58" s="177">
        <v>-9446995.6228897348</v>
      </c>
      <c r="AS58" s="177">
        <v>-2776907.3157390929</v>
      </c>
      <c r="AT58" s="203">
        <v>5.5756734116070836E-2</v>
      </c>
      <c r="AU58" s="177">
        <f t="shared" si="13"/>
        <v>267720799.45645529</v>
      </c>
      <c r="AV58" s="177">
        <f t="shared" si="2"/>
        <v>14927237.432635499</v>
      </c>
      <c r="AW58" s="174">
        <v>-9.6991267696134462E-2</v>
      </c>
      <c r="AX58" s="175">
        <v>2841249488.9446931</v>
      </c>
      <c r="AY58" s="177">
        <v>-275576389.77373993</v>
      </c>
      <c r="AZ58" s="174">
        <v>3.8436607465838372E-2</v>
      </c>
      <c r="BA58" s="175">
        <v>335261513.23270112</v>
      </c>
      <c r="BB58" s="177">
        <v>12886315.18252831</v>
      </c>
      <c r="BC58" s="174">
        <v>4.9444256355439781E-2</v>
      </c>
      <c r="BD58" s="175">
        <v>50862765.176830687</v>
      </c>
      <c r="BE58" s="177">
        <v>2514871.6003497518</v>
      </c>
      <c r="BF58" s="174">
        <v>-1.0839369888158845E-2</v>
      </c>
      <c r="BG58" s="175">
        <v>113707527.74639222</v>
      </c>
      <c r="BH58" s="177">
        <v>-1232517.9523112301</v>
      </c>
      <c r="BI58" s="174">
        <v>-5.5808077091089626E-2</v>
      </c>
      <c r="BJ58" s="175">
        <v>0</v>
      </c>
      <c r="BK58" s="177">
        <v>0</v>
      </c>
      <c r="BL58" s="174">
        <v>2.1761483220601834E-2</v>
      </c>
      <c r="BM58" s="175">
        <v>61965491.344097383</v>
      </c>
      <c r="BN58" s="177">
        <v>1348461.0001409233</v>
      </c>
      <c r="BO58" s="174">
        <v>-0.14183143682948215</v>
      </c>
      <c r="BP58" s="175">
        <v>0</v>
      </c>
      <c r="BQ58" s="177">
        <v>0</v>
      </c>
      <c r="BR58" s="174">
        <v>7.8007250308631371E-2</v>
      </c>
      <c r="BS58" s="175">
        <v>0</v>
      </c>
      <c r="BT58" s="177">
        <v>0</v>
      </c>
      <c r="BU58" s="174">
        <v>-0.36246860985031876</v>
      </c>
      <c r="BV58" s="175">
        <v>0</v>
      </c>
      <c r="BW58" s="177">
        <v>0</v>
      </c>
      <c r="BX58" s="174">
        <v>-2.392233852030853E-2</v>
      </c>
      <c r="BY58" s="175">
        <v>77248294.018681884</v>
      </c>
      <c r="BZ58" s="177">
        <v>-1847959.8396312327</v>
      </c>
      <c r="CA58" s="174">
        <v>-1.0079734128176012E-3</v>
      </c>
      <c r="CB58" s="175">
        <v>0</v>
      </c>
      <c r="CC58" s="177">
        <v>0</v>
      </c>
      <c r="CD58" s="174">
        <v>-0.39921258644803537</v>
      </c>
      <c r="CE58" s="175">
        <v>0</v>
      </c>
      <c r="CF58" s="177">
        <v>0</v>
      </c>
      <c r="CG58" s="174">
        <v>0</v>
      </c>
      <c r="CH58" s="175">
        <v>0</v>
      </c>
      <c r="CI58" s="177">
        <v>0</v>
      </c>
      <c r="CJ58" s="174">
        <v>0.15060998500374934</v>
      </c>
      <c r="CK58" s="175">
        <v>0</v>
      </c>
      <c r="CL58" s="177">
        <v>0</v>
      </c>
      <c r="CM58" s="203">
        <v>-5.0332444396237672E-2</v>
      </c>
      <c r="CN58" s="177">
        <f t="shared" si="14"/>
        <v>27373356.070646051</v>
      </c>
      <c r="CO58" s="177">
        <f t="shared" si="3"/>
        <v>-1377767.9223642072</v>
      </c>
      <c r="CP58" s="174">
        <v>-8.8593418001317037E-2</v>
      </c>
      <c r="CQ58" s="175">
        <v>0</v>
      </c>
      <c r="CR58" s="177">
        <v>0</v>
      </c>
      <c r="CS58" s="174">
        <v>-0.26876702286022347</v>
      </c>
      <c r="CT58" s="179">
        <v>0</v>
      </c>
      <c r="CU58" s="179">
        <v>0</v>
      </c>
      <c r="CV58" s="174">
        <v>-8.9243389521269798E-2</v>
      </c>
      <c r="CW58" s="175">
        <v>0</v>
      </c>
      <c r="CX58" s="179">
        <f t="shared" si="4"/>
        <v>0</v>
      </c>
      <c r="CY58" s="174">
        <v>0</v>
      </c>
      <c r="CZ58" s="179">
        <v>0</v>
      </c>
      <c r="DA58" s="175">
        <f t="shared" si="5"/>
        <v>0</v>
      </c>
      <c r="DB58" s="164"/>
      <c r="DC58" s="180">
        <f t="shared" si="10"/>
        <v>10303853164.098999</v>
      </c>
      <c r="DE58" s="180">
        <f t="shared" si="11"/>
        <v>800748240695.47839</v>
      </c>
      <c r="DF58" s="181"/>
      <c r="DG58" s="182">
        <f t="shared" si="6"/>
        <v>1.2867781208173164E-2</v>
      </c>
      <c r="DH58" s="183">
        <v>1.2408291125690401E-2</v>
      </c>
    </row>
    <row r="59" spans="1:112" ht="15.75">
      <c r="A59" s="171">
        <v>39692</v>
      </c>
      <c r="B59" s="316">
        <v>816032353145.64465</v>
      </c>
      <c r="C59" s="173">
        <v>-100911034731.90379</v>
      </c>
      <c r="D59" s="174">
        <v>-0.34625890787685948</v>
      </c>
      <c r="E59" s="201">
        <v>0</v>
      </c>
      <c r="F59" s="175">
        <v>0</v>
      </c>
      <c r="G59" s="176">
        <v>-0.21672684206444534</v>
      </c>
      <c r="H59" s="175">
        <v>358230435.53482443</v>
      </c>
      <c r="I59" s="175">
        <v>-77638151.024833366</v>
      </c>
      <c r="J59" s="176">
        <v>-4.9741796300792909E-2</v>
      </c>
      <c r="K59" s="175">
        <v>152541372.23163974</v>
      </c>
      <c r="L59" s="177">
        <v>-7587681.8649896523</v>
      </c>
      <c r="M59" s="174">
        <v>-0.19785113875517635</v>
      </c>
      <c r="N59" s="175">
        <v>615640678.44908643</v>
      </c>
      <c r="O59" s="175">
        <v>-121805209.2951611</v>
      </c>
      <c r="P59" s="176">
        <v>4.6583810297949335E-2</v>
      </c>
      <c r="Q59" s="178">
        <v>28171403.578249656</v>
      </c>
      <c r="R59" s="178">
        <v>1312331.320116153</v>
      </c>
      <c r="S59" s="176">
        <v>-0.15190969150606667</v>
      </c>
      <c r="T59" s="178">
        <v>-11924978.72347489</v>
      </c>
      <c r="U59" s="178">
        <v>-1811519.8390994794</v>
      </c>
      <c r="V59" s="176">
        <v>-0.1188245615780246</v>
      </c>
      <c r="W59" s="178">
        <v>0</v>
      </c>
      <c r="X59" s="179">
        <v>0</v>
      </c>
      <c r="Y59" s="174">
        <v>-0.14920540916760663</v>
      </c>
      <c r="Z59" s="175">
        <v>14249958.161519725</v>
      </c>
      <c r="AA59" s="177">
        <v>-2126170.838110826</v>
      </c>
      <c r="AB59" s="174">
        <v>0</v>
      </c>
      <c r="AC59" s="175">
        <v>0</v>
      </c>
      <c r="AD59" s="177">
        <v>0</v>
      </c>
      <c r="AE59" s="174">
        <v>-0.18696567061509847</v>
      </c>
      <c r="AF59" s="175">
        <v>0</v>
      </c>
      <c r="AG59" s="175">
        <v>0</v>
      </c>
      <c r="AH59" s="176">
        <v>-0.31840430599449832</v>
      </c>
      <c r="AI59" s="178">
        <v>293816893.17186612</v>
      </c>
      <c r="AJ59" s="179">
        <v>-93552563.959847689</v>
      </c>
      <c r="AK59" s="174">
        <v>-0.45104134625860404</v>
      </c>
      <c r="AL59" s="177">
        <v>14725940.884236535</v>
      </c>
      <c r="AM59" s="177">
        <v>-6642008.2013506647</v>
      </c>
      <c r="AN59" s="203">
        <v>-0.23015483295521433</v>
      </c>
      <c r="AO59" s="177">
        <v>0</v>
      </c>
      <c r="AP59" s="177">
        <v>0</v>
      </c>
      <c r="AQ59" s="203">
        <v>2.0028424135169771E-2</v>
      </c>
      <c r="AR59" s="177">
        <v>-12223902.938628828</v>
      </c>
      <c r="AS59" s="177">
        <v>244825.5126420063</v>
      </c>
      <c r="AT59" s="203">
        <v>-0.17947789615101475</v>
      </c>
      <c r="AU59" s="177">
        <f t="shared" si="13"/>
        <v>282648036.88909078</v>
      </c>
      <c r="AV59" s="177">
        <f t="shared" si="2"/>
        <v>-50729075.012068421</v>
      </c>
      <c r="AW59" s="174">
        <v>-9.9057801017128203E-2</v>
      </c>
      <c r="AX59" s="175">
        <v>2565673099.1709533</v>
      </c>
      <c r="AY59" s="177">
        <v>-254149935.33267492</v>
      </c>
      <c r="AZ59" s="174">
        <v>-6.2426637560671919E-2</v>
      </c>
      <c r="BA59" s="175">
        <v>348147828.41522944</v>
      </c>
      <c r="BB59" s="177">
        <v>-21733698.302012525</v>
      </c>
      <c r="BC59" s="174">
        <v>-6.1624258140033056E-2</v>
      </c>
      <c r="BD59" s="175">
        <v>53377636.777180441</v>
      </c>
      <c r="BE59" s="177">
        <v>-3289357.2676618895</v>
      </c>
      <c r="BF59" s="174">
        <v>-6.1666406077941875E-2</v>
      </c>
      <c r="BG59" s="175">
        <v>112475009.79408099</v>
      </c>
      <c r="BH59" s="177">
        <v>-6935929.6275822874</v>
      </c>
      <c r="BI59" s="174">
        <v>-0.1940800288871819</v>
      </c>
      <c r="BJ59" s="175">
        <v>0</v>
      </c>
      <c r="BK59" s="177">
        <v>0</v>
      </c>
      <c r="BL59" s="174">
        <v>5.0504951880648991E-2</v>
      </c>
      <c r="BM59" s="175">
        <v>63313952.344238311</v>
      </c>
      <c r="BN59" s="177">
        <v>3197668.1165194591</v>
      </c>
      <c r="BO59" s="174">
        <v>4.5039969179982188E-3</v>
      </c>
      <c r="BP59" s="175">
        <v>0</v>
      </c>
      <c r="BQ59" s="177">
        <v>0</v>
      </c>
      <c r="BR59" s="174">
        <v>-4.6109572015878807E-2</v>
      </c>
      <c r="BS59" s="175">
        <v>0</v>
      </c>
      <c r="BT59" s="177">
        <v>0</v>
      </c>
      <c r="BU59" s="174">
        <v>-0.36067251344750811</v>
      </c>
      <c r="BV59" s="175">
        <v>0</v>
      </c>
      <c r="BW59" s="177">
        <v>0</v>
      </c>
      <c r="BX59" s="174">
        <v>-0.21081355560575674</v>
      </c>
      <c r="BY59" s="175">
        <v>75400334.179050654</v>
      </c>
      <c r="BZ59" s="177">
        <v>-15895412.542147934</v>
      </c>
      <c r="CA59" s="174">
        <v>-0.31803927290360262</v>
      </c>
      <c r="CB59" s="175">
        <v>0</v>
      </c>
      <c r="CC59" s="177">
        <v>0</v>
      </c>
      <c r="CD59" s="174">
        <v>-1.9838939028007048E-2</v>
      </c>
      <c r="CE59" s="175">
        <v>0</v>
      </c>
      <c r="CF59" s="177">
        <v>0</v>
      </c>
      <c r="CG59" s="174">
        <v>0</v>
      </c>
      <c r="CH59" s="175">
        <v>0</v>
      </c>
      <c r="CI59" s="177">
        <v>0</v>
      </c>
      <c r="CJ59" s="174">
        <v>-0.47721122464804983</v>
      </c>
      <c r="CK59" s="175">
        <v>0</v>
      </c>
      <c r="CL59" s="177">
        <v>0</v>
      </c>
      <c r="CM59" s="203">
        <v>8.3681948405834421E-3</v>
      </c>
      <c r="CN59" s="177">
        <f t="shared" si="14"/>
        <v>25995588.148281846</v>
      </c>
      <c r="CO59" s="177">
        <f t="shared" si="3"/>
        <v>217536.14662038421</v>
      </c>
      <c r="CP59" s="174">
        <v>-0.32738954114558083</v>
      </c>
      <c r="CQ59" s="175">
        <v>0</v>
      </c>
      <c r="CR59" s="177">
        <v>0</v>
      </c>
      <c r="CS59" s="174">
        <v>-0.20969203307808795</v>
      </c>
      <c r="CT59" s="179">
        <v>0</v>
      </c>
      <c r="CU59" s="179">
        <v>0</v>
      </c>
      <c r="CV59" s="174">
        <v>-7.5062992133765619E-2</v>
      </c>
      <c r="CW59" s="175">
        <v>0</v>
      </c>
      <c r="CX59" s="179">
        <f t="shared" si="4"/>
        <v>0</v>
      </c>
      <c r="CY59" s="174">
        <v>0</v>
      </c>
      <c r="CZ59" s="179">
        <v>0</v>
      </c>
      <c r="DA59" s="175">
        <f t="shared" si="5"/>
        <v>0</v>
      </c>
      <c r="DB59" s="164"/>
      <c r="DC59" s="180">
        <f t="shared" si="10"/>
        <v>-100252110379.89217</v>
      </c>
      <c r="DE59" s="180">
        <f t="shared" si="11"/>
        <v>811052093859.57715</v>
      </c>
      <c r="DF59" s="181"/>
      <c r="DG59" s="182">
        <f t="shared" si="6"/>
        <v>-0.12360748605286195</v>
      </c>
      <c r="DH59" s="183">
        <v>-0.123660580788141</v>
      </c>
    </row>
    <row r="60" spans="1:112" ht="15.75">
      <c r="A60" s="185">
        <v>39722</v>
      </c>
      <c r="B60" s="316">
        <v>715121318413.74084</v>
      </c>
      <c r="C60" s="173">
        <v>-119969081854.41789</v>
      </c>
      <c r="D60" s="174">
        <v>-0.30984076583075504</v>
      </c>
      <c r="E60" s="201">
        <v>0</v>
      </c>
      <c r="F60" s="175">
        <v>0</v>
      </c>
      <c r="G60" s="176">
        <v>-0.75451119307046188</v>
      </c>
      <c r="H60" s="175">
        <v>280592284.50999105</v>
      </c>
      <c r="I60" s="175">
        <v>-211710019.35199982</v>
      </c>
      <c r="J60" s="176">
        <v>-0.27023428075882627</v>
      </c>
      <c r="K60" s="175">
        <v>144953690.3666501</v>
      </c>
      <c r="L60" s="177">
        <v>-39171456.259569295</v>
      </c>
      <c r="M60" s="174">
        <v>-0.54992933044617331</v>
      </c>
      <c r="N60" s="175">
        <v>493835469.1539253</v>
      </c>
      <c r="O60" s="175">
        <v>-271574608.90239</v>
      </c>
      <c r="P60" s="176">
        <v>-0.42485005916461033</v>
      </c>
      <c r="Q60" s="178">
        <v>29483734.898365807</v>
      </c>
      <c r="R60" s="178">
        <v>-12526166.5159644</v>
      </c>
      <c r="S60" s="176">
        <v>-0.3371148957941334</v>
      </c>
      <c r="T60" s="178">
        <v>-13736498.56257437</v>
      </c>
      <c r="U60" s="178">
        <v>-4630778.2814985216</v>
      </c>
      <c r="V60" s="176">
        <v>-1.1814269370364996</v>
      </c>
      <c r="W60" s="178">
        <v>0</v>
      </c>
      <c r="X60" s="179">
        <v>0</v>
      </c>
      <c r="Y60" s="174">
        <v>-0.82358383433530258</v>
      </c>
      <c r="Z60" s="175">
        <v>12123787.3234089</v>
      </c>
      <c r="AA60" s="177">
        <v>-9984955.2504788376</v>
      </c>
      <c r="AB60" s="174">
        <v>0</v>
      </c>
      <c r="AC60" s="175">
        <v>0</v>
      </c>
      <c r="AD60" s="177">
        <v>0</v>
      </c>
      <c r="AE60" s="174">
        <v>-0.62717781172929676</v>
      </c>
      <c r="AF60" s="175">
        <v>0</v>
      </c>
      <c r="AG60" s="175">
        <v>0</v>
      </c>
      <c r="AH60" s="176">
        <v>-0.73152991667758216</v>
      </c>
      <c r="AI60" s="178">
        <v>200264329.21201843</v>
      </c>
      <c r="AJ60" s="179">
        <v>-146499348.06195971</v>
      </c>
      <c r="AK60" s="174">
        <v>-0.67097670654908703</v>
      </c>
      <c r="AL60" s="177">
        <v>8083932.6828858703</v>
      </c>
      <c r="AM60" s="177">
        <v>-5424130.5275272867</v>
      </c>
      <c r="AN60" s="203">
        <v>-1.331835374217917</v>
      </c>
      <c r="AO60" s="177">
        <v>0</v>
      </c>
      <c r="AP60" s="177">
        <v>0</v>
      </c>
      <c r="AQ60" s="203">
        <v>-0.14586401953102859</v>
      </c>
      <c r="AR60" s="177">
        <v>-11979077.425986821</v>
      </c>
      <c r="AS60" s="177">
        <v>-1747316.3836278454</v>
      </c>
      <c r="AT60" s="203">
        <v>-1.2350302300191249</v>
      </c>
      <c r="AU60" s="177">
        <f t="shared" si="13"/>
        <v>231918961.87702236</v>
      </c>
      <c r="AV60" s="177">
        <f t="shared" si="2"/>
        <v>-286426928.83277559</v>
      </c>
      <c r="AW60" s="174">
        <v>-0.21933467748539012</v>
      </c>
      <c r="AX60" s="175">
        <v>2311523163.8382783</v>
      </c>
      <c r="AY60" s="177">
        <v>-506997187.64047736</v>
      </c>
      <c r="AZ60" s="174">
        <v>-0.13693156108001067</v>
      </c>
      <c r="BA60" s="175">
        <v>326414130.11321694</v>
      </c>
      <c r="BB60" s="177">
        <v>-44696396.394976519</v>
      </c>
      <c r="BC60" s="174">
        <v>-0.24985098646672613</v>
      </c>
      <c r="BD60" s="175">
        <v>50088279.509518556</v>
      </c>
      <c r="BE60" s="177">
        <v>-12514606.045874316</v>
      </c>
      <c r="BF60" s="174">
        <v>-0.12859025127409501</v>
      </c>
      <c r="BG60" s="175">
        <v>105539080.16649871</v>
      </c>
      <c r="BH60" s="177">
        <v>-13571296.837846925</v>
      </c>
      <c r="BI60" s="174">
        <v>-0.77833270159081269</v>
      </c>
      <c r="BJ60" s="175">
        <v>0</v>
      </c>
      <c r="BK60" s="177">
        <v>0</v>
      </c>
      <c r="BL60" s="174">
        <v>9.5753302368252233E-2</v>
      </c>
      <c r="BM60" s="175">
        <v>66511620.460757777</v>
      </c>
      <c r="BN60" s="177">
        <v>6368707.3049813714</v>
      </c>
      <c r="BO60" s="174">
        <v>-0.31182999441055026</v>
      </c>
      <c r="BP60" s="175">
        <v>0</v>
      </c>
      <c r="BQ60" s="177">
        <v>0</v>
      </c>
      <c r="BR60" s="174">
        <v>-8.6612597076215922E-2</v>
      </c>
      <c r="BS60" s="175">
        <v>0</v>
      </c>
      <c r="BT60" s="177">
        <v>0</v>
      </c>
      <c r="BU60" s="174">
        <v>-0.88054814717221985</v>
      </c>
      <c r="BV60" s="175">
        <v>0</v>
      </c>
      <c r="BW60" s="177">
        <v>0</v>
      </c>
      <c r="BX60" s="174">
        <v>-0.36155181892338273</v>
      </c>
      <c r="BY60" s="175">
        <v>59504921.63690272</v>
      </c>
      <c r="BZ60" s="177">
        <v>-21514112.65271553</v>
      </c>
      <c r="CA60" s="174">
        <v>-1.4148811000497707</v>
      </c>
      <c r="CB60" s="175">
        <v>0</v>
      </c>
      <c r="CC60" s="177">
        <v>0</v>
      </c>
      <c r="CD60" s="174">
        <v>-1.2405055540121592</v>
      </c>
      <c r="CE60" s="175">
        <v>0</v>
      </c>
      <c r="CF60" s="177">
        <v>0</v>
      </c>
      <c r="CG60" s="174">
        <v>0</v>
      </c>
      <c r="CH60" s="175">
        <v>0</v>
      </c>
      <c r="CI60" s="177">
        <v>0</v>
      </c>
      <c r="CJ60" s="174">
        <v>-0.56086196850775127</v>
      </c>
      <c r="CK60" s="175">
        <v>0</v>
      </c>
      <c r="CL60" s="177">
        <v>0</v>
      </c>
      <c r="CM60" s="203">
        <v>-0.36865081293155516</v>
      </c>
      <c r="CN60" s="177">
        <f t="shared" si="14"/>
        <v>26213124.294902228</v>
      </c>
      <c r="CO60" s="177">
        <f t="shared" si="3"/>
        <v>-9663489.5807916056</v>
      </c>
      <c r="CP60" s="174">
        <v>-1.0522670718580089</v>
      </c>
      <c r="CQ60" s="175">
        <v>0</v>
      </c>
      <c r="CR60" s="177">
        <v>0</v>
      </c>
      <c r="CS60" s="174">
        <v>-0.84212349813065046</v>
      </c>
      <c r="CT60" s="179">
        <v>0</v>
      </c>
      <c r="CU60" s="179">
        <v>0</v>
      </c>
      <c r="CV60" s="174">
        <v>-0.43310724864168465</v>
      </c>
      <c r="CW60" s="175">
        <v>0</v>
      </c>
      <c r="CX60" s="179">
        <f t="shared" si="4"/>
        <v>0</v>
      </c>
      <c r="CY60" s="174">
        <v>0</v>
      </c>
      <c r="CZ60" s="179">
        <v>0</v>
      </c>
      <c r="DA60" s="175">
        <f t="shared" si="5"/>
        <v>0</v>
      </c>
      <c r="DB60" s="164"/>
      <c r="DC60" s="180">
        <f t="shared" si="10"/>
        <v>-118376797764.20242</v>
      </c>
      <c r="DE60" s="180">
        <f t="shared" si="11"/>
        <v>710799983479.68506</v>
      </c>
      <c r="DF60" s="181"/>
      <c r="DG60" s="182">
        <f t="shared" si="6"/>
        <v>-0.16654023707864321</v>
      </c>
      <c r="DH60" s="183">
        <v>-0.16776046072927803</v>
      </c>
    </row>
    <row r="61" spans="1:112" ht="15.75">
      <c r="A61" s="171">
        <v>39753</v>
      </c>
      <c r="B61" s="316">
        <v>595152236559.323</v>
      </c>
      <c r="C61" s="173">
        <v>-34201235583.810745</v>
      </c>
      <c r="D61" s="174">
        <v>8.8746929108697008E-3</v>
      </c>
      <c r="E61" s="201">
        <v>0</v>
      </c>
      <c r="F61" s="175">
        <v>0</v>
      </c>
      <c r="G61" s="176">
        <v>-0.23194622194126133</v>
      </c>
      <c r="H61" s="175">
        <v>68882265.157991216</v>
      </c>
      <c r="I61" s="175">
        <v>-15976981.162152242</v>
      </c>
      <c r="J61" s="176">
        <v>-0.10838452335590018</v>
      </c>
      <c r="K61" s="175">
        <v>105782234.1070808</v>
      </c>
      <c r="L61" s="177">
        <v>-11465157.0232182</v>
      </c>
      <c r="M61" s="174">
        <v>-0.48615376829371054</v>
      </c>
      <c r="N61" s="175">
        <v>222260860.2515353</v>
      </c>
      <c r="O61" s="175">
        <v>-108052954.75548567</v>
      </c>
      <c r="P61" s="176">
        <v>-3.5319045105329502E-2</v>
      </c>
      <c r="Q61" s="178">
        <v>16957568.38240141</v>
      </c>
      <c r="R61" s="178">
        <v>-598925.12257474486</v>
      </c>
      <c r="S61" s="176">
        <v>2.2972261150797046E-2</v>
      </c>
      <c r="T61" s="178">
        <v>-18367276.844072893</v>
      </c>
      <c r="U61" s="178">
        <v>421937.88029102987</v>
      </c>
      <c r="V61" s="176">
        <v>-0.22952136737697579</v>
      </c>
      <c r="W61" s="178">
        <v>0</v>
      </c>
      <c r="X61" s="179">
        <v>0</v>
      </c>
      <c r="Y61" s="174">
        <v>7.3397000448257643E-2</v>
      </c>
      <c r="Z61" s="175">
        <v>2138832.0729300631</v>
      </c>
      <c r="AA61" s="177">
        <v>156983.85861559567</v>
      </c>
      <c r="AB61" s="174">
        <v>0</v>
      </c>
      <c r="AC61" s="175">
        <v>0</v>
      </c>
      <c r="AD61" s="177">
        <v>0</v>
      </c>
      <c r="AE61" s="174">
        <v>-2.6133462738939819E-2</v>
      </c>
      <c r="AF61" s="175">
        <v>0</v>
      </c>
      <c r="AG61" s="175">
        <v>0</v>
      </c>
      <c r="AH61" s="176">
        <v>-0.45720115746484236</v>
      </c>
      <c r="AI61" s="178">
        <v>53764981.150058702</v>
      </c>
      <c r="AJ61" s="179">
        <v>-24581411.612882268</v>
      </c>
      <c r="AK61" s="174">
        <v>-0.60582944191059673</v>
      </c>
      <c r="AL61" s="177">
        <v>2659802.1553585837</v>
      </c>
      <c r="AM61" s="177">
        <v>-1611386.455373493</v>
      </c>
      <c r="AN61" s="203">
        <v>-0.4351799783210798</v>
      </c>
      <c r="AO61" s="177">
        <v>0</v>
      </c>
      <c r="AP61" s="177">
        <v>0</v>
      </c>
      <c r="AQ61" s="203">
        <v>0.11747736616814496</v>
      </c>
      <c r="AR61" s="177">
        <v>-13726393.809614666</v>
      </c>
      <c r="AS61" s="177">
        <v>1612540.5917402604</v>
      </c>
      <c r="AT61" s="203">
        <v>-1.0435026844575395</v>
      </c>
      <c r="AU61" s="177">
        <f t="shared" si="13"/>
        <v>-54507966.95575323</v>
      </c>
      <c r="AV61" s="177">
        <f t="shared" si="2"/>
        <v>56879209.842651352</v>
      </c>
      <c r="AW61" s="174">
        <v>-8.2823554432980451E-2</v>
      </c>
      <c r="AX61" s="175">
        <v>1804525976.1978009</v>
      </c>
      <c r="AY61" s="177">
        <v>-149457255.41534576</v>
      </c>
      <c r="AZ61" s="174">
        <v>-2.1377621996537994E-2</v>
      </c>
      <c r="BA61" s="175">
        <v>281717733.71824044</v>
      </c>
      <c r="BB61" s="177">
        <v>-6022455.2211498898</v>
      </c>
      <c r="BC61" s="174">
        <v>6.3490646164680031E-2</v>
      </c>
      <c r="BD61" s="175">
        <v>37573673.463644244</v>
      </c>
      <c r="BE61" s="177">
        <v>2385576.8069874644</v>
      </c>
      <c r="BF61" s="174">
        <v>-9.0710380509187255E-2</v>
      </c>
      <c r="BG61" s="175">
        <v>91967783.328651771</v>
      </c>
      <c r="BH61" s="177">
        <v>-8342432.6203284906</v>
      </c>
      <c r="BI61" s="174">
        <v>-1.8667390509564594E-3</v>
      </c>
      <c r="BJ61" s="175">
        <v>0</v>
      </c>
      <c r="BK61" s="177">
        <v>0</v>
      </c>
      <c r="BL61" s="174">
        <v>-2.3236370918629276E-2</v>
      </c>
      <c r="BM61" s="175">
        <v>72880327.765739143</v>
      </c>
      <c r="BN61" s="177">
        <v>-1693474.3286359909</v>
      </c>
      <c r="BO61" s="174">
        <v>4.5646803984277014E-2</v>
      </c>
      <c r="BP61" s="175">
        <v>0</v>
      </c>
      <c r="BQ61" s="177">
        <v>0</v>
      </c>
      <c r="BR61" s="174">
        <v>1.6051535844346493E-3</v>
      </c>
      <c r="BS61" s="175">
        <v>0</v>
      </c>
      <c r="BT61" s="177">
        <v>0</v>
      </c>
      <c r="BU61" s="174">
        <v>0.34777450351383149</v>
      </c>
      <c r="BV61" s="175">
        <v>0</v>
      </c>
      <c r="BW61" s="177">
        <v>0</v>
      </c>
      <c r="BX61" s="174">
        <v>-0.12518600701638377</v>
      </c>
      <c r="BY61" s="175">
        <v>37990808.984187186</v>
      </c>
      <c r="BZ61" s="177">
        <v>-4755917.6800525524</v>
      </c>
      <c r="CA61" s="174">
        <v>-0.10918016251261126</v>
      </c>
      <c r="CB61" s="175">
        <v>0</v>
      </c>
      <c r="CC61" s="177">
        <v>0</v>
      </c>
      <c r="CD61" s="174">
        <v>-0.49298404266041362</v>
      </c>
      <c r="CE61" s="175">
        <v>0</v>
      </c>
      <c r="CF61" s="177">
        <v>0</v>
      </c>
      <c r="CG61" s="174">
        <v>0</v>
      </c>
      <c r="CH61" s="175">
        <v>0</v>
      </c>
      <c r="CI61" s="177">
        <v>0</v>
      </c>
      <c r="CJ61" s="174">
        <v>-0.7810556377726704</v>
      </c>
      <c r="CK61" s="175">
        <v>0</v>
      </c>
      <c r="CL61" s="177">
        <v>0</v>
      </c>
      <c r="CM61" s="203">
        <v>6.01182769174263E-2</v>
      </c>
      <c r="CN61" s="177">
        <f t="shared" si="14"/>
        <v>16549634.714110624</v>
      </c>
      <c r="CO61" s="177">
        <f t="shared" si="3"/>
        <v>994935.52262515377</v>
      </c>
      <c r="CP61" s="174">
        <v>-0.19328258717240565</v>
      </c>
      <c r="CQ61" s="175">
        <v>0</v>
      </c>
      <c r="CR61" s="177">
        <v>0</v>
      </c>
      <c r="CS61" s="174">
        <v>-0.16515900195642499</v>
      </c>
      <c r="CT61" s="179">
        <v>0</v>
      </c>
      <c r="CU61" s="179">
        <v>0</v>
      </c>
      <c r="CV61" s="174">
        <v>-0.1441505175307348</v>
      </c>
      <c r="CW61" s="175">
        <v>0</v>
      </c>
      <c r="CX61" s="179">
        <f t="shared" si="4"/>
        <v>0</v>
      </c>
      <c r="CY61" s="174">
        <v>0</v>
      </c>
      <c r="CZ61" s="179">
        <v>0</v>
      </c>
      <c r="DA61" s="175">
        <f t="shared" si="5"/>
        <v>0</v>
      </c>
      <c r="DB61" s="164"/>
      <c r="DC61" s="180">
        <f t="shared" si="10"/>
        <v>-33931128416.916462</v>
      </c>
      <c r="DE61" s="180">
        <f t="shared" si="11"/>
        <v>592423185715.48291</v>
      </c>
      <c r="DF61" s="181"/>
      <c r="DG61" s="182">
        <f t="shared" si="6"/>
        <v>-5.7275152686566563E-2</v>
      </c>
      <c r="DH61" s="183">
        <v>-5.7466364877554597E-2</v>
      </c>
    </row>
    <row r="62" spans="1:112" s="170" customFormat="1" ht="15.75">
      <c r="A62" s="187">
        <v>39783</v>
      </c>
      <c r="B62" s="317">
        <v>560951000975.51221</v>
      </c>
      <c r="C62" s="189">
        <v>7004223652.1327772</v>
      </c>
      <c r="D62" s="190">
        <v>0.14480289416846917</v>
      </c>
      <c r="E62" s="202">
        <v>0</v>
      </c>
      <c r="F62" s="191">
        <v>0</v>
      </c>
      <c r="G62" s="192">
        <v>0.23763709179188489</v>
      </c>
      <c r="H62" s="191">
        <v>52905283.99583897</v>
      </c>
      <c r="I62" s="191">
        <v>12572257.829194924</v>
      </c>
      <c r="J62" s="192">
        <v>4.1748165756139592E-2</v>
      </c>
      <c r="K62" s="191">
        <v>94317077.083862603</v>
      </c>
      <c r="L62" s="193">
        <v>3937564.967731691</v>
      </c>
      <c r="M62" s="190">
        <v>0.12566129877487475</v>
      </c>
      <c r="N62" s="191">
        <v>114207905.49604964</v>
      </c>
      <c r="O62" s="191">
        <v>14351513.734991755</v>
      </c>
      <c r="P62" s="192">
        <v>-2.5420862940362141E-2</v>
      </c>
      <c r="Q62" s="194">
        <v>16358643.259826666</v>
      </c>
      <c r="R62" s="194">
        <v>-415850.82819833263</v>
      </c>
      <c r="S62" s="192">
        <v>7.5033771627281892E-2</v>
      </c>
      <c r="T62" s="194">
        <v>-17945338.963781863</v>
      </c>
      <c r="U62" s="194">
        <v>1346506.4655825719</v>
      </c>
      <c r="V62" s="192">
        <v>0.10171554912790172</v>
      </c>
      <c r="W62" s="194">
        <v>0</v>
      </c>
      <c r="X62" s="195">
        <v>0</v>
      </c>
      <c r="Y62" s="190">
        <v>0.27441464557952683</v>
      </c>
      <c r="Z62" s="191">
        <v>2295815.9315456585</v>
      </c>
      <c r="AA62" s="193">
        <v>630005.5151709331</v>
      </c>
      <c r="AB62" s="190">
        <v>0</v>
      </c>
      <c r="AC62" s="191">
        <v>0</v>
      </c>
      <c r="AD62" s="193">
        <v>0</v>
      </c>
      <c r="AE62" s="190">
        <v>-2.1531262727943375E-2</v>
      </c>
      <c r="AF62" s="191">
        <v>0</v>
      </c>
      <c r="AG62" s="191">
        <v>0</v>
      </c>
      <c r="AH62" s="192">
        <v>0.21805062308426618</v>
      </c>
      <c r="AI62" s="194">
        <v>29183569.537176434</v>
      </c>
      <c r="AJ62" s="195">
        <v>6363495.5214043306</v>
      </c>
      <c r="AK62" s="190">
        <v>-6.9121739947600999E-2</v>
      </c>
      <c r="AL62" s="193">
        <v>1048415.6999850906</v>
      </c>
      <c r="AM62" s="193">
        <v>-72468.317371351499</v>
      </c>
      <c r="AN62" s="204">
        <v>0.39290580771613587</v>
      </c>
      <c r="AO62" s="193">
        <v>0</v>
      </c>
      <c r="AP62" s="193">
        <v>0</v>
      </c>
      <c r="AQ62" s="204">
        <v>-8.3729271493004995E-3</v>
      </c>
      <c r="AR62" s="193">
        <v>-12113853.217874406</v>
      </c>
      <c r="AS62" s="193">
        <v>-101428.41049058184</v>
      </c>
      <c r="AT62" s="204">
        <v>0.18264617255742213</v>
      </c>
      <c r="AU62" s="193">
        <f t="shared" si="13"/>
        <v>2371242.8868981209</v>
      </c>
      <c r="AV62" s="193">
        <f t="shared" si="2"/>
        <v>433098.43749595399</v>
      </c>
      <c r="AW62" s="190">
        <v>0.16344248123016855</v>
      </c>
      <c r="AX62" s="191">
        <v>1655068720.782455</v>
      </c>
      <c r="AY62" s="193">
        <v>270508538.3311255</v>
      </c>
      <c r="AZ62" s="190">
        <v>5.0232150239742585E-3</v>
      </c>
      <c r="BA62" s="191">
        <v>275695278.49709052</v>
      </c>
      <c r="BB62" s="193">
        <v>1384876.6649853524</v>
      </c>
      <c r="BC62" s="190">
        <v>-1.1502787540998351E-2</v>
      </c>
      <c r="BD62" s="191">
        <v>39959250.270631708</v>
      </c>
      <c r="BE62" s="193">
        <v>-459642.7661606574</v>
      </c>
      <c r="BF62" s="190">
        <v>8.5202765657281007E-2</v>
      </c>
      <c r="BG62" s="191">
        <v>83625350.708323285</v>
      </c>
      <c r="BH62" s="193">
        <v>7125111.1594092073</v>
      </c>
      <c r="BI62" s="190">
        <v>0.28253924259576529</v>
      </c>
      <c r="BJ62" s="191">
        <v>0</v>
      </c>
      <c r="BK62" s="193">
        <v>0</v>
      </c>
      <c r="BL62" s="190">
        <v>5.7046330439687813E-2</v>
      </c>
      <c r="BM62" s="191">
        <v>71186853.437103152</v>
      </c>
      <c r="BN62" s="193">
        <v>4060948.7641346124</v>
      </c>
      <c r="BO62" s="190">
        <v>0.20216396588953758</v>
      </c>
      <c r="BP62" s="191">
        <v>0</v>
      </c>
      <c r="BQ62" s="193">
        <v>0</v>
      </c>
      <c r="BR62" s="190">
        <v>-3.4589863860538431E-2</v>
      </c>
      <c r="BS62" s="191">
        <v>0</v>
      </c>
      <c r="BT62" s="193">
        <v>0</v>
      </c>
      <c r="BU62" s="190">
        <v>9.1606654828314107E-2</v>
      </c>
      <c r="BV62" s="191">
        <v>0</v>
      </c>
      <c r="BW62" s="193">
        <v>0</v>
      </c>
      <c r="BX62" s="190">
        <v>3.2693006447950694E-2</v>
      </c>
      <c r="BY62" s="191">
        <v>33234891.304134633</v>
      </c>
      <c r="BZ62" s="193">
        <v>1086548.5157030141</v>
      </c>
      <c r="CA62" s="190">
        <v>0.3187458956967702</v>
      </c>
      <c r="CB62" s="191">
        <v>0</v>
      </c>
      <c r="CC62" s="193">
        <v>0</v>
      </c>
      <c r="CD62" s="190">
        <v>0.16799216718328019</v>
      </c>
      <c r="CE62" s="191">
        <v>0</v>
      </c>
      <c r="CF62" s="193">
        <v>0</v>
      </c>
      <c r="CG62" s="190">
        <v>0</v>
      </c>
      <c r="CH62" s="191">
        <v>0</v>
      </c>
      <c r="CI62" s="193">
        <v>0</v>
      </c>
      <c r="CJ62" s="190">
        <v>7.0559094170148259E-2</v>
      </c>
      <c r="CK62" s="191">
        <v>0</v>
      </c>
      <c r="CL62" s="193">
        <v>0</v>
      </c>
      <c r="CM62" s="204">
        <v>-2.1294992016456949E-2</v>
      </c>
      <c r="CN62" s="193">
        <f t="shared" si="14"/>
        <v>17544570.236735776</v>
      </c>
      <c r="CO62" s="193">
        <f t="shared" si="3"/>
        <v>-373611.48312345654</v>
      </c>
      <c r="CP62" s="190">
        <v>-4.7835359972899416E-4</v>
      </c>
      <c r="CQ62" s="191">
        <v>0</v>
      </c>
      <c r="CR62" s="193">
        <v>0</v>
      </c>
      <c r="CS62" s="190">
        <v>6.4290107256210996E-2</v>
      </c>
      <c r="CT62" s="195">
        <v>0</v>
      </c>
      <c r="CU62" s="195">
        <v>0</v>
      </c>
      <c r="CV62" s="190">
        <v>0.17561621517880355</v>
      </c>
      <c r="CW62" s="191">
        <v>0</v>
      </c>
      <c r="CX62" s="195">
        <f t="shared" si="4"/>
        <v>0</v>
      </c>
      <c r="CY62" s="190">
        <v>0</v>
      </c>
      <c r="CZ62" s="195">
        <v>0</v>
      </c>
      <c r="DA62" s="191">
        <f t="shared" si="5"/>
        <v>0</v>
      </c>
      <c r="DB62" s="196"/>
      <c r="DC62" s="197">
        <f t="shared" si="10"/>
        <v>6681846188.0311918</v>
      </c>
      <c r="DE62" s="197">
        <f t="shared" si="11"/>
        <v>558492057298.56616</v>
      </c>
      <c r="DG62" s="198">
        <f t="shared" si="6"/>
        <v>1.1964084539270576E-2</v>
      </c>
      <c r="DH62" s="199">
        <v>1.2486337737079E-2</v>
      </c>
    </row>
    <row r="63" spans="1:112" ht="15.75">
      <c r="A63" s="171">
        <v>39814</v>
      </c>
      <c r="B63" s="316">
        <v>1129000000000</v>
      </c>
      <c r="C63" s="173">
        <v>-66319019453.098183</v>
      </c>
      <c r="D63" s="174">
        <v>0.20191414007198127</v>
      </c>
      <c r="E63" s="175">
        <v>25890644</v>
      </c>
      <c r="F63" s="175">
        <v>5227687.1191698015</v>
      </c>
      <c r="G63" s="176">
        <v>-2.1458072699456203E-2</v>
      </c>
      <c r="H63" s="175">
        <v>379808583</v>
      </c>
      <c r="I63" s="175">
        <v>-8149960.1858914457</v>
      </c>
      <c r="J63" s="176">
        <v>5.2607473636984182E-2</v>
      </c>
      <c r="K63" s="175">
        <v>238227159</v>
      </c>
      <c r="L63" s="177">
        <v>12532528.98670614</v>
      </c>
      <c r="M63" s="174">
        <v>0.10736322954252966</v>
      </c>
      <c r="N63" s="175">
        <v>367947594</v>
      </c>
      <c r="O63" s="175">
        <v>39504041.99424351</v>
      </c>
      <c r="P63" s="176">
        <v>0.10295488987767105</v>
      </c>
      <c r="Q63" s="178">
        <v>108188561</v>
      </c>
      <c r="R63" s="178">
        <v>11138541.383778697</v>
      </c>
      <c r="S63" s="176">
        <v>4.4362979515047134E-2</v>
      </c>
      <c r="T63" s="178">
        <v>39707261</v>
      </c>
      <c r="U63" s="178">
        <v>1761532.40634163</v>
      </c>
      <c r="V63" s="176">
        <v>0.37925576291927754</v>
      </c>
      <c r="W63" s="178">
        <v>0</v>
      </c>
      <c r="X63" s="179">
        <v>0</v>
      </c>
      <c r="Y63" s="174">
        <v>-0.16204883697618852</v>
      </c>
      <c r="Z63" s="175">
        <v>16903374</v>
      </c>
      <c r="AA63" s="177">
        <v>-2739172.0976735437</v>
      </c>
      <c r="AB63" s="174">
        <v>0</v>
      </c>
      <c r="AC63" s="175">
        <v>0</v>
      </c>
      <c r="AD63" s="177">
        <v>0</v>
      </c>
      <c r="AE63" s="174">
        <v>-5.7057514738512657E-2</v>
      </c>
      <c r="AF63" s="178">
        <v>15011546</v>
      </c>
      <c r="AG63" s="175">
        <v>-856521.50714286068</v>
      </c>
      <c r="AH63" s="176">
        <v>3.2978382706664172E-2</v>
      </c>
      <c r="AI63" s="178">
        <v>143987928</v>
      </c>
      <c r="AJ63" s="179">
        <v>4748488.9947236059</v>
      </c>
      <c r="AK63" s="174">
        <v>1.1582404909754913E-2</v>
      </c>
      <c r="AL63" s="177">
        <v>31439805</v>
      </c>
      <c r="AM63" s="177">
        <v>364148.55179373705</v>
      </c>
      <c r="AN63" s="203">
        <v>-0.36293987361869656</v>
      </c>
      <c r="AO63" s="173">
        <v>34877475</v>
      </c>
      <c r="AP63" s="177">
        <f>AN63*AO63</f>
        <v>-12658426.368639249</v>
      </c>
      <c r="AQ63" s="203">
        <v>7.3716432475675608E-3</v>
      </c>
      <c r="AR63" s="177">
        <v>67348388</v>
      </c>
      <c r="AS63" s="177">
        <v>496468.28963476012</v>
      </c>
      <c r="AT63" s="203">
        <v>6.2443248723916267E-2</v>
      </c>
      <c r="AU63" s="173">
        <v>71876520</v>
      </c>
      <c r="AV63" s="177">
        <f t="shared" si="2"/>
        <v>4488203.4157695416</v>
      </c>
      <c r="AW63" s="174">
        <v>-0.1066948909534424</v>
      </c>
      <c r="AX63" s="175">
        <v>3504679584</v>
      </c>
      <c r="AY63" s="177">
        <v>-373931406.04163587</v>
      </c>
      <c r="AZ63" s="174">
        <v>-1.1523876772172264E-2</v>
      </c>
      <c r="BA63" s="175">
        <v>-94495285</v>
      </c>
      <c r="BB63" s="177">
        <v>-1088952.0198912981</v>
      </c>
      <c r="BC63" s="174">
        <v>4.3532176637539353E-2</v>
      </c>
      <c r="BD63" s="175">
        <v>4208785</v>
      </c>
      <c r="BE63" s="177">
        <v>183217.57204942606</v>
      </c>
      <c r="BF63" s="174">
        <v>1.1017373141957337E-2</v>
      </c>
      <c r="BG63" s="175">
        <v>1100212166</v>
      </c>
      <c r="BH63" s="177">
        <v>12121447.968143107</v>
      </c>
      <c r="BI63" s="174">
        <v>0</v>
      </c>
      <c r="BJ63" s="175">
        <v>0</v>
      </c>
      <c r="BK63" s="177">
        <v>0</v>
      </c>
      <c r="BL63" s="174">
        <v>-4.9602102982353692E-3</v>
      </c>
      <c r="BM63" s="175">
        <v>164238342</v>
      </c>
      <c r="BN63" s="177">
        <v>-814656.71535350254</v>
      </c>
      <c r="BO63" s="174">
        <v>-8.6882324946650144E-3</v>
      </c>
      <c r="BP63" s="175">
        <v>124958834</v>
      </c>
      <c r="BQ63" s="177">
        <v>-1085671.4020542514</v>
      </c>
      <c r="BR63" s="174">
        <v>8.7663258870553679E-2</v>
      </c>
      <c r="BS63" s="175">
        <v>0</v>
      </c>
      <c r="BT63" s="177">
        <v>0</v>
      </c>
      <c r="BU63" s="174">
        <v>-3.4217719711396553E-2</v>
      </c>
      <c r="BV63" s="175">
        <v>0</v>
      </c>
      <c r="BW63" s="177">
        <v>0</v>
      </c>
      <c r="BX63" s="174">
        <v>-5.994052206849175E-2</v>
      </c>
      <c r="BY63" s="175">
        <v>109378099</v>
      </c>
      <c r="BZ63" s="177">
        <v>-6556180.356919175</v>
      </c>
      <c r="CA63" s="174">
        <v>0.15824512659527259</v>
      </c>
      <c r="CB63" s="175">
        <v>0</v>
      </c>
      <c r="CC63" s="177">
        <v>0</v>
      </c>
      <c r="CD63" s="174">
        <v>-0.3493371581410446</v>
      </c>
      <c r="CE63" s="175">
        <v>0</v>
      </c>
      <c r="CF63" s="177">
        <v>0</v>
      </c>
      <c r="CG63" s="174">
        <v>0</v>
      </c>
      <c r="CH63" s="175">
        <v>0</v>
      </c>
      <c r="CI63" s="177">
        <v>0</v>
      </c>
      <c r="CJ63" s="174">
        <v>0.13850646705480049</v>
      </c>
      <c r="CK63" s="175">
        <v>32293152</v>
      </c>
      <c r="CL63" s="177">
        <v>4472810.3935836647</v>
      </c>
      <c r="CM63" s="203">
        <v>-4.0545599806725743E-2</v>
      </c>
      <c r="CN63" s="173">
        <v>43676419</v>
      </c>
      <c r="CO63" s="177">
        <f t="shared" si="3"/>
        <v>-1770886.6057648726</v>
      </c>
      <c r="CP63" s="174">
        <v>-8.6662415820173526E-3</v>
      </c>
      <c r="CQ63" s="175">
        <v>0</v>
      </c>
      <c r="CR63" s="177">
        <v>0</v>
      </c>
      <c r="CS63" s="174">
        <v>3.3752478233856367E-2</v>
      </c>
      <c r="CT63" s="179">
        <v>0</v>
      </c>
      <c r="CU63" s="179">
        <v>0</v>
      </c>
      <c r="CV63" s="174">
        <v>-4.2967027713926381E-2</v>
      </c>
      <c r="CW63" s="175">
        <f>'[3]SPU investering'!G34</f>
        <v>68227233</v>
      </c>
      <c r="CX63" s="179">
        <f t="shared" si="4"/>
        <v>-2931521.4111555126</v>
      </c>
      <c r="CY63" s="174">
        <v>0</v>
      </c>
      <c r="CZ63" s="179">
        <v>0</v>
      </c>
      <c r="DA63" s="175">
        <f t="shared" si="5"/>
        <v>0</v>
      </c>
      <c r="DB63" s="164"/>
      <c r="DC63" s="180">
        <f t="shared" si="10"/>
        <v>-66003475215.462013</v>
      </c>
      <c r="DE63" s="180">
        <f t="shared" si="11"/>
        <v>1122401407833</v>
      </c>
      <c r="DF63" s="181"/>
      <c r="DG63" s="182">
        <f t="shared" si="6"/>
        <v>-5.8805588406106619E-2</v>
      </c>
      <c r="DH63" s="183">
        <v>-5.87413812693518E-2</v>
      </c>
    </row>
    <row r="64" spans="1:112" ht="15.75">
      <c r="A64" s="171">
        <v>39845</v>
      </c>
      <c r="B64" s="316">
        <v>1062680980546.9019</v>
      </c>
      <c r="C64" s="173">
        <v>-91117711312.500275</v>
      </c>
      <c r="D64" s="174">
        <v>0.30099311496776354</v>
      </c>
      <c r="E64" s="175">
        <v>31118331.119169801</v>
      </c>
      <c r="F64" s="175">
        <v>9366403.4161572102</v>
      </c>
      <c r="G64" s="176">
        <v>-4.7579314384519025E-2</v>
      </c>
      <c r="H64" s="175">
        <v>371658622.81410855</v>
      </c>
      <c r="I64" s="175">
        <v>-17683262.458589844</v>
      </c>
      <c r="J64" s="176">
        <v>7.0267352934533941E-2</v>
      </c>
      <c r="K64" s="175">
        <v>250759687.98670614</v>
      </c>
      <c r="L64" s="177">
        <v>17620219.497515492</v>
      </c>
      <c r="M64" s="174">
        <v>-7.1104649368958564E-2</v>
      </c>
      <c r="N64" s="175">
        <v>407451635.99424356</v>
      </c>
      <c r="O64" s="175">
        <v>-28971705.712179225</v>
      </c>
      <c r="P64" s="176">
        <v>0.11690883295017732</v>
      </c>
      <c r="Q64" s="178">
        <v>119327102.38377871</v>
      </c>
      <c r="R64" s="178">
        <v>13950392.279013891</v>
      </c>
      <c r="S64" s="176">
        <v>0.13321462655686897</v>
      </c>
      <c r="T64" s="178">
        <v>41468793.406341627</v>
      </c>
      <c r="U64" s="178">
        <v>5524249.8273897506</v>
      </c>
      <c r="V64" s="176">
        <v>-0.14144517255172734</v>
      </c>
      <c r="W64" s="178">
        <v>0</v>
      </c>
      <c r="X64" s="179">
        <v>0</v>
      </c>
      <c r="Y64" s="174">
        <v>0.11117879864706767</v>
      </c>
      <c r="Z64" s="175">
        <v>14164201.902326455</v>
      </c>
      <c r="AA64" s="177">
        <v>1574758.9512951658</v>
      </c>
      <c r="AB64" s="174">
        <v>0</v>
      </c>
      <c r="AC64" s="175">
        <v>0</v>
      </c>
      <c r="AD64" s="177">
        <v>0</v>
      </c>
      <c r="AE64" s="174">
        <v>-0.15001520940604607</v>
      </c>
      <c r="AF64" s="175">
        <v>14155024.49285714</v>
      </c>
      <c r="AG64" s="175">
        <v>-2123468.9634436746</v>
      </c>
      <c r="AH64" s="176">
        <v>-0.23645300160382871</v>
      </c>
      <c r="AI64" s="178">
        <v>148736416.99472359</v>
      </c>
      <c r="AJ64" s="179">
        <v>-35169172.246201113</v>
      </c>
      <c r="AK64" s="174">
        <v>2.1565164574143536E-2</v>
      </c>
      <c r="AL64" s="177">
        <v>31803953.551793735</v>
      </c>
      <c r="AM64" s="177">
        <v>685857.4924528487</v>
      </c>
      <c r="AN64" s="203">
        <v>0.38944168771294346</v>
      </c>
      <c r="AO64" s="177">
        <f>AO63*(1+AN63)</f>
        <v>22219048.631360751</v>
      </c>
      <c r="AP64" s="177">
        <f t="shared" ref="AP64:AP127" si="15">AN64*AO64</f>
        <v>8653023.7983730976</v>
      </c>
      <c r="AQ64" s="203">
        <v>0.11662014341061672</v>
      </c>
      <c r="AR64" s="177">
        <v>67844856.289634764</v>
      </c>
      <c r="AS64" s="177">
        <v>7912076.8701698873</v>
      </c>
      <c r="AT64" s="203">
        <v>-0.38654715254838695</v>
      </c>
      <c r="AU64" s="177">
        <f>AU63*(1+AT63)</f>
        <v>76364723.415769532</v>
      </c>
      <c r="AV64" s="177">
        <f t="shared" si="2"/>
        <v>-29518566.391510844</v>
      </c>
      <c r="AW64" s="174">
        <v>-0.1161645982073141</v>
      </c>
      <c r="AX64" s="175">
        <v>3130748177.958364</v>
      </c>
      <c r="AY64" s="177">
        <v>-363682104.18081409</v>
      </c>
      <c r="AZ64" s="174">
        <v>6.2747738318268687E-2</v>
      </c>
      <c r="BA64" s="175">
        <v>-93406332.980108708</v>
      </c>
      <c r="BB64" s="177">
        <v>5861036.1391049316</v>
      </c>
      <c r="BC64" s="174">
        <v>-0.28071271090275435</v>
      </c>
      <c r="BD64" s="175">
        <v>4392002.5720494259</v>
      </c>
      <c r="BE64" s="177">
        <v>-1232890.948291864</v>
      </c>
      <c r="BF64" s="174">
        <v>-0.10520529027075165</v>
      </c>
      <c r="BG64" s="175">
        <v>1112333613.9681432</v>
      </c>
      <c r="BH64" s="177">
        <v>-117023380.73543271</v>
      </c>
      <c r="BI64" s="174">
        <v>0.11355592957224124</v>
      </c>
      <c r="BJ64" s="175">
        <v>0</v>
      </c>
      <c r="BK64" s="177">
        <v>0</v>
      </c>
      <c r="BL64" s="174">
        <v>-3.1163695198214457E-2</v>
      </c>
      <c r="BM64" s="175">
        <v>163423685.28464651</v>
      </c>
      <c r="BN64" s="177">
        <v>-5092885.9163796492</v>
      </c>
      <c r="BO64" s="174">
        <v>-6.5639432379118231E-3</v>
      </c>
      <c r="BP64" s="175">
        <v>123873162.59794575</v>
      </c>
      <c r="BQ64" s="177">
        <v>-813096.40799353772</v>
      </c>
      <c r="BR64" s="174">
        <v>4.7283812312221313E-2</v>
      </c>
      <c r="BS64" s="175">
        <v>0</v>
      </c>
      <c r="BT64" s="177">
        <v>0</v>
      </c>
      <c r="BU64" s="174">
        <v>2.2814424625037976E-2</v>
      </c>
      <c r="BV64" s="175">
        <v>0</v>
      </c>
      <c r="BW64" s="177">
        <v>0</v>
      </c>
      <c r="BX64" s="174">
        <v>-0.12345447966357205</v>
      </c>
      <c r="BY64" s="175">
        <v>102821918.64308082</v>
      </c>
      <c r="BZ64" s="177">
        <v>-12693826.464091681</v>
      </c>
      <c r="CA64" s="174">
        <v>0.42866396383719302</v>
      </c>
      <c r="CB64" s="175">
        <v>0</v>
      </c>
      <c r="CC64" s="177">
        <v>0</v>
      </c>
      <c r="CD64" s="174">
        <v>0.13708734344415699</v>
      </c>
      <c r="CE64" s="175">
        <v>0</v>
      </c>
      <c r="CF64" s="177">
        <v>0</v>
      </c>
      <c r="CG64" s="174">
        <v>0</v>
      </c>
      <c r="CH64" s="175">
        <v>0</v>
      </c>
      <c r="CI64" s="177">
        <v>0</v>
      </c>
      <c r="CJ64" s="174">
        <v>-0.11105005674366165</v>
      </c>
      <c r="CK64" s="175">
        <v>36765962.393583663</v>
      </c>
      <c r="CL64" s="177">
        <v>-4082862.2100427961</v>
      </c>
      <c r="CM64" s="203">
        <v>0.21483212856556066</v>
      </c>
      <c r="CN64" s="177">
        <f>CN63*(1+CM63)</f>
        <v>41905532.394235127</v>
      </c>
      <c r="CO64" s="177">
        <f t="shared" si="3"/>
        <v>9002654.7229265887</v>
      </c>
      <c r="CP64" s="174">
        <v>6.0964813967839107E-2</v>
      </c>
      <c r="CQ64" s="175">
        <v>0</v>
      </c>
      <c r="CR64" s="177">
        <v>0</v>
      </c>
      <c r="CS64" s="174">
        <v>-0.19604154805051932</v>
      </c>
      <c r="CT64" s="179">
        <v>0</v>
      </c>
      <c r="CU64" s="179">
        <v>0</v>
      </c>
      <c r="CV64" s="174">
        <v>3.1064513408938035E-2</v>
      </c>
      <c r="CW64" s="175">
        <f>CW63*(1+CV63)</f>
        <v>65295711.588844493</v>
      </c>
      <c r="CX64" s="179">
        <f t="shared" si="4"/>
        <v>2028379.5081978103</v>
      </c>
      <c r="CY64" s="174">
        <v>0</v>
      </c>
      <c r="CZ64" s="179">
        <v>0</v>
      </c>
      <c r="DA64" s="175">
        <f t="shared" si="5"/>
        <v>0</v>
      </c>
      <c r="DB64" s="164"/>
      <c r="DC64" s="180">
        <f t="shared" si="10"/>
        <v>-90581803142.367889</v>
      </c>
      <c r="DE64" s="180">
        <f t="shared" si="11"/>
        <v>1056395754713.4983</v>
      </c>
      <c r="DF64" s="181"/>
      <c r="DG64" s="182">
        <f t="shared" si="6"/>
        <v>-8.5746087806774923E-2</v>
      </c>
      <c r="DH64" s="183">
        <v>-8.574324089775949E-2</v>
      </c>
    </row>
    <row r="65" spans="1:112" ht="15.75">
      <c r="A65" s="171">
        <v>39873</v>
      </c>
      <c r="B65" s="316">
        <v>971563269234.40149</v>
      </c>
      <c r="C65" s="173">
        <v>57651682633.037094</v>
      </c>
      <c r="D65" s="174">
        <v>6.8652775129747851E-2</v>
      </c>
      <c r="E65" s="175">
        <v>40484734.53532701</v>
      </c>
      <c r="F65" s="175">
        <v>2779389.3762413422</v>
      </c>
      <c r="G65" s="176">
        <v>0.23529984339290363</v>
      </c>
      <c r="H65" s="175">
        <v>353975360.3555187</v>
      </c>
      <c r="I65" s="175">
        <v>83290346.85660018</v>
      </c>
      <c r="J65" s="176">
        <v>-2.4561162386838318E-3</v>
      </c>
      <c r="K65" s="175">
        <v>268379907.48422161</v>
      </c>
      <c r="L65" s="177">
        <v>-659172.24890846107</v>
      </c>
      <c r="M65" s="174">
        <v>0.27208538434216639</v>
      </c>
      <c r="N65" s="175">
        <v>378479930.28206432</v>
      </c>
      <c r="O65" s="175">
        <v>102978857.2965918</v>
      </c>
      <c r="P65" s="176">
        <v>3.2394713961561857E-2</v>
      </c>
      <c r="Q65" s="178">
        <v>133277494.66279259</v>
      </c>
      <c r="R65" s="178">
        <v>4317486.3171147527</v>
      </c>
      <c r="S65" s="176">
        <v>7.2304075733615733E-2</v>
      </c>
      <c r="T65" s="178">
        <v>46993043.233731382</v>
      </c>
      <c r="U65" s="178">
        <v>3397788.556924792</v>
      </c>
      <c r="V65" s="176">
        <v>0.20058636329781368</v>
      </c>
      <c r="W65" s="178">
        <v>0</v>
      </c>
      <c r="X65" s="179">
        <v>0</v>
      </c>
      <c r="Y65" s="174">
        <v>9.1527974054479405E-2</v>
      </c>
      <c r="Z65" s="175">
        <v>15738960.853621621</v>
      </c>
      <c r="AA65" s="177">
        <v>1440555.2006547467</v>
      </c>
      <c r="AB65" s="174">
        <v>0</v>
      </c>
      <c r="AC65" s="175">
        <v>0</v>
      </c>
      <c r="AD65" s="177">
        <v>0</v>
      </c>
      <c r="AE65" s="174">
        <v>-2.8224956388504398E-2</v>
      </c>
      <c r="AF65" s="175">
        <v>12031555.529413465</v>
      </c>
      <c r="AG65" s="175">
        <v>-339590.13010356401</v>
      </c>
      <c r="AH65" s="176">
        <v>0.22686289702767626</v>
      </c>
      <c r="AI65" s="178">
        <v>113567244.74852249</v>
      </c>
      <c r="AJ65" s="179">
        <v>25764194.151100963</v>
      </c>
      <c r="AK65" s="174">
        <v>0.20174342530069564</v>
      </c>
      <c r="AL65" s="177">
        <v>32489811.044246584</v>
      </c>
      <c r="AM65" s="177">
        <v>6554605.7674386771</v>
      </c>
      <c r="AN65" s="203">
        <v>0.2492615026282525</v>
      </c>
      <c r="AO65" s="177">
        <f t="shared" ref="AO65:AO74" si="16">AO64*(1+AN64)</f>
        <v>30872072.429733846</v>
      </c>
      <c r="AP65" s="177">
        <f t="shared" si="15"/>
        <v>7695219.1630837051</v>
      </c>
      <c r="AQ65" s="203">
        <v>-7.6056395080668665E-2</v>
      </c>
      <c r="AR65" s="177">
        <v>75756933.159804642</v>
      </c>
      <c r="AS65" s="177">
        <v>-5761799.2385019111</v>
      </c>
      <c r="AT65" s="203">
        <v>0.56879007022169115</v>
      </c>
      <c r="AU65" s="177">
        <f t="shared" ref="AU65:AU74" si="17">AU64*(1+AT64)</f>
        <v>46846157.024258688</v>
      </c>
      <c r="AV65" s="177">
        <f t="shared" si="2"/>
        <v>26645628.943444468</v>
      </c>
      <c r="AW65" s="174">
        <v>5.5171645144485824E-2</v>
      </c>
      <c r="AX65" s="175">
        <v>2767066073.7775502</v>
      </c>
      <c r="AY65" s="177">
        <v>152663587.51380062</v>
      </c>
      <c r="AZ65" s="174">
        <v>3.0951640909767453E-3</v>
      </c>
      <c r="BA65" s="175">
        <v>-99267369.119213641</v>
      </c>
      <c r="BB65" s="177">
        <v>307248.79630352394</v>
      </c>
      <c r="BC65" s="174">
        <v>-5.7234635879392703E-2</v>
      </c>
      <c r="BD65" s="175">
        <v>3159111.6237575621</v>
      </c>
      <c r="BE65" s="177">
        <v>-180810.60348812109</v>
      </c>
      <c r="BF65" s="174">
        <v>2.460442314811372E-3</v>
      </c>
      <c r="BG65" s="175">
        <v>995310233.23271048</v>
      </c>
      <c r="BH65" s="177">
        <v>2448903.414210537</v>
      </c>
      <c r="BI65" s="174">
        <v>1.4952811162608883E-2</v>
      </c>
      <c r="BJ65" s="175">
        <v>0</v>
      </c>
      <c r="BK65" s="177">
        <v>0</v>
      </c>
      <c r="BL65" s="174">
        <v>-0.12426926347385615</v>
      </c>
      <c r="BM65" s="175">
        <v>158330799.36826685</v>
      </c>
      <c r="BN65" s="177">
        <v>-19675651.822721411</v>
      </c>
      <c r="BO65" s="174">
        <v>1.8029763281004422E-2</v>
      </c>
      <c r="BP65" s="175">
        <v>123060066.18995221</v>
      </c>
      <c r="BQ65" s="177">
        <v>2218743.8627495742</v>
      </c>
      <c r="BR65" s="174">
        <v>2.1410112232940096E-2</v>
      </c>
      <c r="BS65" s="175">
        <v>0</v>
      </c>
      <c r="BT65" s="177">
        <v>0</v>
      </c>
      <c r="BU65" s="174">
        <v>-1.6364583904564991E-2</v>
      </c>
      <c r="BV65" s="175">
        <v>0</v>
      </c>
      <c r="BW65" s="177">
        <v>0</v>
      </c>
      <c r="BX65" s="174">
        <v>5.8756942000622543E-2</v>
      </c>
      <c r="BY65" s="175">
        <v>90128092.178989142</v>
      </c>
      <c r="BZ65" s="177">
        <v>5295651.0847876277</v>
      </c>
      <c r="CA65" s="174">
        <v>0.24470795614070823</v>
      </c>
      <c r="CB65" s="175">
        <v>0</v>
      </c>
      <c r="CC65" s="177">
        <v>0</v>
      </c>
      <c r="CD65" s="174">
        <v>5.3967429296663469E-2</v>
      </c>
      <c r="CE65" s="175">
        <v>0</v>
      </c>
      <c r="CF65" s="177">
        <v>0</v>
      </c>
      <c r="CG65" s="174">
        <v>0</v>
      </c>
      <c r="CH65" s="175">
        <v>0</v>
      </c>
      <c r="CI65" s="177">
        <v>0</v>
      </c>
      <c r="CJ65" s="174">
        <v>0.41244970860745123</v>
      </c>
      <c r="CK65" s="175">
        <v>32683100.183540866</v>
      </c>
      <c r="CL65" s="177">
        <v>13480135.147089565</v>
      </c>
      <c r="CM65" s="203">
        <v>1.5183863585946519E-2</v>
      </c>
      <c r="CN65" s="177">
        <f t="shared" ref="CN65:CN74" si="18">CN64*(1+CM64)</f>
        <v>50908187.117161721</v>
      </c>
      <c r="CO65" s="177">
        <f t="shared" si="3"/>
        <v>772982.96859482361</v>
      </c>
      <c r="CP65" s="174">
        <v>0.17065320947616441</v>
      </c>
      <c r="CQ65" s="175">
        <v>0</v>
      </c>
      <c r="CR65" s="177">
        <v>0</v>
      </c>
      <c r="CS65" s="174">
        <v>2.536017936077364E-2</v>
      </c>
      <c r="CT65" s="179">
        <v>0</v>
      </c>
      <c r="CU65" s="179">
        <v>0</v>
      </c>
      <c r="CV65" s="174">
        <v>-7.034139323880613E-2</v>
      </c>
      <c r="CW65" s="175">
        <f t="shared" ref="CW65:CW74" si="19">CW64*(1+CV64)</f>
        <v>67324091.097042307</v>
      </c>
      <c r="CX65" s="179">
        <f t="shared" si="4"/>
        <v>-4735670.3663022593</v>
      </c>
      <c r="CY65" s="174">
        <v>0</v>
      </c>
      <c r="CZ65" s="179">
        <v>0</v>
      </c>
      <c r="DA65" s="175">
        <f t="shared" si="5"/>
        <v>0</v>
      </c>
      <c r="DB65" s="164"/>
      <c r="DC65" s="180">
        <f t="shared" si="10"/>
        <v>57240984003.030396</v>
      </c>
      <c r="DE65" s="180">
        <f t="shared" si="11"/>
        <v>965825673643.40845</v>
      </c>
      <c r="DF65" s="181"/>
      <c r="DG65" s="182">
        <f t="shared" si="6"/>
        <v>5.9266372353821158E-2</v>
      </c>
      <c r="DH65" s="183">
        <v>5.9339092428295499E-2</v>
      </c>
    </row>
    <row r="66" spans="1:112" ht="15.75">
      <c r="A66" s="171">
        <v>39904</v>
      </c>
      <c r="B66" s="316">
        <v>1029214951867.4386</v>
      </c>
      <c r="C66" s="173">
        <v>131493012610.38583</v>
      </c>
      <c r="D66" s="174">
        <v>2.4546628706296158E-2</v>
      </c>
      <c r="E66" s="175">
        <v>43264123.911568351</v>
      </c>
      <c r="F66" s="175">
        <v>1061988.3859604576</v>
      </c>
      <c r="G66" s="176">
        <v>-6.2111080066165732E-2</v>
      </c>
      <c r="H66" s="175">
        <v>437265707.21211886</v>
      </c>
      <c r="I66" s="175">
        <v>-27159045.350840498</v>
      </c>
      <c r="J66" s="176">
        <v>9.3700772700059679E-2</v>
      </c>
      <c r="K66" s="175">
        <v>267720735.23531315</v>
      </c>
      <c r="L66" s="177">
        <v>25085639.759376936</v>
      </c>
      <c r="M66" s="174">
        <v>-8.9021620531011203E-2</v>
      </c>
      <c r="N66" s="175">
        <v>481458787.57865614</v>
      </c>
      <c r="O66" s="175">
        <v>-42860241.489147857</v>
      </c>
      <c r="P66" s="176">
        <v>0.11578407846483053</v>
      </c>
      <c r="Q66" s="178">
        <v>137594980.97990736</v>
      </c>
      <c r="R66" s="178">
        <v>15931308.074144458</v>
      </c>
      <c r="S66" s="176">
        <v>0.16904940165124094</v>
      </c>
      <c r="T66" s="178">
        <v>50390831.790656172</v>
      </c>
      <c r="U66" s="178">
        <v>8518539.9629187565</v>
      </c>
      <c r="V66" s="176">
        <v>0.2027328067023815</v>
      </c>
      <c r="W66" s="178">
        <v>0</v>
      </c>
      <c r="X66" s="179">
        <v>0</v>
      </c>
      <c r="Y66" s="174">
        <v>-1.325602683935145E-2</v>
      </c>
      <c r="Z66" s="175">
        <v>17179516.05427637</v>
      </c>
      <c r="AA66" s="177">
        <v>-227732.12590255667</v>
      </c>
      <c r="AB66" s="174">
        <v>0</v>
      </c>
      <c r="AC66" s="175">
        <v>0</v>
      </c>
      <c r="AD66" s="177">
        <v>0</v>
      </c>
      <c r="AE66" s="174">
        <v>0.46011219398045572</v>
      </c>
      <c r="AF66" s="175">
        <v>11691965.399309902</v>
      </c>
      <c r="AG66" s="175">
        <v>5379615.8518200535</v>
      </c>
      <c r="AH66" s="176">
        <v>-3.6863480816901127E-2</v>
      </c>
      <c r="AI66" s="178">
        <v>139331438.89962345</v>
      </c>
      <c r="AJ66" s="179">
        <v>-5136241.8250675006</v>
      </c>
      <c r="AK66" s="174">
        <v>-7.0647272441849943E-2</v>
      </c>
      <c r="AL66" s="177">
        <v>39044416.811685257</v>
      </c>
      <c r="AM66" s="177">
        <v>-2758381.5518282745</v>
      </c>
      <c r="AN66" s="203">
        <v>5.0273097767911328E-2</v>
      </c>
      <c r="AO66" s="177">
        <f t="shared" si="16"/>
        <v>38567291.592817552</v>
      </c>
      <c r="AP66" s="177">
        <f t="shared" si="15"/>
        <v>1938897.2208892615</v>
      </c>
      <c r="AQ66" s="203">
        <v>3.2020666291735139E-2</v>
      </c>
      <c r="AR66" s="177">
        <v>69995133.921302736</v>
      </c>
      <c r="AS66" s="177">
        <v>2241290.8253393453</v>
      </c>
      <c r="AT66" s="203">
        <v>0.59019663915292397</v>
      </c>
      <c r="AU66" s="177">
        <f t="shared" si="17"/>
        <v>73491785.967703149</v>
      </c>
      <c r="AV66" s="177">
        <f t="shared" si="2"/>
        <v>43374605.083484419</v>
      </c>
      <c r="AW66" s="174">
        <v>2.9529715504007844E-2</v>
      </c>
      <c r="AX66" s="175">
        <v>2919729661.2913513</v>
      </c>
      <c r="AY66" s="177">
        <v>86218786.24654679</v>
      </c>
      <c r="AZ66" s="174">
        <v>-2.8117567267317164E-2</v>
      </c>
      <c r="BA66" s="175">
        <v>-99574617.915517151</v>
      </c>
      <c r="BB66" s="177">
        <v>-2799796.0173569582</v>
      </c>
      <c r="BC66" s="174">
        <v>-4.778103631318513E-2</v>
      </c>
      <c r="BD66" s="175">
        <v>2978301.020269441</v>
      </c>
      <c r="BE66" s="177">
        <v>-142306.30920109048</v>
      </c>
      <c r="BF66" s="174">
        <v>-8.5379393934683606E-2</v>
      </c>
      <c r="BG66" s="175">
        <v>997759136.64692104</v>
      </c>
      <c r="BH66" s="177">
        <v>-85188070.379707277</v>
      </c>
      <c r="BI66" s="174">
        <v>0.38273963218669343</v>
      </c>
      <c r="BJ66" s="175">
        <v>0</v>
      </c>
      <c r="BK66" s="177">
        <v>0</v>
      </c>
      <c r="BL66" s="174">
        <v>-5.3694684976899713E-2</v>
      </c>
      <c r="BM66" s="175">
        <v>138655147.54554543</v>
      </c>
      <c r="BN66" s="177">
        <v>-7445044.4678836111</v>
      </c>
      <c r="BO66" s="174">
        <v>5.4699847223887148E-2</v>
      </c>
      <c r="BP66" s="175">
        <v>125278810.05270179</v>
      </c>
      <c r="BQ66" s="177">
        <v>6852731.7702731648</v>
      </c>
      <c r="BR66" s="174">
        <v>-4.2508882612479121E-2</v>
      </c>
      <c r="BS66" s="175">
        <v>0</v>
      </c>
      <c r="BT66" s="177">
        <v>0</v>
      </c>
      <c r="BU66" s="174">
        <v>0.2650341301392321</v>
      </c>
      <c r="BV66" s="175">
        <v>0</v>
      </c>
      <c r="BW66" s="177">
        <v>0</v>
      </c>
      <c r="BX66" s="174">
        <v>6.3145550297593316E-3</v>
      </c>
      <c r="BY66" s="175">
        <v>95423743.263776779</v>
      </c>
      <c r="BZ66" s="177">
        <v>602558.47798474482</v>
      </c>
      <c r="CA66" s="174">
        <v>9.3530277145046858E-2</v>
      </c>
      <c r="CB66" s="175">
        <v>0</v>
      </c>
      <c r="CC66" s="177">
        <v>0</v>
      </c>
      <c r="CD66" s="174">
        <v>0.38718198155095568</v>
      </c>
      <c r="CE66" s="175">
        <v>0</v>
      </c>
      <c r="CF66" s="177">
        <v>0</v>
      </c>
      <c r="CG66" s="174">
        <v>0</v>
      </c>
      <c r="CH66" s="175">
        <v>0</v>
      </c>
      <c r="CI66" s="177">
        <v>0</v>
      </c>
      <c r="CJ66" s="174">
        <v>-8.3942711701032423E-3</v>
      </c>
      <c r="CK66" s="175">
        <v>46163235.330630429</v>
      </c>
      <c r="CL66" s="177">
        <v>-387506.71545460244</v>
      </c>
      <c r="CM66" s="203">
        <v>7.0088430950261557E-2</v>
      </c>
      <c r="CN66" s="177">
        <f t="shared" si="18"/>
        <v>51681170.08575654</v>
      </c>
      <c r="CO66" s="177">
        <f t="shared" si="3"/>
        <v>3622252.1209842702</v>
      </c>
      <c r="CP66" s="174">
        <v>0.22229860009474775</v>
      </c>
      <c r="CQ66" s="175">
        <v>0</v>
      </c>
      <c r="CR66" s="177">
        <v>0</v>
      </c>
      <c r="CS66" s="174">
        <v>0.41724153455559654</v>
      </c>
      <c r="CT66" s="179">
        <v>0</v>
      </c>
      <c r="CU66" s="179">
        <v>0</v>
      </c>
      <c r="CV66" s="174">
        <v>0.2142981473411685</v>
      </c>
      <c r="CW66" s="175">
        <f t="shared" si="19"/>
        <v>62588420.730740048</v>
      </c>
      <c r="CX66" s="179">
        <f t="shared" si="4"/>
        <v>13412582.607607177</v>
      </c>
      <c r="CY66" s="174">
        <v>0</v>
      </c>
      <c r="CZ66" s="179">
        <v>0</v>
      </c>
      <c r="DA66" s="175">
        <f t="shared" si="5"/>
        <v>0</v>
      </c>
      <c r="DB66" s="164"/>
      <c r="DC66" s="180">
        <f t="shared" si="10"/>
        <v>131452876180.23091</v>
      </c>
      <c r="DE66" s="180">
        <f t="shared" si="11"/>
        <v>1023067272144.0314</v>
      </c>
      <c r="DF66" s="181"/>
      <c r="DG66" s="182">
        <f t="shared" si="6"/>
        <v>0.1284889857777842</v>
      </c>
      <c r="DH66" s="183">
        <v>0.127760495872899</v>
      </c>
    </row>
    <row r="67" spans="1:112" ht="15.75">
      <c r="A67" s="171">
        <v>39934</v>
      </c>
      <c r="B67" s="316">
        <v>1160707964477.8245</v>
      </c>
      <c r="C67" s="173">
        <v>74351820170.17691</v>
      </c>
      <c r="D67" s="174">
        <v>3.50344315965967E-2</v>
      </c>
      <c r="E67" s="175">
        <v>44326112.297528803</v>
      </c>
      <c r="F67" s="175">
        <v>1552940.1492308367</v>
      </c>
      <c r="G67" s="176">
        <v>0.25595610344443182</v>
      </c>
      <c r="H67" s="175">
        <v>410106661.86127836</v>
      </c>
      <c r="I67" s="175">
        <v>104969303.16661598</v>
      </c>
      <c r="J67" s="176">
        <v>0.12094653667926256</v>
      </c>
      <c r="K67" s="175">
        <v>292806374.99469006</v>
      </c>
      <c r="L67" s="177">
        <v>35413916.973217189</v>
      </c>
      <c r="M67" s="174">
        <v>0.15218265246983137</v>
      </c>
      <c r="N67" s="175">
        <v>438598546.08950824</v>
      </c>
      <c r="O67" s="175">
        <v>66747090.113312945</v>
      </c>
      <c r="P67" s="176">
        <v>0.15626264975110213</v>
      </c>
      <c r="Q67" s="178">
        <v>153526289.05405182</v>
      </c>
      <c r="R67" s="178">
        <v>23990424.734039765</v>
      </c>
      <c r="S67" s="176">
        <v>1.3005532103691915E-2</v>
      </c>
      <c r="T67" s="178">
        <v>58909371.75357493</v>
      </c>
      <c r="U67" s="178">
        <v>766147.72554944037</v>
      </c>
      <c r="V67" s="176">
        <v>0.38299767570329912</v>
      </c>
      <c r="W67" s="178">
        <v>0</v>
      </c>
      <c r="X67" s="179">
        <v>0</v>
      </c>
      <c r="Y67" s="174">
        <v>0.29336282387427071</v>
      </c>
      <c r="Z67" s="175">
        <v>16951783.928373814</v>
      </c>
      <c r="AA67" s="177">
        <v>4973023.2029342195</v>
      </c>
      <c r="AB67" s="174">
        <v>0</v>
      </c>
      <c r="AC67" s="175">
        <v>0</v>
      </c>
      <c r="AD67" s="177">
        <v>0</v>
      </c>
      <c r="AE67" s="174">
        <v>0.53383545951039724</v>
      </c>
      <c r="AF67" s="175">
        <v>17071581.251129955</v>
      </c>
      <c r="AG67" s="175">
        <v>9113415.4217660408</v>
      </c>
      <c r="AH67" s="176">
        <v>0.13176414275108292</v>
      </c>
      <c r="AI67" s="178">
        <v>134195197.07455595</v>
      </c>
      <c r="AJ67" s="179">
        <v>17682115.103841495</v>
      </c>
      <c r="AK67" s="174">
        <v>0.29328590266519899</v>
      </c>
      <c r="AL67" s="177">
        <v>36286035.259856984</v>
      </c>
      <c r="AM67" s="177">
        <v>10642182.605328394</v>
      </c>
      <c r="AN67" s="203">
        <v>8.3458148782871069E-2</v>
      </c>
      <c r="AO67" s="177">
        <f t="shared" si="16"/>
        <v>40506188.813706815</v>
      </c>
      <c r="AP67" s="177">
        <f t="shared" si="15"/>
        <v>3380571.5326414113</v>
      </c>
      <c r="AQ67" s="203">
        <v>3.7190811780950716E-3</v>
      </c>
      <c r="AR67" s="177">
        <v>72236424.746642068</v>
      </c>
      <c r="AS67" s="177">
        <v>268653.12764811754</v>
      </c>
      <c r="AT67" s="203">
        <v>0.37193370398010056</v>
      </c>
      <c r="AU67" s="177">
        <f t="shared" si="17"/>
        <v>116866391.05118757</v>
      </c>
      <c r="AV67" s="177">
        <f t="shared" si="2"/>
        <v>43466549.694455072</v>
      </c>
      <c r="AW67" s="174">
        <v>0.19001303470117248</v>
      </c>
      <c r="AX67" s="175">
        <v>3005948447.5378976</v>
      </c>
      <c r="AY67" s="177">
        <v>571169386.67195404</v>
      </c>
      <c r="AZ67" s="174">
        <v>-1.5620753129813716E-2</v>
      </c>
      <c r="BA67" s="175">
        <v>-96774821.898160189</v>
      </c>
      <c r="BB67" s="177">
        <v>-1511695.6020528506</v>
      </c>
      <c r="BC67" s="174">
        <v>3.2129374436519448E-2</v>
      </c>
      <c r="BD67" s="175">
        <v>2835994.7110683508</v>
      </c>
      <c r="BE67" s="177">
        <v>91118.735971903821</v>
      </c>
      <c r="BF67" s="174">
        <v>-2.3070222374072167E-2</v>
      </c>
      <c r="BG67" s="175">
        <v>912571066.2672137</v>
      </c>
      <c r="BH67" s="177">
        <v>-21053217.430928767</v>
      </c>
      <c r="BI67" s="174">
        <v>0.3814186258726312</v>
      </c>
      <c r="BJ67" s="175">
        <v>0</v>
      </c>
      <c r="BK67" s="177">
        <v>0</v>
      </c>
      <c r="BL67" s="174">
        <v>5.892312126474996E-2</v>
      </c>
      <c r="BM67" s="175">
        <v>131210103.07766183</v>
      </c>
      <c r="BN67" s="177">
        <v>7731308.8148054099</v>
      </c>
      <c r="BO67" s="174">
        <v>0.17898420544999252</v>
      </c>
      <c r="BP67" s="175">
        <v>132131541.82297495</v>
      </c>
      <c r="BQ67" s="177">
        <v>23649459.02806763</v>
      </c>
      <c r="BR67" s="174">
        <v>-5.5134652702511312E-2</v>
      </c>
      <c r="BS67" s="175">
        <v>0</v>
      </c>
      <c r="BT67" s="177">
        <v>0</v>
      </c>
      <c r="BU67" s="174">
        <v>0.27988369961394671</v>
      </c>
      <c r="BV67" s="175">
        <v>0</v>
      </c>
      <c r="BW67" s="177">
        <v>0</v>
      </c>
      <c r="BX67" s="174">
        <v>0.12604173878943381</v>
      </c>
      <c r="BY67" s="175">
        <v>96026301.741761535</v>
      </c>
      <c r="BZ67" s="177">
        <v>12103322.04105046</v>
      </c>
      <c r="CA67" s="174">
        <v>-4.2024554174189509E-2</v>
      </c>
      <c r="CB67" s="175">
        <v>0</v>
      </c>
      <c r="CC67" s="177">
        <v>0</v>
      </c>
      <c r="CD67" s="174">
        <v>0.29929975307963169</v>
      </c>
      <c r="CE67" s="175">
        <v>0</v>
      </c>
      <c r="CF67" s="177">
        <v>0</v>
      </c>
      <c r="CG67" s="174">
        <v>0</v>
      </c>
      <c r="CH67" s="175">
        <v>0</v>
      </c>
      <c r="CI67" s="177">
        <v>0</v>
      </c>
      <c r="CJ67" s="174">
        <v>0.18796708038421558</v>
      </c>
      <c r="CK67" s="175">
        <v>45775728.615175828</v>
      </c>
      <c r="CL67" s="177">
        <v>8604330.0602547918</v>
      </c>
      <c r="CM67" s="203">
        <v>5.0945539795596261E-3</v>
      </c>
      <c r="CN67" s="177">
        <f t="shared" si="18"/>
        <v>55303422.206740811</v>
      </c>
      <c r="CO67" s="177">
        <f t="shared" si="3"/>
        <v>281746.2696866176</v>
      </c>
      <c r="CP67" s="174">
        <v>0.42009964450396003</v>
      </c>
      <c r="CQ67" s="175">
        <v>0</v>
      </c>
      <c r="CR67" s="177">
        <v>0</v>
      </c>
      <c r="CS67" s="174">
        <v>0.28764499646838421</v>
      </c>
      <c r="CT67" s="179">
        <v>0</v>
      </c>
      <c r="CU67" s="179">
        <v>0</v>
      </c>
      <c r="CV67" s="174">
        <v>0.25720718114279617</v>
      </c>
      <c r="CW67" s="175">
        <f t="shared" si="19"/>
        <v>76001003.338347226</v>
      </c>
      <c r="CX67" s="179">
        <f t="shared" si="4"/>
        <v>19548003.832680531</v>
      </c>
      <c r="CY67" s="174">
        <v>0</v>
      </c>
      <c r="CZ67" s="179">
        <v>0</v>
      </c>
      <c r="DA67" s="175">
        <f t="shared" si="5"/>
        <v>0</v>
      </c>
      <c r="DB67" s="164"/>
      <c r="DC67" s="180">
        <f t="shared" ref="DC67:DC98" si="20">C67-F67-I67-L67-O67-R67-U67-X67-AA67-AD67-AG67-AJ67-AM67-AP67-AS67-AV67-AY67-BB67-BE67-BH67-BK67-BN67-BQ67-BT67-BW67-BZ67-CC67-CF67-CI67-CL67-CO67-CR67-CU67-CX67-DA67</f>
        <v>73408240074.204834</v>
      </c>
      <c r="DE67" s="180">
        <f t="shared" ref="DE67:DE98" si="21">B67-E67-H67-K67-N67-Q67-T67-W67-Z67-AC67-AF67-AI67-AL67-AO67-AR67-AU67-AX67-BA67-BD67-BG67-BJ67-BM67-BP67-BS67-BV67-BY67-CB67-CE67-CH67-CK67-CN67-CQ67-CT67-CW67-CZ67</f>
        <v>1154514548732.2273</v>
      </c>
      <c r="DF67" s="181"/>
      <c r="DG67" s="182">
        <f t="shared" si="6"/>
        <v>6.3583642280484423E-2</v>
      </c>
      <c r="DH67" s="183">
        <v>6.4057301617316001E-2</v>
      </c>
    </row>
    <row r="68" spans="1:112" ht="15.75">
      <c r="A68" s="171">
        <v>39965</v>
      </c>
      <c r="B68" s="316">
        <v>1235059784648.0015</v>
      </c>
      <c r="C68" s="173">
        <v>-5208711995.5360994</v>
      </c>
      <c r="D68" s="174">
        <v>-9.7566397316888095E-3</v>
      </c>
      <c r="E68" s="175">
        <v>45879052.446759641</v>
      </c>
      <c r="F68" s="175">
        <v>-447625.38595428981</v>
      </c>
      <c r="G68" s="176">
        <v>-8.4360027762544046E-2</v>
      </c>
      <c r="H68" s="175">
        <v>515075965.02789432</v>
      </c>
      <c r="I68" s="175">
        <v>-43451822.70957233</v>
      </c>
      <c r="J68" s="176">
        <v>3.3202799102620466E-2</v>
      </c>
      <c r="K68" s="175">
        <v>328220291.96790725</v>
      </c>
      <c r="L68" s="177">
        <v>10897832.415613858</v>
      </c>
      <c r="M68" s="174">
        <v>-5.0440116829015988E-2</v>
      </c>
      <c r="N68" s="175">
        <v>505345636.20282114</v>
      </c>
      <c r="O68" s="175">
        <v>-25489692.92910371</v>
      </c>
      <c r="P68" s="176">
        <v>1.806468897583881E-3</v>
      </c>
      <c r="Q68" s="178">
        <v>177516713.78809157</v>
      </c>
      <c r="R68" s="178">
        <v>320678.4222594871</v>
      </c>
      <c r="S68" s="176">
        <v>-3.6175370910559584E-3</v>
      </c>
      <c r="T68" s="178">
        <v>59675519.479124375</v>
      </c>
      <c r="U68" s="178">
        <v>-215878.40514376477</v>
      </c>
      <c r="V68" s="176">
        <v>0.13711341969260193</v>
      </c>
      <c r="W68" s="178">
        <v>0</v>
      </c>
      <c r="X68" s="179">
        <v>0</v>
      </c>
      <c r="Y68" s="174">
        <v>-1.5169015439345989E-2</v>
      </c>
      <c r="Z68" s="175">
        <v>21924807.131308034</v>
      </c>
      <c r="AA68" s="177">
        <v>-332577.73787949461</v>
      </c>
      <c r="AB68" s="174">
        <v>0</v>
      </c>
      <c r="AC68" s="175">
        <v>0</v>
      </c>
      <c r="AD68" s="177">
        <v>0</v>
      </c>
      <c r="AE68" s="174">
        <v>5.7458442656287315E-2</v>
      </c>
      <c r="AF68" s="175">
        <v>26184996.672895994</v>
      </c>
      <c r="AG68" s="175">
        <v>1504549.1297846686</v>
      </c>
      <c r="AH68" s="176">
        <v>-0.11743495469192652</v>
      </c>
      <c r="AI68" s="178">
        <v>151877312.17839745</v>
      </c>
      <c r="AJ68" s="179">
        <v>-17835705.274401683</v>
      </c>
      <c r="AK68" s="174">
        <v>-4.7544549378515016E-2</v>
      </c>
      <c r="AL68" s="177">
        <v>46928217.86518538</v>
      </c>
      <c r="AM68" s="177">
        <v>-2231180.9715370168</v>
      </c>
      <c r="AN68" s="203">
        <v>1.8361877880793933E-2</v>
      </c>
      <c r="AO68" s="177">
        <f t="shared" si="16"/>
        <v>43886760.346348234</v>
      </c>
      <c r="AP68" s="177">
        <f t="shared" si="15"/>
        <v>805843.33406331588</v>
      </c>
      <c r="AQ68" s="203">
        <v>0.12433163945184381</v>
      </c>
      <c r="AR68" s="177">
        <v>72505077.874290198</v>
      </c>
      <c r="AS68" s="177">
        <v>9014675.2006941065</v>
      </c>
      <c r="AT68" s="203">
        <v>9.1380445873428404E-2</v>
      </c>
      <c r="AU68" s="177">
        <f t="shared" si="17"/>
        <v>160332940.74564263</v>
      </c>
      <c r="AV68" s="177">
        <f t="shared" ref="AV68:AV131" si="22">AT68*AU68</f>
        <v>14651295.613534801</v>
      </c>
      <c r="AW68" s="174">
        <v>-4.4897464129596318E-2</v>
      </c>
      <c r="AX68" s="175">
        <v>3577117834.2098522</v>
      </c>
      <c r="AY68" s="177">
        <v>-160603519.64877611</v>
      </c>
      <c r="AZ68" s="174">
        <v>1.6077101121391692E-2</v>
      </c>
      <c r="BA68" s="175">
        <v>-95263126.296107337</v>
      </c>
      <c r="BB68" s="177">
        <v>1531554.9146024256</v>
      </c>
      <c r="BC68" s="174">
        <v>6.4125900175773048E-2</v>
      </c>
      <c r="BD68" s="175">
        <v>2927113.4470402547</v>
      </c>
      <c r="BE68" s="177">
        <v>187703.78470806632</v>
      </c>
      <c r="BF68" s="174">
        <v>0.11623114506136448</v>
      </c>
      <c r="BG68" s="175">
        <v>891517848.83628488</v>
      </c>
      <c r="BH68" s="177">
        <v>103622140.41288583</v>
      </c>
      <c r="BI68" s="174">
        <v>-5.3538800944729847E-2</v>
      </c>
      <c r="BJ68" s="175">
        <v>0</v>
      </c>
      <c r="BK68" s="177">
        <v>0</v>
      </c>
      <c r="BL68" s="174">
        <v>-2.6784368786640082E-2</v>
      </c>
      <c r="BM68" s="175">
        <v>138941411.89246723</v>
      </c>
      <c r="BN68" s="177">
        <v>-3721458.0158643024</v>
      </c>
      <c r="BO68" s="174">
        <v>-0.12947888060808671</v>
      </c>
      <c r="BP68" s="175">
        <v>155781000.8510426</v>
      </c>
      <c r="BQ68" s="177">
        <v>-20170349.610200398</v>
      </c>
      <c r="BR68" s="174">
        <v>2.7155912060440681E-2</v>
      </c>
      <c r="BS68" s="175">
        <v>0</v>
      </c>
      <c r="BT68" s="177">
        <v>0</v>
      </c>
      <c r="BU68" s="174">
        <v>0.19760572136892748</v>
      </c>
      <c r="BV68" s="175">
        <v>0</v>
      </c>
      <c r="BW68" s="177">
        <v>0</v>
      </c>
      <c r="BX68" s="174">
        <v>7.6117305919434705E-2</v>
      </c>
      <c r="BY68" s="175">
        <v>108129623.782812</v>
      </c>
      <c r="BZ68" s="177">
        <v>8230535.6524296831</v>
      </c>
      <c r="CA68" s="174">
        <v>-0.11414940880423277</v>
      </c>
      <c r="CB68" s="175">
        <v>0</v>
      </c>
      <c r="CC68" s="177">
        <v>0</v>
      </c>
      <c r="CD68" s="174">
        <v>6.7005023449507012E-2</v>
      </c>
      <c r="CE68" s="175">
        <v>0</v>
      </c>
      <c r="CF68" s="177">
        <v>0</v>
      </c>
      <c r="CG68" s="174">
        <v>0</v>
      </c>
      <c r="CH68" s="175">
        <v>0</v>
      </c>
      <c r="CI68" s="177">
        <v>0</v>
      </c>
      <c r="CJ68" s="174">
        <v>2.6974993513873058E-2</v>
      </c>
      <c r="CK68" s="175">
        <v>54380058.675430618</v>
      </c>
      <c r="CL68" s="177">
        <v>1466901.7300537773</v>
      </c>
      <c r="CM68" s="203">
        <v>5.9203992591834773E-2</v>
      </c>
      <c r="CN68" s="177">
        <f t="shared" si="18"/>
        <v>55585168.476427436</v>
      </c>
      <c r="CO68" s="177">
        <f t="shared" ref="CO68:CO131" si="23">CM68*CN68</f>
        <v>3290863.9026942975</v>
      </c>
      <c r="CP68" s="174">
        <v>2.2346909476816015E-2</v>
      </c>
      <c r="CQ68" s="175">
        <v>0</v>
      </c>
      <c r="CR68" s="177">
        <v>0</v>
      </c>
      <c r="CS68" s="174">
        <v>-8.68827210828126E-2</v>
      </c>
      <c r="CT68" s="179">
        <v>0</v>
      </c>
      <c r="CU68" s="179">
        <v>0</v>
      </c>
      <c r="CV68" s="174">
        <v>5.0980891307137358E-2</v>
      </c>
      <c r="CW68" s="175">
        <f t="shared" si="19"/>
        <v>95549007.17102775</v>
      </c>
      <c r="CX68" s="179">
        <f t="shared" ref="CX68:CX131" si="24">CV68*CW68</f>
        <v>4871173.5490910532</v>
      </c>
      <c r="CY68" s="174">
        <v>0</v>
      </c>
      <c r="CZ68" s="179">
        <v>0</v>
      </c>
      <c r="DA68" s="175">
        <f t="shared" ref="DA68:DA131" si="25">CY68*CZ68</f>
        <v>0</v>
      </c>
      <c r="DB68" s="164"/>
      <c r="DC68" s="180">
        <f t="shared" si="20"/>
        <v>-5094607932.9100828</v>
      </c>
      <c r="DE68" s="180">
        <f t="shared" si="21"/>
        <v>1227919765415.2283</v>
      </c>
      <c r="DF68" s="181"/>
      <c r="DG68" s="182">
        <f t="shared" ref="DG68:DG131" si="26">DC68/DE68</f>
        <v>-4.148974612512497E-3</v>
      </c>
      <c r="DH68" s="183">
        <v>-4.2173764058074398E-3</v>
      </c>
    </row>
    <row r="69" spans="1:112" ht="15.75">
      <c r="A69" s="171">
        <v>39995</v>
      </c>
      <c r="B69" s="316">
        <v>1229851072652.4653</v>
      </c>
      <c r="C69" s="173">
        <v>103330916724.35338</v>
      </c>
      <c r="D69" s="174">
        <v>0.18447670942923508</v>
      </c>
      <c r="E69" s="175">
        <v>45431427.060805351</v>
      </c>
      <c r="F69" s="175">
        <v>8381040.1688516764</v>
      </c>
      <c r="G69" s="176">
        <v>-1.7813098918220738E-2</v>
      </c>
      <c r="H69" s="175">
        <v>471624142.318322</v>
      </c>
      <c r="I69" s="175">
        <v>-8401087.4993372858</v>
      </c>
      <c r="J69" s="176">
        <v>0.35103612362215514</v>
      </c>
      <c r="K69" s="175">
        <v>339118124.38352114</v>
      </c>
      <c r="L69" s="177">
        <v>119042711.83360711</v>
      </c>
      <c r="M69" s="174">
        <v>0.12394137315175169</v>
      </c>
      <c r="N69" s="175">
        <v>479855943.27371746</v>
      </c>
      <c r="O69" s="175">
        <v>59474004.524373606</v>
      </c>
      <c r="P69" s="176">
        <v>0.28358027770581867</v>
      </c>
      <c r="Q69" s="178">
        <v>177837392.21035105</v>
      </c>
      <c r="R69" s="178">
        <v>50431177.069489948</v>
      </c>
      <c r="S69" s="176">
        <v>0.32681010777838049</v>
      </c>
      <c r="T69" s="178">
        <v>59459641.073980607</v>
      </c>
      <c r="U69" s="178">
        <v>19432011.707851421</v>
      </c>
      <c r="V69" s="176">
        <v>0.13863465568986882</v>
      </c>
      <c r="W69" s="178">
        <v>0</v>
      </c>
      <c r="X69" s="179">
        <v>0</v>
      </c>
      <c r="Y69" s="174">
        <v>0.11366420037026136</v>
      </c>
      <c r="Z69" s="175">
        <v>21592229.393428538</v>
      </c>
      <c r="AA69" s="177">
        <v>2454263.4882153082</v>
      </c>
      <c r="AB69" s="174">
        <v>0</v>
      </c>
      <c r="AC69" s="175">
        <v>0</v>
      </c>
      <c r="AD69" s="177">
        <v>0</v>
      </c>
      <c r="AE69" s="174">
        <v>0.22052630810280471</v>
      </c>
      <c r="AF69" s="175">
        <v>27689545.802680664</v>
      </c>
      <c r="AG69" s="175">
        <v>6106273.3089086795</v>
      </c>
      <c r="AH69" s="176">
        <v>0.11416435314121777</v>
      </c>
      <c r="AI69" s="178">
        <v>134041606.90399575</v>
      </c>
      <c r="AJ69" s="179">
        <v>15302773.346204065</v>
      </c>
      <c r="AK69" s="174">
        <v>0.32099410864046568</v>
      </c>
      <c r="AL69" s="177">
        <v>44697036.893648364</v>
      </c>
      <c r="AM69" s="177">
        <v>14347485.516546665</v>
      </c>
      <c r="AN69" s="203">
        <v>0.21091611492980328</v>
      </c>
      <c r="AO69" s="177">
        <f t="shared" si="16"/>
        <v>44692603.680411547</v>
      </c>
      <c r="AP69" s="177">
        <f t="shared" si="15"/>
        <v>9426390.3343698308</v>
      </c>
      <c r="AQ69" s="203">
        <v>6.9252340499566786E-2</v>
      </c>
      <c r="AR69" s="177">
        <v>81519753.074984312</v>
      </c>
      <c r="AS69" s="177">
        <v>5645433.6973894201</v>
      </c>
      <c r="AT69" s="203">
        <v>0.43491749811445446</v>
      </c>
      <c r="AU69" s="177">
        <f t="shared" si="17"/>
        <v>174984236.35917744</v>
      </c>
      <c r="AV69" s="177">
        <f t="shared" si="22"/>
        <v>76103706.286801815</v>
      </c>
      <c r="AW69" s="174">
        <v>5.677003788229449E-2</v>
      </c>
      <c r="AX69" s="175">
        <v>3416514314.5610762</v>
      </c>
      <c r="AY69" s="177">
        <v>193955647.0630337</v>
      </c>
      <c r="AZ69" s="174">
        <v>1.0564160889256843E-2</v>
      </c>
      <c r="BA69" s="175">
        <v>-96794681.210709751</v>
      </c>
      <c r="BB69" s="177">
        <v>1022554.5855342641</v>
      </c>
      <c r="BC69" s="174">
        <v>5.330189526654381E-2</v>
      </c>
      <c r="BD69" s="175">
        <v>3114817.2317483211</v>
      </c>
      <c r="BE69" s="177">
        <v>166025.66186107494</v>
      </c>
      <c r="BF69" s="174">
        <v>6.7081230489891772E-2</v>
      </c>
      <c r="BG69" s="175">
        <v>995139989.24917066</v>
      </c>
      <c r="BH69" s="177">
        <v>66755214.988532037</v>
      </c>
      <c r="BI69" s="174">
        <v>0.21735331304197397</v>
      </c>
      <c r="BJ69" s="175">
        <v>0</v>
      </c>
      <c r="BK69" s="177">
        <v>0</v>
      </c>
      <c r="BL69" s="174">
        <v>2.9315493151791772E-2</v>
      </c>
      <c r="BM69" s="175">
        <v>135219953.87660295</v>
      </c>
      <c r="BN69" s="177">
        <v>3964039.631855153</v>
      </c>
      <c r="BO69" s="174">
        <v>6.0975798350100717E-2</v>
      </c>
      <c r="BP69" s="175">
        <v>135610651.24084222</v>
      </c>
      <c r="BQ69" s="177">
        <v>8268967.7241874309</v>
      </c>
      <c r="BR69" s="174">
        <v>-2.101774892353617E-2</v>
      </c>
      <c r="BS69" s="175">
        <v>0</v>
      </c>
      <c r="BT69" s="177">
        <v>0</v>
      </c>
      <c r="BU69" s="174">
        <v>0.22636885178997132</v>
      </c>
      <c r="BV69" s="175">
        <v>0</v>
      </c>
      <c r="BW69" s="177">
        <v>0</v>
      </c>
      <c r="BX69" s="174">
        <v>5.9893922372140692E-3</v>
      </c>
      <c r="BY69" s="175">
        <v>116360159.43524168</v>
      </c>
      <c r="BZ69" s="177">
        <v>696926.63564242795</v>
      </c>
      <c r="CA69" s="174">
        <v>0.43648415885138714</v>
      </c>
      <c r="CB69" s="175">
        <v>0</v>
      </c>
      <c r="CC69" s="177">
        <v>0</v>
      </c>
      <c r="CD69" s="174">
        <v>0.22847338737080564</v>
      </c>
      <c r="CE69" s="175">
        <v>0</v>
      </c>
      <c r="CF69" s="177">
        <v>0</v>
      </c>
      <c r="CG69" s="174">
        <v>0</v>
      </c>
      <c r="CH69" s="175">
        <v>0</v>
      </c>
      <c r="CI69" s="177">
        <v>0</v>
      </c>
      <c r="CJ69" s="174">
        <v>0.42664504441527729</v>
      </c>
      <c r="CK69" s="175">
        <v>55846960.405484393</v>
      </c>
      <c r="CL69" s="177">
        <v>23826828.902656119</v>
      </c>
      <c r="CM69" s="203">
        <v>-4.1570736941929448E-2</v>
      </c>
      <c r="CN69" s="177">
        <f t="shared" si="18"/>
        <v>58876032.379121736</v>
      </c>
      <c r="CO69" s="177">
        <f t="shared" si="23"/>
        <v>-2447520.0542169902</v>
      </c>
      <c r="CP69" s="174">
        <v>1.5273927814186732E-2</v>
      </c>
      <c r="CQ69" s="175">
        <v>0</v>
      </c>
      <c r="CR69" s="177">
        <v>0</v>
      </c>
      <c r="CS69" s="174">
        <v>-0.10048451001752401</v>
      </c>
      <c r="CT69" s="179">
        <v>0</v>
      </c>
      <c r="CU69" s="179">
        <v>0</v>
      </c>
      <c r="CV69" s="174">
        <v>2.3478621052270436E-2</v>
      </c>
      <c r="CW69" s="175">
        <f t="shared" si="19"/>
        <v>100420180.72011881</v>
      </c>
      <c r="CX69" s="179">
        <f t="shared" si="24"/>
        <v>2357727.369128183</v>
      </c>
      <c r="CY69" s="174">
        <v>0</v>
      </c>
      <c r="CZ69" s="179">
        <v>0</v>
      </c>
      <c r="DA69" s="175">
        <f t="shared" si="25"/>
        <v>0</v>
      </c>
      <c r="DB69" s="164"/>
      <c r="DC69" s="180">
        <f t="shared" si="20"/>
        <v>102654604128.06192</v>
      </c>
      <c r="DE69" s="180">
        <f t="shared" si="21"/>
        <v>1222828220592.1475</v>
      </c>
      <c r="DF69" s="181"/>
      <c r="DG69" s="182">
        <f t="shared" si="26"/>
        <v>8.3948507565806768E-2</v>
      </c>
      <c r="DH69" s="183">
        <v>8.4019048340134198E-2</v>
      </c>
    </row>
    <row r="70" spans="1:112" ht="15.75">
      <c r="A70" s="171">
        <v>40026</v>
      </c>
      <c r="B70" s="316">
        <v>1333181989376.8186</v>
      </c>
      <c r="C70" s="173">
        <v>59794650832.635521</v>
      </c>
      <c r="D70" s="174">
        <v>4.3154902770663854E-2</v>
      </c>
      <c r="E70" s="175">
        <v>53812467.229657024</v>
      </c>
      <c r="F70" s="175">
        <v>2322271.7911453838</v>
      </c>
      <c r="G70" s="176">
        <v>0.17844517542481952</v>
      </c>
      <c r="H70" s="175">
        <v>463223054.81898475</v>
      </c>
      <c r="I70" s="175">
        <v>82659919.277994528</v>
      </c>
      <c r="J70" s="176">
        <v>-0.12558938089586252</v>
      </c>
      <c r="K70" s="175">
        <v>458160836.21712822</v>
      </c>
      <c r="L70" s="177">
        <v>-57540135.771239802</v>
      </c>
      <c r="M70" s="174">
        <v>8.3340175305367997E-2</v>
      </c>
      <c r="N70" s="175">
        <v>539329947.79809105</v>
      </c>
      <c r="O70" s="175">
        <v>44947852.396927878</v>
      </c>
      <c r="P70" s="176">
        <v>-0.17657024241996988</v>
      </c>
      <c r="Q70" s="178">
        <v>228268569.27984101</v>
      </c>
      <c r="R70" s="178">
        <v>-40305436.614601217</v>
      </c>
      <c r="S70" s="176">
        <v>-0.11178391789381825</v>
      </c>
      <c r="T70" s="178">
        <v>78891652.781832024</v>
      </c>
      <c r="U70" s="178">
        <v>-8818818.0370719302</v>
      </c>
      <c r="V70" s="176">
        <v>3.3480330129079167E-2</v>
      </c>
      <c r="W70" s="178">
        <v>0</v>
      </c>
      <c r="X70" s="179">
        <v>0</v>
      </c>
      <c r="Y70" s="174">
        <v>9.8610485689052813E-2</v>
      </c>
      <c r="Z70" s="175">
        <v>24046492.881643843</v>
      </c>
      <c r="AA70" s="177">
        <v>2371236.3421772504</v>
      </c>
      <c r="AB70" s="174">
        <v>0</v>
      </c>
      <c r="AC70" s="175">
        <v>0</v>
      </c>
      <c r="AD70" s="177">
        <v>0</v>
      </c>
      <c r="AE70" s="174">
        <v>-0.18947768730378428</v>
      </c>
      <c r="AF70" s="175">
        <v>33795819.111589342</v>
      </c>
      <c r="AG70" s="175">
        <v>-6403553.6458009817</v>
      </c>
      <c r="AH70" s="176">
        <v>3.665849178387233E-2</v>
      </c>
      <c r="AI70" s="178">
        <v>149344380.25019982</v>
      </c>
      <c r="AJ70" s="179">
        <v>5474739.7363694552</v>
      </c>
      <c r="AK70" s="174">
        <v>5.9933573275984399E-2</v>
      </c>
      <c r="AL70" s="177">
        <v>59044522.41019503</v>
      </c>
      <c r="AM70" s="177">
        <v>3538749.210416927</v>
      </c>
      <c r="AN70" s="203">
        <v>0.16540644621102474</v>
      </c>
      <c r="AO70" s="177">
        <f t="shared" si="16"/>
        <v>54118994.014781378</v>
      </c>
      <c r="AP70" s="177">
        <f t="shared" si="15"/>
        <v>8951630.4725007061</v>
      </c>
      <c r="AQ70" s="203">
        <v>0.22198483491920692</v>
      </c>
      <c r="AR70" s="177">
        <v>87165186.772373736</v>
      </c>
      <c r="AS70" s="177">
        <v>19349349.596367221</v>
      </c>
      <c r="AT70" s="203">
        <v>0.11324056402308101</v>
      </c>
      <c r="AU70" s="177">
        <f t="shared" si="17"/>
        <v>251087942.64597926</v>
      </c>
      <c r="AV70" s="177">
        <f t="shared" si="22"/>
        <v>28433340.244625706</v>
      </c>
      <c r="AW70" s="174">
        <v>8.9911370492644138E-2</v>
      </c>
      <c r="AX70" s="175">
        <v>3610469961.6241097</v>
      </c>
      <c r="AY70" s="177">
        <v>324622302.37214798</v>
      </c>
      <c r="AZ70" s="174">
        <v>1.712064212325853E-3</v>
      </c>
      <c r="BA70" s="175">
        <v>-97817235.79624401</v>
      </c>
      <c r="BB70" s="177">
        <v>167469.38875538873</v>
      </c>
      <c r="BC70" s="174">
        <v>7.0092402908147028E-2</v>
      </c>
      <c r="BD70" s="175">
        <v>3280842.8936093962</v>
      </c>
      <c r="BE70" s="177">
        <v>229962.16197720074</v>
      </c>
      <c r="BF70" s="174">
        <v>5.4741063876616251E-2</v>
      </c>
      <c r="BG70" s="175">
        <v>1061895204.2377027</v>
      </c>
      <c r="BH70" s="177">
        <v>58129273.205448546</v>
      </c>
      <c r="BI70" s="174">
        <v>0.12033383090510408</v>
      </c>
      <c r="BJ70" s="175">
        <v>0</v>
      </c>
      <c r="BK70" s="177">
        <v>0</v>
      </c>
      <c r="BL70" s="174">
        <v>-3.1053851420854234E-2</v>
      </c>
      <c r="BM70" s="175">
        <v>139183993.50845811</v>
      </c>
      <c r="BN70" s="177">
        <v>-4322199.0545727983</v>
      </c>
      <c r="BO70" s="174">
        <v>-1.8719368709038495E-2</v>
      </c>
      <c r="BP70" s="175">
        <v>143879618.96502966</v>
      </c>
      <c r="BQ70" s="177">
        <v>-2693335.6371223577</v>
      </c>
      <c r="BR70" s="174">
        <v>2.1991113896345796E-2</v>
      </c>
      <c r="BS70" s="175">
        <v>0</v>
      </c>
      <c r="BT70" s="177">
        <v>0</v>
      </c>
      <c r="BU70" s="174">
        <v>0.10302290444043913</v>
      </c>
      <c r="BV70" s="175">
        <v>0</v>
      </c>
      <c r="BW70" s="177">
        <v>0</v>
      </c>
      <c r="BX70" s="174">
        <v>9.3560125918913328E-2</v>
      </c>
      <c r="BY70" s="175">
        <v>117057086.07088411</v>
      </c>
      <c r="BZ70" s="177">
        <v>10951875.712492993</v>
      </c>
      <c r="CA70" s="174">
        <v>0.13678759233686832</v>
      </c>
      <c r="CB70" s="175">
        <v>0</v>
      </c>
      <c r="CC70" s="177">
        <v>0</v>
      </c>
      <c r="CD70" s="174">
        <v>0.10103076492619302</v>
      </c>
      <c r="CE70" s="175">
        <v>0</v>
      </c>
      <c r="CF70" s="177">
        <v>0</v>
      </c>
      <c r="CG70" s="174">
        <v>0</v>
      </c>
      <c r="CH70" s="175">
        <v>0</v>
      </c>
      <c r="CI70" s="177">
        <v>0</v>
      </c>
      <c r="CJ70" s="174">
        <v>0.23440546638375681</v>
      </c>
      <c r="CK70" s="175">
        <v>79673789.308140516</v>
      </c>
      <c r="CL70" s="177">
        <v>18675971.741335854</v>
      </c>
      <c r="CM70" s="203">
        <v>-6.261751657416938E-3</v>
      </c>
      <c r="CN70" s="177">
        <f t="shared" si="18"/>
        <v>56428512.324904747</v>
      </c>
      <c r="CO70" s="177">
        <f t="shared" si="23"/>
        <v>-353341.33057604439</v>
      </c>
      <c r="CP70" s="174">
        <v>4.2608163075159987E-2</v>
      </c>
      <c r="CQ70" s="175">
        <v>0</v>
      </c>
      <c r="CR70" s="177">
        <v>0</v>
      </c>
      <c r="CS70" s="174">
        <v>4.0947810743710801E-3</v>
      </c>
      <c r="CT70" s="179">
        <v>0</v>
      </c>
      <c r="CU70" s="179">
        <v>0</v>
      </c>
      <c r="CV70" s="174">
        <v>0.12917834523045785</v>
      </c>
      <c r="CW70" s="175">
        <f t="shared" si="19"/>
        <v>102777908.08924699</v>
      </c>
      <c r="CX70" s="179">
        <f t="shared" si="24"/>
        <v>13276680.093217013</v>
      </c>
      <c r="CY70" s="174">
        <v>0</v>
      </c>
      <c r="CZ70" s="179">
        <v>0</v>
      </c>
      <c r="DA70" s="175">
        <f t="shared" si="25"/>
        <v>0</v>
      </c>
      <c r="DB70" s="164"/>
      <c r="DC70" s="180">
        <f t="shared" si="20"/>
        <v>59290985028.982597</v>
      </c>
      <c r="DE70" s="180">
        <f t="shared" si="21"/>
        <v>1325484869829.3801</v>
      </c>
      <c r="DF70" s="181"/>
      <c r="DG70" s="182">
        <f t="shared" si="26"/>
        <v>4.473154419077955E-2</v>
      </c>
      <c r="DH70" s="183">
        <v>4.4851079079298001E-2</v>
      </c>
    </row>
    <row r="71" spans="1:112" ht="15.75">
      <c r="A71" s="171">
        <v>40057</v>
      </c>
      <c r="B71" s="316">
        <v>1392976640209.4541</v>
      </c>
      <c r="C71" s="173">
        <v>54496391318.828003</v>
      </c>
      <c r="D71" s="174">
        <v>-2.3055205265403119E-3</v>
      </c>
      <c r="E71" s="175">
        <v>56134739.020802408</v>
      </c>
      <c r="F71" s="175">
        <v>-129419.79306444337</v>
      </c>
      <c r="G71" s="176">
        <v>0.14774415281469555</v>
      </c>
      <c r="H71" s="175">
        <v>545882974.09697926</v>
      </c>
      <c r="I71" s="175">
        <v>80651017.5439246</v>
      </c>
      <c r="J71" s="176">
        <v>-7.9613336920315608E-2</v>
      </c>
      <c r="K71" s="175">
        <v>400620700.4458884</v>
      </c>
      <c r="L71" s="177">
        <v>-31894750.801851347</v>
      </c>
      <c r="M71" s="174">
        <v>6.9507125989976201E-2</v>
      </c>
      <c r="N71" s="175">
        <v>584277800.19501889</v>
      </c>
      <c r="O71" s="175">
        <v>40611470.67130132</v>
      </c>
      <c r="P71" s="176">
        <v>-9.6110589776628633E-2</v>
      </c>
      <c r="Q71" s="178">
        <v>187963132.66523978</v>
      </c>
      <c r="R71" s="178">
        <v>-18065247.536718886</v>
      </c>
      <c r="S71" s="176">
        <v>-5.8752550528183747E-2</v>
      </c>
      <c r="T71" s="178">
        <v>70072834.744760096</v>
      </c>
      <c r="U71" s="178">
        <v>-4116957.7639945871</v>
      </c>
      <c r="V71" s="176">
        <v>0.21600610540981399</v>
      </c>
      <c r="W71" s="178">
        <v>0</v>
      </c>
      <c r="X71" s="179">
        <v>0</v>
      </c>
      <c r="Y71" s="174">
        <v>9.4975801176464689E-2</v>
      </c>
      <c r="Z71" s="175">
        <v>26417729.223821092</v>
      </c>
      <c r="AA71" s="177">
        <v>2509044.9982953127</v>
      </c>
      <c r="AB71" s="174">
        <v>0</v>
      </c>
      <c r="AC71" s="175">
        <v>0</v>
      </c>
      <c r="AD71" s="177">
        <v>0</v>
      </c>
      <c r="AE71" s="174">
        <v>-2.5842477976839341E-2</v>
      </c>
      <c r="AF71" s="175">
        <v>27392265.465788361</v>
      </c>
      <c r="AG71" s="175">
        <v>-707884.01703537256</v>
      </c>
      <c r="AH71" s="176">
        <v>0.25948488044316292</v>
      </c>
      <c r="AI71" s="178">
        <v>154819119.98656929</v>
      </c>
      <c r="AJ71" s="179">
        <v>40173220.840030625</v>
      </c>
      <c r="AK71" s="174">
        <v>2.8701671776578074E-2</v>
      </c>
      <c r="AL71" s="177">
        <v>62583271.620611958</v>
      </c>
      <c r="AM71" s="177">
        <v>1796244.5207592377</v>
      </c>
      <c r="AN71" s="203">
        <v>6.9400440035979991E-2</v>
      </c>
      <c r="AO71" s="177">
        <f t="shared" si="16"/>
        <v>63070624.487282082</v>
      </c>
      <c r="AP71" s="177">
        <f t="shared" si="15"/>
        <v>4377129.0927614318</v>
      </c>
      <c r="AQ71" s="203">
        <v>-0.18807464115144787</v>
      </c>
      <c r="AR71" s="177">
        <v>106514536.36874095</v>
      </c>
      <c r="AS71" s="177">
        <v>-20032683.204963796</v>
      </c>
      <c r="AT71" s="203">
        <v>5.0473124049578995E-2</v>
      </c>
      <c r="AU71" s="177">
        <f t="shared" si="17"/>
        <v>279521282.89060491</v>
      </c>
      <c r="AV71" s="177">
        <f t="shared" si="22"/>
        <v>14108312.385834964</v>
      </c>
      <c r="AW71" s="174">
        <v>1.287417023755609E-2</v>
      </c>
      <c r="AX71" s="175">
        <v>3935092263.9962578</v>
      </c>
      <c r="AY71" s="177">
        <v>50661047.707177833</v>
      </c>
      <c r="AZ71" s="174">
        <v>1.1938829728575989E-2</v>
      </c>
      <c r="BA71" s="175">
        <v>-97984705.184999391</v>
      </c>
      <c r="BB71" s="177">
        <v>1169822.7112084245</v>
      </c>
      <c r="BC71" s="174">
        <v>-4.2544950926469711E-2</v>
      </c>
      <c r="BD71" s="175">
        <v>3510805.0555865974</v>
      </c>
      <c r="BE71" s="177">
        <v>-149367.02880233355</v>
      </c>
      <c r="BF71" s="174">
        <v>-4.1343007194951436E-3</v>
      </c>
      <c r="BG71" s="175">
        <v>1120024477.4431512</v>
      </c>
      <c r="BH71" s="177">
        <v>-4630518.0029453924</v>
      </c>
      <c r="BI71" s="174">
        <v>5.5034075435061704E-2</v>
      </c>
      <c r="BJ71" s="175">
        <v>0</v>
      </c>
      <c r="BK71" s="177">
        <v>0</v>
      </c>
      <c r="BL71" s="174">
        <v>4.5775167636466697E-2</v>
      </c>
      <c r="BM71" s="175">
        <v>134861794.45388532</v>
      </c>
      <c r="BN71" s="177">
        <v>6173321.2488813149</v>
      </c>
      <c r="BO71" s="174">
        <v>3.5809053199778895E-2</v>
      </c>
      <c r="BP71" s="175">
        <v>141186283.32790729</v>
      </c>
      <c r="BQ71" s="177">
        <v>5055747.1307680886</v>
      </c>
      <c r="BR71" s="174">
        <v>5.1278744099686078E-4</v>
      </c>
      <c r="BS71" s="175">
        <v>0</v>
      </c>
      <c r="BT71" s="177">
        <v>0</v>
      </c>
      <c r="BU71" s="174">
        <v>4.8905098357152045E-2</v>
      </c>
      <c r="BV71" s="175">
        <v>0</v>
      </c>
      <c r="BW71" s="177">
        <v>0</v>
      </c>
      <c r="BX71" s="174">
        <v>-1.2864729900203946E-2</v>
      </c>
      <c r="BY71" s="175">
        <v>128008961.78337711</v>
      </c>
      <c r="BZ71" s="177">
        <v>-1646800.7181486757</v>
      </c>
      <c r="CA71" s="174">
        <v>0.31646470500417262</v>
      </c>
      <c r="CB71" s="175">
        <v>0</v>
      </c>
      <c r="CC71" s="177">
        <v>0</v>
      </c>
      <c r="CD71" s="174">
        <v>0.21875842831269782</v>
      </c>
      <c r="CE71" s="175">
        <v>0</v>
      </c>
      <c r="CF71" s="177">
        <v>0</v>
      </c>
      <c r="CG71" s="174">
        <v>0</v>
      </c>
      <c r="CH71" s="175">
        <v>0</v>
      </c>
      <c r="CI71" s="177">
        <v>0</v>
      </c>
      <c r="CJ71" s="174">
        <v>3.756149891870729E-2</v>
      </c>
      <c r="CK71" s="175">
        <v>98349761.049476355</v>
      </c>
      <c r="CL71" s="177">
        <v>3694164.4433150264</v>
      </c>
      <c r="CM71" s="203">
        <v>4.9029459653580104E-2</v>
      </c>
      <c r="CN71" s="177">
        <f t="shared" si="18"/>
        <v>56075170.9943287</v>
      </c>
      <c r="CO71" s="177">
        <f t="shared" si="23"/>
        <v>2749335.3338340442</v>
      </c>
      <c r="CP71" s="174">
        <v>0.33873063187233526</v>
      </c>
      <c r="CQ71" s="175">
        <v>0</v>
      </c>
      <c r="CR71" s="177">
        <v>0</v>
      </c>
      <c r="CS71" s="174">
        <v>5.8796140211677735E-2</v>
      </c>
      <c r="CT71" s="179">
        <v>0</v>
      </c>
      <c r="CU71" s="179">
        <v>0</v>
      </c>
      <c r="CV71" s="174">
        <v>1.2380202282313608E-2</v>
      </c>
      <c r="CW71" s="175">
        <f t="shared" si="19"/>
        <v>116054588.182464</v>
      </c>
      <c r="CX71" s="179">
        <f t="shared" si="24"/>
        <v>1436779.2774895066</v>
      </c>
      <c r="CY71" s="174">
        <v>0</v>
      </c>
      <c r="CZ71" s="179">
        <v>0</v>
      </c>
      <c r="DA71" s="175">
        <f t="shared" si="25"/>
        <v>0</v>
      </c>
      <c r="DB71" s="164"/>
      <c r="DC71" s="180">
        <f t="shared" si="20"/>
        <v>54322598289.789955</v>
      </c>
      <c r="DE71" s="180">
        <f t="shared" si="21"/>
        <v>1384776189797.1404</v>
      </c>
      <c r="DF71" s="181"/>
      <c r="DG71" s="182">
        <f t="shared" si="26"/>
        <v>3.9228431778385663E-2</v>
      </c>
      <c r="DH71" s="183">
        <v>3.9122257865454001E-2</v>
      </c>
    </row>
    <row r="72" spans="1:112" ht="15.75">
      <c r="A72" s="185">
        <v>40087</v>
      </c>
      <c r="B72" s="316">
        <v>1447473031528.282</v>
      </c>
      <c r="C72" s="173">
        <v>-34844155071.960442</v>
      </c>
      <c r="D72" s="174">
        <v>0.15280351628733727</v>
      </c>
      <c r="E72" s="175">
        <v>56005319.227737963</v>
      </c>
      <c r="F72" s="175">
        <v>8557809.7087931801</v>
      </c>
      <c r="G72" s="176">
        <v>1.1235420900938941E-2</v>
      </c>
      <c r="H72" s="175">
        <v>626533991.64090383</v>
      </c>
      <c r="I72" s="175">
        <v>7039373.1048309142</v>
      </c>
      <c r="J72" s="176">
        <v>0.18307712566640114</v>
      </c>
      <c r="K72" s="175">
        <v>368725949.64403707</v>
      </c>
      <c r="L72" s="177">
        <v>67505287.019444466</v>
      </c>
      <c r="M72" s="174">
        <v>0.1177280516213767</v>
      </c>
      <c r="N72" s="175">
        <v>624889270.86632025</v>
      </c>
      <c r="O72" s="175">
        <v>73566996.338194594</v>
      </c>
      <c r="P72" s="176">
        <v>0.16255142746054554</v>
      </c>
      <c r="Q72" s="178">
        <v>169897885.12852088</v>
      </c>
      <c r="R72" s="178">
        <v>27617143.75016886</v>
      </c>
      <c r="S72" s="176">
        <v>0.13995494097463321</v>
      </c>
      <c r="T72" s="178">
        <v>65955876.980765507</v>
      </c>
      <c r="U72" s="178">
        <v>9230850.8697732054</v>
      </c>
      <c r="V72" s="176">
        <v>0.16052017046167177</v>
      </c>
      <c r="W72" s="178">
        <v>0</v>
      </c>
      <c r="X72" s="179">
        <v>0</v>
      </c>
      <c r="Y72" s="174">
        <v>-9.6439663642268231E-4</v>
      </c>
      <c r="Z72" s="175">
        <v>28926774.222116407</v>
      </c>
      <c r="AA72" s="177">
        <v>-27896.883762367415</v>
      </c>
      <c r="AB72" s="174">
        <v>0</v>
      </c>
      <c r="AC72" s="175">
        <v>0</v>
      </c>
      <c r="AD72" s="177">
        <v>0</v>
      </c>
      <c r="AE72" s="174">
        <v>9.497617343789691E-2</v>
      </c>
      <c r="AF72" s="175">
        <v>26684381.448752988</v>
      </c>
      <c r="AG72" s="175">
        <v>2534380.4405597625</v>
      </c>
      <c r="AH72" s="176">
        <v>6.2679122561046699E-2</v>
      </c>
      <c r="AI72" s="178">
        <v>194992340.8265999</v>
      </c>
      <c r="AJ72" s="179">
        <v>12221948.829135844</v>
      </c>
      <c r="AK72" s="174">
        <v>1.9486017289606548E-2</v>
      </c>
      <c r="AL72" s="177">
        <v>64379516.141371191</v>
      </c>
      <c r="AM72" s="177">
        <v>1254500.3646272628</v>
      </c>
      <c r="AN72" s="203">
        <v>9.5530553932896417E-2</v>
      </c>
      <c r="AO72" s="177">
        <f t="shared" si="16"/>
        <v>67447753.58004351</v>
      </c>
      <c r="AP72" s="177">
        <f t="shared" si="15"/>
        <v>6443321.261031054</v>
      </c>
      <c r="AQ72" s="203">
        <v>-1.4351302788503577E-3</v>
      </c>
      <c r="AR72" s="177">
        <v>86481853.163777143</v>
      </c>
      <c r="AS72" s="177">
        <v>-124112.72604642718</v>
      </c>
      <c r="AT72" s="203">
        <v>0.16392848545514899</v>
      </c>
      <c r="AU72" s="177">
        <f t="shared" si="17"/>
        <v>293629595.27643991</v>
      </c>
      <c r="AV72" s="177">
        <f t="shared" si="22"/>
        <v>48134254.83847516</v>
      </c>
      <c r="AW72" s="174">
        <v>-6.853798804127979E-3</v>
      </c>
      <c r="AX72" s="175">
        <v>3985753311.7034359</v>
      </c>
      <c r="AY72" s="177">
        <v>-27317551.281302139</v>
      </c>
      <c r="AZ72" s="174">
        <v>-8.510356275787289E-3</v>
      </c>
      <c r="BA72" s="175">
        <v>-99154527.896207824</v>
      </c>
      <c r="BB72" s="177">
        <v>-843840.35875421809</v>
      </c>
      <c r="BC72" s="174">
        <v>-1.3800472467293004E-2</v>
      </c>
      <c r="BD72" s="175">
        <v>3361438.026784264</v>
      </c>
      <c r="BE72" s="177">
        <v>-46389.432939147962</v>
      </c>
      <c r="BF72" s="174">
        <v>-1.7692109185957004E-2</v>
      </c>
      <c r="BG72" s="175">
        <v>1115393959.4402058</v>
      </c>
      <c r="BH72" s="177">
        <v>-19733671.71577302</v>
      </c>
      <c r="BI72" s="174">
        <v>0.17394494681471098</v>
      </c>
      <c r="BJ72" s="175">
        <v>0</v>
      </c>
      <c r="BK72" s="177">
        <v>0</v>
      </c>
      <c r="BL72" s="174">
        <v>-8.4960482577903812E-2</v>
      </c>
      <c r="BM72" s="175">
        <v>141035115.70276663</v>
      </c>
      <c r="BN72" s="177">
        <v>-11982411.490537552</v>
      </c>
      <c r="BO72" s="174">
        <v>6.0154651639915353E-2</v>
      </c>
      <c r="BP72" s="175">
        <v>146242030.45867535</v>
      </c>
      <c r="BQ72" s="177">
        <v>8797138.3973555062</v>
      </c>
      <c r="BR72" s="174">
        <v>-2.3614053589586393E-2</v>
      </c>
      <c r="BS72" s="175">
        <v>0</v>
      </c>
      <c r="BT72" s="177">
        <v>0</v>
      </c>
      <c r="BU72" s="174">
        <v>0.12472213634126066</v>
      </c>
      <c r="BV72" s="175">
        <v>0</v>
      </c>
      <c r="BW72" s="177">
        <v>0</v>
      </c>
      <c r="BX72" s="174">
        <v>-1.3826874215084673E-2</v>
      </c>
      <c r="BY72" s="175">
        <v>126362161.06522843</v>
      </c>
      <c r="BZ72" s="177">
        <v>-1747193.7065951834</v>
      </c>
      <c r="CA72" s="174">
        <v>9.6590877875265008E-3</v>
      </c>
      <c r="CB72" s="175">
        <v>0</v>
      </c>
      <c r="CC72" s="177">
        <v>0</v>
      </c>
      <c r="CD72" s="174">
        <v>0.19815827223619994</v>
      </c>
      <c r="CE72" s="175">
        <v>0</v>
      </c>
      <c r="CF72" s="177">
        <v>0</v>
      </c>
      <c r="CG72" s="174">
        <v>0</v>
      </c>
      <c r="CH72" s="175">
        <v>0</v>
      </c>
      <c r="CI72" s="177">
        <v>0</v>
      </c>
      <c r="CJ72" s="174">
        <v>1.2842524934378097E-2</v>
      </c>
      <c r="CK72" s="175">
        <v>102043925.49279137</v>
      </c>
      <c r="CL72" s="177">
        <v>1310501.6575429938</v>
      </c>
      <c r="CM72" s="203">
        <v>-0.12333055849283486</v>
      </c>
      <c r="CN72" s="177">
        <f t="shared" si="18"/>
        <v>58824506.328162745</v>
      </c>
      <c r="CO72" s="177">
        <f t="shared" si="23"/>
        <v>-7254859.2185176099</v>
      </c>
      <c r="CP72" s="174">
        <v>1.4590155920699292E-3</v>
      </c>
      <c r="CQ72" s="175">
        <v>0</v>
      </c>
      <c r="CR72" s="177">
        <v>0</v>
      </c>
      <c r="CS72" s="174">
        <v>9.780837371999658E-2</v>
      </c>
      <c r="CT72" s="179">
        <v>0</v>
      </c>
      <c r="CU72" s="179">
        <v>0</v>
      </c>
      <c r="CV72" s="174">
        <v>0.14424291825850399</v>
      </c>
      <c r="CW72" s="175">
        <f t="shared" si="19"/>
        <v>117491367.45995352</v>
      </c>
      <c r="CX72" s="179">
        <f t="shared" si="24"/>
        <v>16947297.712605931</v>
      </c>
      <c r="CY72" s="174">
        <v>0</v>
      </c>
      <c r="CZ72" s="179">
        <v>0</v>
      </c>
      <c r="DA72" s="175">
        <f t="shared" si="25"/>
        <v>0</v>
      </c>
      <c r="DB72" s="164"/>
      <c r="DC72" s="180">
        <f t="shared" si="20"/>
        <v>-35066237949.438736</v>
      </c>
      <c r="DE72" s="180">
        <f t="shared" si="21"/>
        <v>1439101127732.353</v>
      </c>
      <c r="DF72" s="181"/>
      <c r="DG72" s="182">
        <f t="shared" si="26"/>
        <v>-2.4366764276457731E-2</v>
      </c>
      <c r="DH72" s="183">
        <v>-2.40724036393072E-2</v>
      </c>
    </row>
    <row r="73" spans="1:112" ht="15.75">
      <c r="A73" s="171">
        <v>40118</v>
      </c>
      <c r="B73" s="316">
        <v>1412628876456.3215</v>
      </c>
      <c r="C73" s="173">
        <v>35426757733.223885</v>
      </c>
      <c r="D73" s="174">
        <v>0.31222747514938187</v>
      </c>
      <c r="E73" s="175">
        <v>64563128.936531149</v>
      </c>
      <c r="F73" s="175">
        <v>20158382.735597119</v>
      </c>
      <c r="G73" s="176">
        <v>-4.3655184240122824E-2</v>
      </c>
      <c r="H73" s="175">
        <v>633573364.74573469</v>
      </c>
      <c r="I73" s="175">
        <v>-27658761.967609588</v>
      </c>
      <c r="J73" s="176">
        <v>2.0896731379928604E-2</v>
      </c>
      <c r="K73" s="175">
        <v>436231236.66348159</v>
      </c>
      <c r="L73" s="177">
        <v>9115806.9720908366</v>
      </c>
      <c r="M73" s="174">
        <v>4.7585401482516533E-2</v>
      </c>
      <c r="N73" s="175">
        <v>698456267.20451486</v>
      </c>
      <c r="O73" s="175">
        <v>33236321.892906684</v>
      </c>
      <c r="P73" s="176">
        <v>7.384357859669903E-2</v>
      </c>
      <c r="Q73" s="178">
        <v>197515028.87868974</v>
      </c>
      <c r="R73" s="178">
        <v>14585216.559032803</v>
      </c>
      <c r="S73" s="176">
        <v>0.11329671441061222</v>
      </c>
      <c r="T73" s="178">
        <v>75186727.850538716</v>
      </c>
      <c r="U73" s="178">
        <v>8518409.2327509094</v>
      </c>
      <c r="V73" s="176">
        <v>7.2590045262830111E-2</v>
      </c>
      <c r="W73" s="178">
        <v>0</v>
      </c>
      <c r="X73" s="179">
        <v>0</v>
      </c>
      <c r="Y73" s="174">
        <v>3.0672133894029011E-2</v>
      </c>
      <c r="Z73" s="175">
        <v>28898877.33835404</v>
      </c>
      <c r="AA73" s="177">
        <v>886390.23510911583</v>
      </c>
      <c r="AB73" s="174">
        <v>0</v>
      </c>
      <c r="AC73" s="175">
        <v>0</v>
      </c>
      <c r="AD73" s="177">
        <v>0</v>
      </c>
      <c r="AE73" s="174">
        <v>0.14089693836231057</v>
      </c>
      <c r="AF73" s="175">
        <v>29218761.889312752</v>
      </c>
      <c r="AG73" s="175">
        <v>4116834.0929415277</v>
      </c>
      <c r="AH73" s="176">
        <v>-9.4641938251178045E-2</v>
      </c>
      <c r="AI73" s="178">
        <v>207214289.65573576</v>
      </c>
      <c r="AJ73" s="179">
        <v>-19611162.006359864</v>
      </c>
      <c r="AK73" s="174">
        <v>2.7078235277190266E-2</v>
      </c>
      <c r="AL73" s="177">
        <v>65634016.505998455</v>
      </c>
      <c r="AM73" s="177">
        <v>1777253.3411364155</v>
      </c>
      <c r="AN73" s="203">
        <v>-2.1406347206446567E-2</v>
      </c>
      <c r="AO73" s="177">
        <f t="shared" si="16"/>
        <v>73891074.841074556</v>
      </c>
      <c r="AP73" s="177">
        <f t="shared" si="15"/>
        <v>-1581738.0035055706</v>
      </c>
      <c r="AQ73" s="203">
        <v>7.8278933707140633E-2</v>
      </c>
      <c r="AR73" s="177">
        <v>86357740.437730715</v>
      </c>
      <c r="AS73" s="177">
        <v>6759991.8388235802</v>
      </c>
      <c r="AT73" s="203">
        <v>6.619486782872297E-2</v>
      </c>
      <c r="AU73" s="177">
        <f t="shared" si="17"/>
        <v>341763850.11491507</v>
      </c>
      <c r="AV73" s="177">
        <f t="shared" si="22"/>
        <v>22623012.886992291</v>
      </c>
      <c r="AW73" s="174">
        <v>2.7205487345212848E-2</v>
      </c>
      <c r="AX73" s="175">
        <v>3958435760.4221339</v>
      </c>
      <c r="AY73" s="177">
        <v>107691173.98700236</v>
      </c>
      <c r="AZ73" s="174">
        <v>1.4282934645809717E-2</v>
      </c>
      <c r="BA73" s="175">
        <v>-98310687.537453607</v>
      </c>
      <c r="BB73" s="177">
        <v>1404165.1250820698</v>
      </c>
      <c r="BC73" s="174">
        <v>1.5722506087884166E-2</v>
      </c>
      <c r="BD73" s="175">
        <v>3315048.593845116</v>
      </c>
      <c r="BE73" s="177">
        <v>52120.871698361676</v>
      </c>
      <c r="BF73" s="174">
        <v>4.663307008788789E-2</v>
      </c>
      <c r="BG73" s="175">
        <v>1095660287.7244327</v>
      </c>
      <c r="BH73" s="177">
        <v>51094002.989968881</v>
      </c>
      <c r="BI73" s="174">
        <v>-6.3712260400172804E-2</v>
      </c>
      <c r="BJ73" s="175">
        <v>0</v>
      </c>
      <c r="BK73" s="177">
        <v>0</v>
      </c>
      <c r="BL73" s="174">
        <v>6.7885329997410153E-4</v>
      </c>
      <c r="BM73" s="175">
        <v>129052704.21222907</v>
      </c>
      <c r="BN73" s="177">
        <v>87607.854125053345</v>
      </c>
      <c r="BO73" s="174">
        <v>5.3043226799749082E-3</v>
      </c>
      <c r="BP73" s="175">
        <v>155039168.85603088</v>
      </c>
      <c r="BQ73" s="177">
        <v>822377.7796475041</v>
      </c>
      <c r="BR73" s="174">
        <v>1.3097457929703413E-2</v>
      </c>
      <c r="BS73" s="175">
        <v>0</v>
      </c>
      <c r="BT73" s="177">
        <v>0</v>
      </c>
      <c r="BU73" s="174">
        <v>0.12815885171081251</v>
      </c>
      <c r="BV73" s="175">
        <v>0</v>
      </c>
      <c r="BW73" s="177">
        <v>0</v>
      </c>
      <c r="BX73" s="174">
        <v>2.4264685546306446E-2</v>
      </c>
      <c r="BY73" s="175">
        <v>124614967.35863325</v>
      </c>
      <c r="BZ73" s="177">
        <v>3023742.9973204779</v>
      </c>
      <c r="CA73" s="174">
        <v>-6.0463813482062043E-3</v>
      </c>
      <c r="CB73" s="175">
        <v>0</v>
      </c>
      <c r="CC73" s="177">
        <v>0</v>
      </c>
      <c r="CD73" s="174">
        <v>8.4211306697624236E-2</v>
      </c>
      <c r="CE73" s="175">
        <v>0</v>
      </c>
      <c r="CF73" s="177">
        <v>0</v>
      </c>
      <c r="CG73" s="174">
        <v>0</v>
      </c>
      <c r="CH73" s="175">
        <v>0</v>
      </c>
      <c r="CI73" s="177">
        <v>0</v>
      </c>
      <c r="CJ73" s="174">
        <v>9.3488890398259902E-2</v>
      </c>
      <c r="CK73" s="175">
        <v>103354427.15033437</v>
      </c>
      <c r="CL73" s="177">
        <v>9662490.7120325472</v>
      </c>
      <c r="CM73" s="203">
        <v>-0.15324854576181082</v>
      </c>
      <c r="CN73" s="177">
        <f t="shared" si="18"/>
        <v>51569647.109645136</v>
      </c>
      <c r="CO73" s="177">
        <f t="shared" si="23"/>
        <v>-7902973.4250028878</v>
      </c>
      <c r="CP73" s="174">
        <v>-9.4581771034521506E-2</v>
      </c>
      <c r="CQ73" s="175">
        <v>0</v>
      </c>
      <c r="CR73" s="177">
        <v>0</v>
      </c>
      <c r="CS73" s="174">
        <v>-5.2874361750417216E-2</v>
      </c>
      <c r="CT73" s="179">
        <v>0</v>
      </c>
      <c r="CU73" s="179">
        <v>0</v>
      </c>
      <c r="CV73" s="174">
        <v>-8.7191477739013257E-2</v>
      </c>
      <c r="CW73" s="175">
        <f t="shared" si="19"/>
        <v>134438665.17255947</v>
      </c>
      <c r="CX73" s="179">
        <f t="shared" si="24"/>
        <v>-11721905.881655876</v>
      </c>
      <c r="CY73" s="174">
        <v>0</v>
      </c>
      <c r="CZ73" s="179">
        <v>0</v>
      </c>
      <c r="DA73" s="175">
        <f t="shared" si="25"/>
        <v>0</v>
      </c>
      <c r="DB73" s="164"/>
      <c r="DC73" s="180">
        <f t="shared" si="20"/>
        <v>35199618972.403763</v>
      </c>
      <c r="DE73" s="180">
        <f t="shared" si="21"/>
        <v>1404033202102.196</v>
      </c>
      <c r="DF73" s="181"/>
      <c r="DG73" s="182">
        <f t="shared" si="26"/>
        <v>2.5070360814616742E-2</v>
      </c>
      <c r="DH73" s="183">
        <v>2.5078602259706304E-2</v>
      </c>
    </row>
    <row r="74" spans="1:112" s="170" customFormat="1" ht="15.75">
      <c r="A74" s="187">
        <v>40148</v>
      </c>
      <c r="B74" s="317">
        <v>1448055634189.5454</v>
      </c>
      <c r="C74" s="189">
        <v>67833645722.120567</v>
      </c>
      <c r="D74" s="190">
        <v>-0.10487843065221196</v>
      </c>
      <c r="E74" s="191">
        <v>84721511.67212826</v>
      </c>
      <c r="F74" s="191">
        <v>-8885459.1866558697</v>
      </c>
      <c r="G74" s="192">
        <v>0.15475402106113553</v>
      </c>
      <c r="H74" s="191">
        <v>605914602.77812505</v>
      </c>
      <c r="I74" s="191">
        <v>93767721.199575529</v>
      </c>
      <c r="J74" s="192">
        <v>-0.17262012901299267</v>
      </c>
      <c r="K74" s="191">
        <v>445347043.63557243</v>
      </c>
      <c r="L74" s="193">
        <v>-76875864.127927393</v>
      </c>
      <c r="M74" s="190">
        <v>5.252272148881381E-2</v>
      </c>
      <c r="N74" s="191">
        <v>731692589.09742153</v>
      </c>
      <c r="O74" s="191">
        <v>38430486.072592959</v>
      </c>
      <c r="P74" s="192">
        <v>-0.15875824498733929</v>
      </c>
      <c r="Q74" s="194">
        <v>212100245.43772256</v>
      </c>
      <c r="R74" s="194">
        <v>-33672662.727076754</v>
      </c>
      <c r="S74" s="192">
        <v>-1.5309747768027127E-2</v>
      </c>
      <c r="T74" s="194">
        <v>83705137.083289623</v>
      </c>
      <c r="U74" s="194">
        <v>-1281504.5356332979</v>
      </c>
      <c r="V74" s="192">
        <v>3.3501133873697644E-2</v>
      </c>
      <c r="W74" s="194">
        <v>0</v>
      </c>
      <c r="X74" s="195">
        <v>0</v>
      </c>
      <c r="Y74" s="190">
        <v>1.6538448066633932E-2</v>
      </c>
      <c r="Z74" s="191">
        <v>29785267.573463157</v>
      </c>
      <c r="AA74" s="193">
        <v>492602.10091451608</v>
      </c>
      <c r="AB74" s="190">
        <v>0</v>
      </c>
      <c r="AC74" s="191">
        <v>0</v>
      </c>
      <c r="AD74" s="193">
        <v>0</v>
      </c>
      <c r="AE74" s="190">
        <v>1.8367737414398847E-2</v>
      </c>
      <c r="AF74" s="191">
        <v>33335595.982254282</v>
      </c>
      <c r="AG74" s="191">
        <v>612299.47355453589</v>
      </c>
      <c r="AH74" s="192">
        <v>6.6342290335987167E-2</v>
      </c>
      <c r="AI74" s="194">
        <v>187603127.64937589</v>
      </c>
      <c r="AJ74" s="195">
        <v>12446021.162454156</v>
      </c>
      <c r="AK74" s="190">
        <v>0.15872316589291419</v>
      </c>
      <c r="AL74" s="193">
        <v>67411269.847134873</v>
      </c>
      <c r="AM74" s="193">
        <v>10699730.166998792</v>
      </c>
      <c r="AN74" s="204">
        <v>2.240466391608549E-2</v>
      </c>
      <c r="AO74" s="191">
        <f t="shared" si="16"/>
        <v>72309336.837568983</v>
      </c>
      <c r="AP74" s="191">
        <f t="shared" si="15"/>
        <v>1620066.3898407531</v>
      </c>
      <c r="AQ74" s="204">
        <v>-0.14120597818398586</v>
      </c>
      <c r="AR74" s="193">
        <v>93117732.276554286</v>
      </c>
      <c r="AS74" s="193">
        <v>-13148780.472385362</v>
      </c>
      <c r="AT74" s="204">
        <v>6.9072466349145129E-2</v>
      </c>
      <c r="AU74" s="193">
        <f t="shared" si="17"/>
        <v>364386863.00190735</v>
      </c>
      <c r="AV74" s="193">
        <f t="shared" si="22"/>
        <v>25169099.3327698</v>
      </c>
      <c r="AW74" s="190">
        <v>2.7225182391726849E-2</v>
      </c>
      <c r="AX74" s="191">
        <v>4066126934.4091358</v>
      </c>
      <c r="AY74" s="193">
        <v>110701047.41720188</v>
      </c>
      <c r="AZ74" s="190">
        <v>-1.0023799276875987E-3</v>
      </c>
      <c r="BA74" s="191">
        <v>-99714852.662535682</v>
      </c>
      <c r="BB74" s="193">
        <v>-99952.166801252068</v>
      </c>
      <c r="BC74" s="190">
        <v>0.11166466778557371</v>
      </c>
      <c r="BD74" s="191">
        <v>3367169.4655434773</v>
      </c>
      <c r="BE74" s="193">
        <v>375993.85974764021</v>
      </c>
      <c r="BF74" s="190">
        <v>8.6254178409953725E-2</v>
      </c>
      <c r="BG74" s="191">
        <v>1146754290.7144015</v>
      </c>
      <c r="BH74" s="193">
        <v>98912349.183659926</v>
      </c>
      <c r="BI74" s="190">
        <v>-2.2094604046514008E-3</v>
      </c>
      <c r="BJ74" s="191">
        <v>0</v>
      </c>
      <c r="BK74" s="193">
        <v>0</v>
      </c>
      <c r="BL74" s="190">
        <v>1.4885335497949822E-2</v>
      </c>
      <c r="BM74" s="191">
        <v>129140312.06635414</v>
      </c>
      <c r="BN74" s="193">
        <v>1922296.8714176191</v>
      </c>
      <c r="BO74" s="190">
        <v>5.3948621225068917E-2</v>
      </c>
      <c r="BP74" s="191">
        <v>155861546.63567838</v>
      </c>
      <c r="BQ74" s="193">
        <v>8408515.5430016275</v>
      </c>
      <c r="BR74" s="190">
        <v>-1.6793064598852345E-3</v>
      </c>
      <c r="BS74" s="191">
        <v>0</v>
      </c>
      <c r="BT74" s="193">
        <v>0</v>
      </c>
      <c r="BU74" s="190">
        <v>5.4486630694144805E-2</v>
      </c>
      <c r="BV74" s="191">
        <v>0</v>
      </c>
      <c r="BW74" s="193">
        <v>0</v>
      </c>
      <c r="BX74" s="190">
        <v>7.4256081671818686E-2</v>
      </c>
      <c r="BY74" s="191">
        <v>127638710.35595372</v>
      </c>
      <c r="BZ74" s="193">
        <v>9477950.5006773099</v>
      </c>
      <c r="CA74" s="190">
        <v>0.16442204007766104</v>
      </c>
      <c r="CB74" s="191">
        <v>0</v>
      </c>
      <c r="CC74" s="193">
        <v>0</v>
      </c>
      <c r="CD74" s="190">
        <v>3.7083359478461482E-2</v>
      </c>
      <c r="CE74" s="191">
        <v>0</v>
      </c>
      <c r="CF74" s="193">
        <v>0</v>
      </c>
      <c r="CG74" s="190">
        <v>3.457136396800093E-2</v>
      </c>
      <c r="CH74" s="191">
        <v>0</v>
      </c>
      <c r="CI74" s="193">
        <v>0</v>
      </c>
      <c r="CJ74" s="190">
        <v>0.13692777733201134</v>
      </c>
      <c r="CK74" s="191">
        <v>113016917.86236691</v>
      </c>
      <c r="CL74" s="193">
        <v>15475155.363808392</v>
      </c>
      <c r="CM74" s="204">
        <v>-9.2475920427899219E-2</v>
      </c>
      <c r="CN74" s="193">
        <f t="shared" si="18"/>
        <v>43666673.684642248</v>
      </c>
      <c r="CO74" s="193">
        <f t="shared" si="23"/>
        <v>-4038115.8410120173</v>
      </c>
      <c r="CP74" s="190">
        <v>-3.9063574343128821E-2</v>
      </c>
      <c r="CQ74" s="191">
        <v>0</v>
      </c>
      <c r="CR74" s="193">
        <v>0</v>
      </c>
      <c r="CS74" s="190">
        <v>-3.5797144990160269E-2</v>
      </c>
      <c r="CT74" s="195">
        <v>0</v>
      </c>
      <c r="CU74" s="195">
        <v>0</v>
      </c>
      <c r="CV74" s="190">
        <v>-8.1504861464422249E-3</v>
      </c>
      <c r="CW74" s="191">
        <f t="shared" si="19"/>
        <v>122716759.2909036</v>
      </c>
      <c r="CX74" s="195">
        <f t="shared" si="24"/>
        <v>-1000201.2465367949</v>
      </c>
      <c r="CY74" s="190">
        <v>0</v>
      </c>
      <c r="CZ74" s="195">
        <v>0</v>
      </c>
      <c r="DA74" s="191">
        <f t="shared" si="25"/>
        <v>0</v>
      </c>
      <c r="DB74" s="196"/>
      <c r="DC74" s="197">
        <f t="shared" si="20"/>
        <v>67544136927.786377</v>
      </c>
      <c r="DE74" s="197">
        <f t="shared" si="21"/>
        <v>1439235629404.8503</v>
      </c>
      <c r="DG74" s="198">
        <f t="shared" si="26"/>
        <v>4.6930561992630133E-2</v>
      </c>
      <c r="DH74" s="199">
        <v>4.6844640579079701E-2</v>
      </c>
    </row>
    <row r="75" spans="1:112" ht="15.75">
      <c r="A75" s="171">
        <v>40179</v>
      </c>
      <c r="B75" s="316">
        <v>1644000000000</v>
      </c>
      <c r="C75" s="173">
        <v>-54497553086.786377</v>
      </c>
      <c r="D75" s="174">
        <v>0.10163271274776149</v>
      </c>
      <c r="E75" s="175">
        <v>73327595</v>
      </c>
      <c r="F75" s="175">
        <v>7452482.3991191918</v>
      </c>
      <c r="G75" s="176">
        <v>-7.2754480364781729E-2</v>
      </c>
      <c r="H75" s="175">
        <v>702464614</v>
      </c>
      <c r="I75" s="175">
        <v>-51107447.966216974</v>
      </c>
      <c r="J75" s="176">
        <v>-5.0555631562898301E-2</v>
      </c>
      <c r="K75" s="175">
        <v>342980101</v>
      </c>
      <c r="L75" s="177">
        <v>-17339575.619561646</v>
      </c>
      <c r="M75" s="174">
        <v>-5.5832892729720716E-2</v>
      </c>
      <c r="N75" s="175">
        <v>650523198</v>
      </c>
      <c r="O75" s="175">
        <v>-36320591.932128869</v>
      </c>
      <c r="P75" s="176">
        <v>-1.4022494405830262E-2</v>
      </c>
      <c r="Q75" s="178">
        <v>279513953</v>
      </c>
      <c r="R75" s="178">
        <v>-3919482.8422940029</v>
      </c>
      <c r="S75" s="176">
        <v>-4.0136840775297521E-2</v>
      </c>
      <c r="T75" s="178">
        <v>138394659</v>
      </c>
      <c r="U75" s="178">
        <v>-5554724.3924345961</v>
      </c>
      <c r="V75" s="176">
        <v>-1.2668463046608956E-2</v>
      </c>
      <c r="W75" s="178">
        <v>0</v>
      </c>
      <c r="X75" s="179">
        <v>0</v>
      </c>
      <c r="Y75" s="174">
        <v>6.823583743916331E-2</v>
      </c>
      <c r="Z75" s="175">
        <v>113815979</v>
      </c>
      <c r="AA75" s="177">
        <v>7766328.6410232252</v>
      </c>
      <c r="AB75" s="174">
        <v>0</v>
      </c>
      <c r="AC75" s="175">
        <v>0</v>
      </c>
      <c r="AD75" s="177">
        <v>0</v>
      </c>
      <c r="AE75" s="174">
        <v>0.10033502748559663</v>
      </c>
      <c r="AF75" s="175">
        <v>44281712</v>
      </c>
      <c r="AG75" s="175">
        <v>4443006.7906292742</v>
      </c>
      <c r="AH75" s="176">
        <v>6.4098408618962516E-2</v>
      </c>
      <c r="AI75" s="178">
        <v>257180196</v>
      </c>
      <c r="AJ75" s="179">
        <v>16484841.291912869</v>
      </c>
      <c r="AK75" s="174">
        <v>-3.2318529011099099E-2</v>
      </c>
      <c r="AL75" s="177">
        <v>324680495</v>
      </c>
      <c r="AM75" s="177">
        <v>-10493195.996995516</v>
      </c>
      <c r="AN75" s="203">
        <v>0.32600974549750628</v>
      </c>
      <c r="AO75" s="173">
        <v>396019770</v>
      </c>
      <c r="AP75" s="177">
        <f t="shared" si="15"/>
        <v>129106304.42968097</v>
      </c>
      <c r="AQ75" s="203">
        <v>-9.6564538608557161E-4</v>
      </c>
      <c r="AR75" s="177">
        <v>18070568</v>
      </c>
      <c r="AS75" s="177">
        <v>-17449.760613145576</v>
      </c>
      <c r="AT75" s="203">
        <v>-3.028427832638356E-2</v>
      </c>
      <c r="AU75" s="173">
        <v>392461406</v>
      </c>
      <c r="AV75" s="177">
        <f t="shared" si="22"/>
        <v>-11885410.451667819</v>
      </c>
      <c r="AW75" s="174">
        <v>-2.5843314308065215E-2</v>
      </c>
      <c r="AX75" s="175">
        <v>3629823415</v>
      </c>
      <c r="AY75" s="177">
        <v>-93806667.396619648</v>
      </c>
      <c r="AZ75" s="174">
        <v>-1.3693864990861912E-3</v>
      </c>
      <c r="BA75" s="175">
        <v>409298996</v>
      </c>
      <c r="BB75" s="177">
        <v>-560488.51921193302</v>
      </c>
      <c r="BC75" s="174">
        <v>-9.0471047494430357E-2</v>
      </c>
      <c r="BD75" s="175">
        <v>79999521</v>
      </c>
      <c r="BE75" s="177">
        <v>-7237640.4639226785</v>
      </c>
      <c r="BF75" s="174">
        <v>1.9675585136609941E-2</v>
      </c>
      <c r="BG75" s="175">
        <v>2020796510</v>
      </c>
      <c r="BH75" s="177">
        <v>39760353.776269242</v>
      </c>
      <c r="BI75" s="174">
        <v>-3.8748934367381156E-3</v>
      </c>
      <c r="BJ75" s="175">
        <v>0</v>
      </c>
      <c r="BK75" s="177">
        <v>0</v>
      </c>
      <c r="BL75" s="174">
        <v>3.7020317847480534E-2</v>
      </c>
      <c r="BM75" s="175">
        <v>13410471</v>
      </c>
      <c r="BN75" s="177">
        <v>496459.89890442014</v>
      </c>
      <c r="BO75" s="174">
        <v>-1.6424572228440459E-2</v>
      </c>
      <c r="BP75" s="175">
        <v>7089484</v>
      </c>
      <c r="BQ75" s="177">
        <v>-116441.74202037299</v>
      </c>
      <c r="BR75" s="174">
        <v>1.4128895605921284E-2</v>
      </c>
      <c r="BS75" s="175">
        <v>0</v>
      </c>
      <c r="BT75" s="177">
        <v>0</v>
      </c>
      <c r="BU75" s="174">
        <v>-1.8919306507762527E-2</v>
      </c>
      <c r="BV75" s="175">
        <v>0</v>
      </c>
      <c r="BW75" s="177">
        <v>0</v>
      </c>
      <c r="BX75" s="174">
        <v>-2.4178005552783464E-2</v>
      </c>
      <c r="BY75" s="175">
        <v>128739109</v>
      </c>
      <c r="BZ75" s="177">
        <v>-3112654.8922623955</v>
      </c>
      <c r="CA75" s="174">
        <v>3.7472302280477369E-2</v>
      </c>
      <c r="CB75" s="175">
        <v>0</v>
      </c>
      <c r="CC75" s="177">
        <v>0</v>
      </c>
      <c r="CD75" s="174">
        <v>0.15186393626751526</v>
      </c>
      <c r="CE75" s="175">
        <v>0</v>
      </c>
      <c r="CF75" s="177">
        <v>0</v>
      </c>
      <c r="CG75" s="174">
        <v>-1.2745784220596568E-2</v>
      </c>
      <c r="CH75" s="175">
        <v>0</v>
      </c>
      <c r="CI75" s="177">
        <v>0</v>
      </c>
      <c r="CJ75" s="174">
        <v>-0.17581619854286529</v>
      </c>
      <c r="CK75" s="175">
        <v>150170403</v>
      </c>
      <c r="CL75" s="177">
        <v>-26402389.389110092</v>
      </c>
      <c r="CM75" s="203">
        <v>0.12658655190713808</v>
      </c>
      <c r="CN75" s="173">
        <v>23623479</v>
      </c>
      <c r="CO75" s="177">
        <f t="shared" si="23"/>
        <v>2990414.7506606863</v>
      </c>
      <c r="CP75" s="174">
        <v>0.15462857445972716</v>
      </c>
      <c r="CQ75" s="175">
        <v>13828622</v>
      </c>
      <c r="CR75" s="177">
        <v>2138300.106602421</v>
      </c>
      <c r="CS75" s="174">
        <v>0.14321131781170948</v>
      </c>
      <c r="CT75" s="179">
        <v>0</v>
      </c>
      <c r="CU75" s="179">
        <v>0</v>
      </c>
      <c r="CV75" s="174">
        <v>1.2620554042089598E-2</v>
      </c>
      <c r="CW75" s="175">
        <f>'[3]SPU investering'!H34</f>
        <v>169106315</v>
      </c>
      <c r="CX75" s="179">
        <f t="shared" si="24"/>
        <v>2134215.3873161268</v>
      </c>
      <c r="CY75" s="174">
        <v>0</v>
      </c>
      <c r="CZ75" s="179">
        <v>0</v>
      </c>
      <c r="DA75" s="175">
        <f t="shared" si="25"/>
        <v>0</v>
      </c>
      <c r="DB75" s="164"/>
      <c r="DC75" s="180">
        <f t="shared" si="20"/>
        <v>-54442451632.89344</v>
      </c>
      <c r="DE75" s="180">
        <f t="shared" si="21"/>
        <v>1633620399429</v>
      </c>
      <c r="DF75" s="181"/>
      <c r="DG75" s="182">
        <f t="shared" si="26"/>
        <v>-3.3326255996755878E-2</v>
      </c>
      <c r="DH75" s="183">
        <v>-3.3149363191475899E-2</v>
      </c>
    </row>
    <row r="76" spans="1:112" ht="15.75">
      <c r="A76" s="171">
        <v>40210</v>
      </c>
      <c r="B76" s="316">
        <v>1589502446913.2136</v>
      </c>
      <c r="C76" s="173">
        <v>20013515833.563259</v>
      </c>
      <c r="D76" s="174">
        <v>2.9493943979386858E-2</v>
      </c>
      <c r="E76" s="175">
        <v>80780077.399119183</v>
      </c>
      <c r="F76" s="175">
        <v>2382523.0774601558</v>
      </c>
      <c r="G76" s="176">
        <v>-3.9365472971793533E-2</v>
      </c>
      <c r="H76" s="175">
        <v>651357166.03378308</v>
      </c>
      <c r="I76" s="175">
        <v>-25640982.914486922</v>
      </c>
      <c r="J76" s="176">
        <v>-5.7799750115699489E-2</v>
      </c>
      <c r="K76" s="175">
        <v>325640525.38043833</v>
      </c>
      <c r="L76" s="177">
        <v>-18821940.994534433</v>
      </c>
      <c r="M76" s="174">
        <v>-4.2794169800184131E-3</v>
      </c>
      <c r="N76" s="175">
        <v>614202606.06787109</v>
      </c>
      <c r="O76" s="175">
        <v>-2628429.0615784079</v>
      </c>
      <c r="P76" s="176">
        <v>-7.8389218072765499E-2</v>
      </c>
      <c r="Q76" s="178">
        <v>275594470.15770602</v>
      </c>
      <c r="R76" s="178">
        <v>-21603635.020840682</v>
      </c>
      <c r="S76" s="176">
        <v>-4.4469144895427477E-2</v>
      </c>
      <c r="T76" s="178">
        <v>132839934.6075654</v>
      </c>
      <c r="U76" s="178">
        <v>-5907278.2999629369</v>
      </c>
      <c r="V76" s="176">
        <v>7.5694430770043869E-2</v>
      </c>
      <c r="W76" s="178">
        <v>0</v>
      </c>
      <c r="X76" s="179">
        <v>0</v>
      </c>
      <c r="Y76" s="174">
        <v>6.8587938474378059E-4</v>
      </c>
      <c r="Z76" s="175">
        <v>121582307.64102323</v>
      </c>
      <c r="AA76" s="177">
        <v>83390.798360554065</v>
      </c>
      <c r="AB76" s="174">
        <v>0</v>
      </c>
      <c r="AC76" s="175">
        <v>0</v>
      </c>
      <c r="AD76" s="177">
        <v>0</v>
      </c>
      <c r="AE76" s="174">
        <v>5.4921667141833948E-2</v>
      </c>
      <c r="AF76" s="175">
        <v>48724718.790629268</v>
      </c>
      <c r="AG76" s="175">
        <v>2676042.7869984028</v>
      </c>
      <c r="AH76" s="176">
        <v>-0.14745416629754782</v>
      </c>
      <c r="AI76" s="178">
        <v>273665037.29191285</v>
      </c>
      <c r="AJ76" s="179">
        <v>-40353049.91866634</v>
      </c>
      <c r="AK76" s="174">
        <v>1.6820448394359221E-2</v>
      </c>
      <c r="AL76" s="177">
        <v>314187299.00300449</v>
      </c>
      <c r="AM76" s="177">
        <v>5284771.2490431471</v>
      </c>
      <c r="AN76" s="203">
        <v>-1.9053609164120799E-2</v>
      </c>
      <c r="AO76" s="177">
        <f>AO75*(1+AN75)</f>
        <v>525126074.429681</v>
      </c>
      <c r="AP76" s="177">
        <f t="shared" si="15"/>
        <v>-10005546.984072151</v>
      </c>
      <c r="AQ76" s="203">
        <v>-3.3020395049440696E-2</v>
      </c>
      <c r="AR76" s="177">
        <v>18053118.239386853</v>
      </c>
      <c r="AS76" s="177">
        <v>-596121.09613881714</v>
      </c>
      <c r="AT76" s="203">
        <v>-3.9159011447977548E-3</v>
      </c>
      <c r="AU76" s="177">
        <f>AU75*(1+AT75)</f>
        <v>380575995.54833215</v>
      </c>
      <c r="AV76" s="177">
        <f t="shared" si="22"/>
        <v>-1490297.9766502592</v>
      </c>
      <c r="AW76" s="174">
        <v>-9.5043914752535888E-2</v>
      </c>
      <c r="AX76" s="175">
        <v>3536016747.6033807</v>
      </c>
      <c r="AY76" s="177">
        <v>-336076874.32275492</v>
      </c>
      <c r="AZ76" s="174">
        <v>2.2993494013323842E-2</v>
      </c>
      <c r="BA76" s="175">
        <v>408738507.48078805</v>
      </c>
      <c r="BB76" s="177">
        <v>9398326.4247744232</v>
      </c>
      <c r="BC76" s="174">
        <v>-1.915545645440226E-2</v>
      </c>
      <c r="BD76" s="175">
        <v>72761880.536077321</v>
      </c>
      <c r="BE76" s="177">
        <v>-1393787.0341492484</v>
      </c>
      <c r="BF76" s="174">
        <v>-3.6774395290724279E-2</v>
      </c>
      <c r="BG76" s="175">
        <v>2060556863.7762692</v>
      </c>
      <c r="BH76" s="177">
        <v>-75775732.627523631</v>
      </c>
      <c r="BI76" s="174">
        <v>0.11364535553454697</v>
      </c>
      <c r="BJ76" s="175">
        <v>0</v>
      </c>
      <c r="BK76" s="177">
        <v>0</v>
      </c>
      <c r="BL76" s="174">
        <v>-4.6344827377709272E-2</v>
      </c>
      <c r="BM76" s="175">
        <v>13906930.89890442</v>
      </c>
      <c r="BN76" s="177">
        <v>-644514.31186345662</v>
      </c>
      <c r="BO76" s="174">
        <v>-0.10067412852254326</v>
      </c>
      <c r="BP76" s="175">
        <v>6973042.2579796277</v>
      </c>
      <c r="BQ76" s="177">
        <v>-702004.95247296628</v>
      </c>
      <c r="BR76" s="174">
        <v>1.6321908257054041E-2</v>
      </c>
      <c r="BS76" s="175">
        <v>0</v>
      </c>
      <c r="BT76" s="177">
        <v>0</v>
      </c>
      <c r="BU76" s="174">
        <v>-3.4203473816212304E-2</v>
      </c>
      <c r="BV76" s="175">
        <v>0</v>
      </c>
      <c r="BW76" s="177">
        <v>0</v>
      </c>
      <c r="BX76" s="174">
        <v>4.834888514231258E-2</v>
      </c>
      <c r="BY76" s="175">
        <v>125626454.1077376</v>
      </c>
      <c r="BZ76" s="177">
        <v>6073899.0004910072</v>
      </c>
      <c r="CA76" s="174">
        <v>2.0070321730954973E-3</v>
      </c>
      <c r="CB76" s="175">
        <v>0</v>
      </c>
      <c r="CC76" s="177">
        <v>0</v>
      </c>
      <c r="CD76" s="174">
        <v>-4.1238782340111656E-2</v>
      </c>
      <c r="CE76" s="175">
        <v>0</v>
      </c>
      <c r="CF76" s="177">
        <v>0</v>
      </c>
      <c r="CG76" s="174">
        <v>-7.4476394964516548E-3</v>
      </c>
      <c r="CH76" s="175">
        <v>0</v>
      </c>
      <c r="CI76" s="177">
        <v>0</v>
      </c>
      <c r="CJ76" s="174">
        <v>0.15862942381664491</v>
      </c>
      <c r="CK76" s="175">
        <v>123768013.61088991</v>
      </c>
      <c r="CL76" s="177">
        <v>19633248.68602613</v>
      </c>
      <c r="CM76" s="203">
        <v>8.3321128537054617E-2</v>
      </c>
      <c r="CN76" s="177">
        <f>CN75*(1+CM75)</f>
        <v>26613893.750660688</v>
      </c>
      <c r="CO76" s="177">
        <f t="shared" si="23"/>
        <v>2217499.6620703139</v>
      </c>
      <c r="CP76" s="174">
        <v>0.111502936467046</v>
      </c>
      <c r="CQ76" s="175">
        <v>15966922.106602421</v>
      </c>
      <c r="CR76" s="177">
        <v>1780358.701226762</v>
      </c>
      <c r="CS76" s="174">
        <v>2.254162304011864E-3</v>
      </c>
      <c r="CT76" s="179">
        <v>0</v>
      </c>
      <c r="CU76" s="179">
        <v>0</v>
      </c>
      <c r="CV76" s="174">
        <v>-6.6760730580089689E-2</v>
      </c>
      <c r="CW76" s="175">
        <f>CW75*(1+CV75)</f>
        <v>171240530.38731614</v>
      </c>
      <c r="CX76" s="179">
        <f t="shared" si="24"/>
        <v>-11432142.913579274</v>
      </c>
      <c r="CY76" s="174">
        <v>0</v>
      </c>
      <c r="CZ76" s="179">
        <v>0</v>
      </c>
      <c r="DA76" s="175">
        <f t="shared" si="25"/>
        <v>0</v>
      </c>
      <c r="DB76" s="164"/>
      <c r="DC76" s="180">
        <f t="shared" si="20"/>
        <v>20517058111.606075</v>
      </c>
      <c r="DE76" s="180">
        <f t="shared" si="21"/>
        <v>1579177947796.1064</v>
      </c>
      <c r="DF76" s="181"/>
      <c r="DG76" s="182">
        <f t="shared" si="26"/>
        <v>1.299223950045629E-2</v>
      </c>
      <c r="DH76" s="183">
        <v>1.2591056951456202E-2</v>
      </c>
    </row>
    <row r="77" spans="1:112" ht="15.75">
      <c r="A77" s="171">
        <v>40238</v>
      </c>
      <c r="B77" s="316">
        <v>1609515962746.7769</v>
      </c>
      <c r="C77" s="173">
        <v>115471800623.76453</v>
      </c>
      <c r="D77" s="174">
        <v>-3.4888255137145767E-2</v>
      </c>
      <c r="E77" s="175">
        <v>83162600.476579338</v>
      </c>
      <c r="F77" s="175">
        <v>-2901398.0232954202</v>
      </c>
      <c r="G77" s="176">
        <v>-4.9775187548953576E-2</v>
      </c>
      <c r="H77" s="175">
        <v>625716183.11929619</v>
      </c>
      <c r="I77" s="175">
        <v>-31145140.367178347</v>
      </c>
      <c r="J77" s="176">
        <v>8.1518710549056104E-4</v>
      </c>
      <c r="K77" s="175">
        <v>306818584.38590389</v>
      </c>
      <c r="L77" s="177">
        <v>250114.55371625646</v>
      </c>
      <c r="M77" s="174">
        <v>6.3309989603241995E-2</v>
      </c>
      <c r="N77" s="175">
        <v>611574177.0062927</v>
      </c>
      <c r="O77" s="175">
        <v>38718754.787879668</v>
      </c>
      <c r="P77" s="176">
        <v>1.2988082613085849E-2</v>
      </c>
      <c r="Q77" s="178">
        <v>253990835.13686535</v>
      </c>
      <c r="R77" s="178">
        <v>3298853.9497242752</v>
      </c>
      <c r="S77" s="176">
        <v>-6.5988491417953796E-3</v>
      </c>
      <c r="T77" s="178">
        <v>126932656.30760247</v>
      </c>
      <c r="U77" s="178">
        <v>-837609.45014123037</v>
      </c>
      <c r="V77" s="176">
        <v>-1.131092985710107E-2</v>
      </c>
      <c r="W77" s="178">
        <v>0</v>
      </c>
      <c r="X77" s="179">
        <v>0</v>
      </c>
      <c r="Y77" s="174">
        <v>0.19982152947364626</v>
      </c>
      <c r="Z77" s="175">
        <v>121665698.43938377</v>
      </c>
      <c r="AA77" s="177">
        <v>24311425.946637083</v>
      </c>
      <c r="AB77" s="174">
        <v>0</v>
      </c>
      <c r="AC77" s="175">
        <v>0</v>
      </c>
      <c r="AD77" s="177">
        <v>0</v>
      </c>
      <c r="AE77" s="174">
        <v>-4.1464942766995479E-2</v>
      </c>
      <c r="AF77" s="175">
        <v>51400761.577627674</v>
      </c>
      <c r="AG77" s="175">
        <v>-2131329.6369963116</v>
      </c>
      <c r="AH77" s="176">
        <v>0.1278526034150668</v>
      </c>
      <c r="AI77" s="178">
        <v>233311987.37324652</v>
      </c>
      <c r="AJ77" s="179">
        <v>29829544.993612759</v>
      </c>
      <c r="AK77" s="174">
        <v>7.2377357620657737E-2</v>
      </c>
      <c r="AL77" s="177">
        <v>319472070.25204766</v>
      </c>
      <c r="AM77" s="177">
        <v>23122544.278444346</v>
      </c>
      <c r="AN77" s="203">
        <v>9.8109859274611855E-2</v>
      </c>
      <c r="AO77" s="177">
        <f t="shared" ref="AO77:AO86" si="27">AO76*(1+AN76)</f>
        <v>515120527.44560885</v>
      </c>
      <c r="AP77" s="177">
        <f t="shared" si="15"/>
        <v>50538402.457152516</v>
      </c>
      <c r="AQ77" s="203">
        <v>-2.0552965057382605E-2</v>
      </c>
      <c r="AR77" s="177">
        <v>17456997.143248037</v>
      </c>
      <c r="AS77" s="177">
        <v>-358793.05229200487</v>
      </c>
      <c r="AT77" s="203">
        <v>0.10793554886874979</v>
      </c>
      <c r="AU77" s="177">
        <f t="shared" ref="AU77:AU86" si="28">AU76*(1+AT76)</f>
        <v>379085697.57168186</v>
      </c>
      <c r="AV77" s="177">
        <f t="shared" si="22"/>
        <v>40916822.835692368</v>
      </c>
      <c r="AW77" s="174">
        <v>8.038211763218046E-3</v>
      </c>
      <c r="AX77" s="175">
        <v>3199939873.2806258</v>
      </c>
      <c r="AY77" s="177">
        <v>25721794.330994789</v>
      </c>
      <c r="AZ77" s="174">
        <v>2.851326313785096E-2</v>
      </c>
      <c r="BA77" s="175">
        <v>418136833.90556246</v>
      </c>
      <c r="BB77" s="177">
        <v>11922445.572777184</v>
      </c>
      <c r="BC77" s="174">
        <v>3.8008210451130862E-2</v>
      </c>
      <c r="BD77" s="175">
        <v>71368093.501928061</v>
      </c>
      <c r="BE77" s="177">
        <v>2712573.5173172667</v>
      </c>
      <c r="BF77" s="174">
        <v>1.7055544651178773E-2</v>
      </c>
      <c r="BG77" s="175">
        <v>1984781131.1487458</v>
      </c>
      <c r="BH77" s="177">
        <v>33851523.205124542</v>
      </c>
      <c r="BI77" s="174">
        <v>0.27973197411273282</v>
      </c>
      <c r="BJ77" s="175">
        <v>0</v>
      </c>
      <c r="BK77" s="177">
        <v>0</v>
      </c>
      <c r="BL77" s="174">
        <v>9.9181522934583717E-3</v>
      </c>
      <c r="BM77" s="175">
        <v>13262416.587040965</v>
      </c>
      <c r="BN77" s="177">
        <v>131538.6674895607</v>
      </c>
      <c r="BO77" s="174">
        <v>3.8316301209318636E-2</v>
      </c>
      <c r="BP77" s="175">
        <v>6271037.3055066615</v>
      </c>
      <c r="BQ77" s="177">
        <v>240282.95429266719</v>
      </c>
      <c r="BR77" s="174">
        <v>4.2678822339809346E-2</v>
      </c>
      <c r="BS77" s="175">
        <v>0</v>
      </c>
      <c r="BT77" s="177">
        <v>0</v>
      </c>
      <c r="BU77" s="174">
        <v>-0.13107900728264638</v>
      </c>
      <c r="BV77" s="175">
        <v>0</v>
      </c>
      <c r="BW77" s="177">
        <v>0</v>
      </c>
      <c r="BX77" s="174">
        <v>1.1180260956558897E-2</v>
      </c>
      <c r="BY77" s="175">
        <v>131700353.10822861</v>
      </c>
      <c r="BZ77" s="177">
        <v>1472444.3158209485</v>
      </c>
      <c r="CA77" s="174">
        <v>7.4441867826386982E-2</v>
      </c>
      <c r="CB77" s="175">
        <v>0</v>
      </c>
      <c r="CC77" s="177">
        <v>0</v>
      </c>
      <c r="CD77" s="174">
        <v>0.22753355167061298</v>
      </c>
      <c r="CE77" s="175">
        <v>0</v>
      </c>
      <c r="CF77" s="177">
        <v>0</v>
      </c>
      <c r="CG77" s="174">
        <v>9.1529525802231629E-2</v>
      </c>
      <c r="CH77" s="175">
        <v>0</v>
      </c>
      <c r="CI77" s="177">
        <v>0</v>
      </c>
      <c r="CJ77" s="174">
        <v>0.16606587396365441</v>
      </c>
      <c r="CK77" s="175">
        <v>143401262.29691604</v>
      </c>
      <c r="CL77" s="177">
        <v>23814055.950828604</v>
      </c>
      <c r="CM77" s="203">
        <v>5.5910847288958176E-2</v>
      </c>
      <c r="CN77" s="177">
        <f t="shared" ref="CN77:CN86" si="29">CN76*(1+CM76)</f>
        <v>28831393.412730999</v>
      </c>
      <c r="CO77" s="177">
        <f t="shared" si="23"/>
        <v>1611987.6342270777</v>
      </c>
      <c r="CP77" s="174">
        <v>-7.4060872453304546E-2</v>
      </c>
      <c r="CQ77" s="175">
        <v>17747280.807829183</v>
      </c>
      <c r="CR77" s="177">
        <v>-1314379.1003016168</v>
      </c>
      <c r="CS77" s="174">
        <v>-0.14576683535555598</v>
      </c>
      <c r="CT77" s="179">
        <v>0</v>
      </c>
      <c r="CU77" s="179">
        <v>0</v>
      </c>
      <c r="CV77" s="174">
        <v>9.4052718464844476E-2</v>
      </c>
      <c r="CW77" s="175">
        <f t="shared" ref="CW77:CW86" si="30">CW76*(1+CV76)</f>
        <v>159808387.47373685</v>
      </c>
      <c r="CX77" s="179">
        <f t="shared" si="24"/>
        <v>15030413.275388151</v>
      </c>
      <c r="CY77" s="174">
        <v>0</v>
      </c>
      <c r="CZ77" s="179">
        <v>0</v>
      </c>
      <c r="DA77" s="175">
        <f t="shared" si="25"/>
        <v>0</v>
      </c>
      <c r="DB77" s="164"/>
      <c r="DC77" s="180">
        <f t="shared" si="20"/>
        <v>115182993750.16757</v>
      </c>
      <c r="DE77" s="180">
        <f t="shared" si="21"/>
        <v>1599695005907.7124</v>
      </c>
      <c r="DF77" s="181"/>
      <c r="DG77" s="182">
        <f t="shared" si="26"/>
        <v>7.2003096418250964E-2</v>
      </c>
      <c r="DH77" s="183">
        <v>7.1743184470629301E-2</v>
      </c>
    </row>
    <row r="78" spans="1:112" ht="15.75">
      <c r="A78" s="171">
        <v>40269</v>
      </c>
      <c r="B78" s="316">
        <v>1724987763370.5415</v>
      </c>
      <c r="C78" s="173">
        <v>8798992096.5134029</v>
      </c>
      <c r="D78" s="174">
        <v>0.20860826989908016</v>
      </c>
      <c r="E78" s="175">
        <v>80261202.453283921</v>
      </c>
      <c r="F78" s="175">
        <v>16743150.583799366</v>
      </c>
      <c r="G78" s="176">
        <v>2.8909006719371176E-3</v>
      </c>
      <c r="H78" s="175">
        <v>594571042.75211787</v>
      </c>
      <c r="I78" s="175">
        <v>1718845.8270064502</v>
      </c>
      <c r="J78" s="176">
        <v>-3.3458645352462055E-2</v>
      </c>
      <c r="K78" s="175">
        <v>307068698.9396202</v>
      </c>
      <c r="L78" s="177">
        <v>-10274102.696662692</v>
      </c>
      <c r="M78" s="174">
        <v>2.9914432656292123E-2</v>
      </c>
      <c r="N78" s="175">
        <v>650292931.79417241</v>
      </c>
      <c r="O78" s="175">
        <v>19453144.115019538</v>
      </c>
      <c r="P78" s="176">
        <v>-2.8772907582381383E-2</v>
      </c>
      <c r="Q78" s="178">
        <v>257289689.08658963</v>
      </c>
      <c r="R78" s="178">
        <v>-7402972.4459880833</v>
      </c>
      <c r="S78" s="176">
        <v>7.0944658884075432E-2</v>
      </c>
      <c r="T78" s="178">
        <v>126095046.85746123</v>
      </c>
      <c r="U78" s="178">
        <v>8945770.0862740949</v>
      </c>
      <c r="V78" s="176">
        <v>0.13685963401902254</v>
      </c>
      <c r="W78" s="178">
        <v>0</v>
      </c>
      <c r="X78" s="179">
        <v>0</v>
      </c>
      <c r="Y78" s="174">
        <v>1.3004160522934957E-3</v>
      </c>
      <c r="Z78" s="175">
        <v>145977124.38602087</v>
      </c>
      <c r="AA78" s="177">
        <v>189830.99581922585</v>
      </c>
      <c r="AB78" s="174">
        <v>0</v>
      </c>
      <c r="AC78" s="175">
        <v>0</v>
      </c>
      <c r="AD78" s="177">
        <v>0</v>
      </c>
      <c r="AE78" s="174">
        <v>0.21745811620152503</v>
      </c>
      <c r="AF78" s="175">
        <v>49269431.94063136</v>
      </c>
      <c r="AG78" s="175">
        <v>10714037.856128942</v>
      </c>
      <c r="AH78" s="176">
        <v>0.14965291699211933</v>
      </c>
      <c r="AI78" s="178">
        <v>263141532.36685929</v>
      </c>
      <c r="AJ78" s="179">
        <v>39379897.900476672</v>
      </c>
      <c r="AK78" s="174">
        <v>8.8235895107735954E-2</v>
      </c>
      <c r="AL78" s="177">
        <v>342594614.53049201</v>
      </c>
      <c r="AM78" s="177">
        <v>30229142.472187724</v>
      </c>
      <c r="AN78" s="203">
        <v>4.3757891595790931E-2</v>
      </c>
      <c r="AO78" s="177">
        <f t="shared" si="27"/>
        <v>565658929.90276146</v>
      </c>
      <c r="AP78" s="177">
        <f t="shared" si="15"/>
        <v>24752042.134876136</v>
      </c>
      <c r="AQ78" s="203">
        <v>3.3562239020248789E-2</v>
      </c>
      <c r="AR78" s="177">
        <v>17098204.090956032</v>
      </c>
      <c r="AS78" s="177">
        <v>573854.01251766202</v>
      </c>
      <c r="AT78" s="203">
        <v>6.6923451668038578E-2</v>
      </c>
      <c r="AU78" s="177">
        <f t="shared" si="28"/>
        <v>420002520.40737426</v>
      </c>
      <c r="AV78" s="177">
        <f t="shared" si="22"/>
        <v>28108018.3749373</v>
      </c>
      <c r="AW78" s="174">
        <v>1.7082315963663022E-2</v>
      </c>
      <c r="AX78" s="175">
        <v>3225661667.6116204</v>
      </c>
      <c r="AY78" s="177">
        <v>55101771.798017867</v>
      </c>
      <c r="AZ78" s="174">
        <v>3.6904200192878107E-2</v>
      </c>
      <c r="BA78" s="175">
        <v>430059279.47833961</v>
      </c>
      <c r="BB78" s="177">
        <v>15870993.744673561</v>
      </c>
      <c r="BC78" s="174">
        <v>3.5727645234060836E-2</v>
      </c>
      <c r="BD78" s="175">
        <v>74080667.019245327</v>
      </c>
      <c r="BE78" s="177">
        <v>2646727.7899661879</v>
      </c>
      <c r="BF78" s="174">
        <v>-8.1973099386725215E-3</v>
      </c>
      <c r="BG78" s="175">
        <v>2018632654.3538704</v>
      </c>
      <c r="BH78" s="177">
        <v>-16547357.520063875</v>
      </c>
      <c r="BI78" s="174">
        <v>0.14803901219862431</v>
      </c>
      <c r="BJ78" s="175">
        <v>0</v>
      </c>
      <c r="BK78" s="177">
        <v>0</v>
      </c>
      <c r="BL78" s="174">
        <v>-6.2218635022916961E-2</v>
      </c>
      <c r="BM78" s="175">
        <v>13393955.254530525</v>
      </c>
      <c r="BN78" s="177">
        <v>-833353.61349491554</v>
      </c>
      <c r="BO78" s="174">
        <v>3.2024846864170294E-2</v>
      </c>
      <c r="BP78" s="175">
        <v>6511320.2597993286</v>
      </c>
      <c r="BQ78" s="177">
        <v>208524.03420364304</v>
      </c>
      <c r="BR78" s="174">
        <v>6.690798218626165E-2</v>
      </c>
      <c r="BS78" s="175">
        <v>0</v>
      </c>
      <c r="BT78" s="177">
        <v>0</v>
      </c>
      <c r="BU78" s="174">
        <v>-5.6004249006375587E-2</v>
      </c>
      <c r="BV78" s="175">
        <v>0</v>
      </c>
      <c r="BW78" s="177">
        <v>0</v>
      </c>
      <c r="BX78" s="174">
        <v>-2.5665301333885625E-2</v>
      </c>
      <c r="BY78" s="175">
        <v>133172797.42404957</v>
      </c>
      <c r="BZ78" s="177">
        <v>-3417919.9753647395</v>
      </c>
      <c r="CA78" s="174">
        <v>5.8293738578779064E-2</v>
      </c>
      <c r="CB78" s="175">
        <v>0</v>
      </c>
      <c r="CC78" s="177">
        <v>0</v>
      </c>
      <c r="CD78" s="174">
        <v>6.0200199737849541E-2</v>
      </c>
      <c r="CE78" s="175">
        <v>0</v>
      </c>
      <c r="CF78" s="177">
        <v>0</v>
      </c>
      <c r="CG78" s="174">
        <v>4.6075150937703313E-2</v>
      </c>
      <c r="CH78" s="175">
        <v>0</v>
      </c>
      <c r="CI78" s="177">
        <v>0</v>
      </c>
      <c r="CJ78" s="174">
        <v>4.97817139033905E-2</v>
      </c>
      <c r="CK78" s="175">
        <v>167215318.24774465</v>
      </c>
      <c r="CL78" s="177">
        <v>8324265.1332736174</v>
      </c>
      <c r="CM78" s="203">
        <v>9.7237581758504291E-2</v>
      </c>
      <c r="CN78" s="177">
        <f t="shared" si="29"/>
        <v>30443381.046958078</v>
      </c>
      <c r="CO78" s="177">
        <f t="shared" si="23"/>
        <v>2960240.7535588862</v>
      </c>
      <c r="CP78" s="174">
        <v>0.12232878965645923</v>
      </c>
      <c r="CQ78" s="175">
        <v>16432901.707527567</v>
      </c>
      <c r="CR78" s="177">
        <v>2010216.9764254093</v>
      </c>
      <c r="CS78" s="174">
        <v>0.36023331399108544</v>
      </c>
      <c r="CT78" s="179">
        <v>0</v>
      </c>
      <c r="CU78" s="179">
        <v>0</v>
      </c>
      <c r="CV78" s="174">
        <v>3.0541746365089533E-2</v>
      </c>
      <c r="CW78" s="175">
        <f t="shared" si="30"/>
        <v>174838800.749125</v>
      </c>
      <c r="CX78" s="179">
        <f t="shared" si="24"/>
        <v>5339882.3072562013</v>
      </c>
      <c r="CY78" s="174">
        <v>0</v>
      </c>
      <c r="CZ78" s="179">
        <v>0</v>
      </c>
      <c r="DA78" s="175">
        <f t="shared" si="25"/>
        <v>0</v>
      </c>
      <c r="DB78" s="164"/>
      <c r="DC78" s="180">
        <f t="shared" si="20"/>
        <v>8564197445.8685598</v>
      </c>
      <c r="DE78" s="180">
        <f t="shared" si="21"/>
        <v>1714877999657.8799</v>
      </c>
      <c r="DF78" s="181"/>
      <c r="DG78" s="182">
        <f t="shared" si="26"/>
        <v>4.9940563979345041E-3</v>
      </c>
      <c r="DH78" s="183">
        <v>5.10090116773965E-3</v>
      </c>
    </row>
    <row r="79" spans="1:112" ht="15.75">
      <c r="A79" s="171">
        <v>40299</v>
      </c>
      <c r="B79" s="316">
        <v>1733786755467.0549</v>
      </c>
      <c r="C79" s="173">
        <v>-116487089415.19133</v>
      </c>
      <c r="D79" s="174">
        <v>-0.25354218098583792</v>
      </c>
      <c r="E79" s="175">
        <v>97004353.037083283</v>
      </c>
      <c r="F79" s="175">
        <v>-24594695.234142285</v>
      </c>
      <c r="G79" s="176">
        <v>-0.23516020783678263</v>
      </c>
      <c r="H79" s="175">
        <v>596289888.57912433</v>
      </c>
      <c r="I79" s="175">
        <v>-140223654.12923884</v>
      </c>
      <c r="J79" s="176">
        <v>-0.13524245996783471</v>
      </c>
      <c r="K79" s="175">
        <v>296794596.24295753</v>
      </c>
      <c r="L79" s="177">
        <v>-40139231.301057853</v>
      </c>
      <c r="M79" s="174">
        <v>-0.27275826183188379</v>
      </c>
      <c r="N79" s="175">
        <v>669746075.90919197</v>
      </c>
      <c r="O79" s="175">
        <v>-182678775.53371608</v>
      </c>
      <c r="P79" s="176">
        <v>-0.15209316557809194</v>
      </c>
      <c r="Q79" s="178">
        <v>249886716.64060155</v>
      </c>
      <c r="R79" s="178">
        <v>-38006061.769784756</v>
      </c>
      <c r="S79" s="176">
        <v>-0.10649762550950201</v>
      </c>
      <c r="T79" s="178">
        <v>135040816.94373533</v>
      </c>
      <c r="U79" s="178">
        <v>-14381526.351371139</v>
      </c>
      <c r="V79" s="176">
        <v>-0.34161391236950284</v>
      </c>
      <c r="W79" s="178">
        <v>0</v>
      </c>
      <c r="X79" s="179">
        <v>0</v>
      </c>
      <c r="Y79" s="174">
        <v>-0.20953825584262914</v>
      </c>
      <c r="Z79" s="175">
        <v>146166955.38184011</v>
      </c>
      <c r="AA79" s="177">
        <v>-30627568.892538171</v>
      </c>
      <c r="AB79" s="174">
        <v>0</v>
      </c>
      <c r="AC79" s="175">
        <v>0</v>
      </c>
      <c r="AD79" s="177">
        <v>0</v>
      </c>
      <c r="AE79" s="174">
        <v>-4.7393155743801468E-3</v>
      </c>
      <c r="AF79" s="175">
        <v>59983469.796760298</v>
      </c>
      <c r="AG79" s="175">
        <v>-284280.59261314722</v>
      </c>
      <c r="AH79" s="176">
        <v>-0.31592243053917352</v>
      </c>
      <c r="AI79" s="178">
        <v>302521430.26733595</v>
      </c>
      <c r="AJ79" s="179">
        <v>-95573305.540243864</v>
      </c>
      <c r="AK79" s="174">
        <v>-0.38604641547186647</v>
      </c>
      <c r="AL79" s="177">
        <v>372823757.00267977</v>
      </c>
      <c r="AM79" s="177">
        <v>-143927274.99363869</v>
      </c>
      <c r="AN79" s="203">
        <v>-0.22847842251843756</v>
      </c>
      <c r="AO79" s="177">
        <f t="shared" si="27"/>
        <v>590410972.03763759</v>
      </c>
      <c r="AP79" s="177">
        <f t="shared" si="15"/>
        <v>-134896167.52873677</v>
      </c>
      <c r="AQ79" s="203">
        <v>-0.16309790382409331</v>
      </c>
      <c r="AR79" s="177">
        <v>17672058.103473693</v>
      </c>
      <c r="AS79" s="177">
        <v>-2882275.6329341414</v>
      </c>
      <c r="AT79" s="203">
        <v>-0.31773935968962302</v>
      </c>
      <c r="AU79" s="177">
        <f t="shared" si="28"/>
        <v>448110538.78231156</v>
      </c>
      <c r="AV79" s="177">
        <f t="shared" si="22"/>
        <v>-142382355.66286367</v>
      </c>
      <c r="AW79" s="174">
        <v>-0.14585969068852228</v>
      </c>
      <c r="AX79" s="175">
        <v>3280763439.4096384</v>
      </c>
      <c r="AY79" s="177">
        <v>-478531140.49450237</v>
      </c>
      <c r="AZ79" s="174">
        <v>-2.5773057088907922E-3</v>
      </c>
      <c r="BA79" s="175">
        <v>445930273.22301316</v>
      </c>
      <c r="BB79" s="177">
        <v>-1149298.6389449027</v>
      </c>
      <c r="BC79" s="174">
        <v>-0.10530497634244211</v>
      </c>
      <c r="BD79" s="175">
        <v>76727394.809211522</v>
      </c>
      <c r="BE79" s="177">
        <v>-8079776.4952012347</v>
      </c>
      <c r="BF79" s="174">
        <v>-6.5265442609962157E-2</v>
      </c>
      <c r="BG79" s="175">
        <v>2002085296.8338065</v>
      </c>
      <c r="BH79" s="177">
        <v>-130666983.04075585</v>
      </c>
      <c r="BI79" s="174">
        <v>-3.1585606423328853E-2</v>
      </c>
      <c r="BJ79" s="175">
        <v>0</v>
      </c>
      <c r="BK79" s="177">
        <v>0</v>
      </c>
      <c r="BL79" s="174">
        <v>6.6908594503018422E-3</v>
      </c>
      <c r="BM79" s="175">
        <v>12560601.641035611</v>
      </c>
      <c r="BN79" s="177">
        <v>84041.220191399945</v>
      </c>
      <c r="BO79" s="174">
        <v>-9.8001912044164724E-2</v>
      </c>
      <c r="BP79" s="175">
        <v>6719844.2940029725</v>
      </c>
      <c r="BQ79" s="177">
        <v>-658557.58945136156</v>
      </c>
      <c r="BR79" s="174">
        <v>2.5868984864876952E-2</v>
      </c>
      <c r="BS79" s="175">
        <v>0</v>
      </c>
      <c r="BT79" s="177">
        <v>0</v>
      </c>
      <c r="BU79" s="174">
        <v>-0.2802410609059991</v>
      </c>
      <c r="BV79" s="175">
        <v>0</v>
      </c>
      <c r="BW79" s="177">
        <v>0</v>
      </c>
      <c r="BX79" s="174">
        <v>-0.12449115865237421</v>
      </c>
      <c r="BY79" s="175">
        <v>129754877.44868483</v>
      </c>
      <c r="BZ79" s="177">
        <v>-16153335.034383595</v>
      </c>
      <c r="CA79" s="174">
        <v>-0.26474162157312026</v>
      </c>
      <c r="CB79" s="175">
        <v>0</v>
      </c>
      <c r="CC79" s="177">
        <v>0</v>
      </c>
      <c r="CD79" s="174">
        <v>-0.48482466139496033</v>
      </c>
      <c r="CE79" s="175">
        <v>0</v>
      </c>
      <c r="CF79" s="177">
        <v>0</v>
      </c>
      <c r="CG79" s="174">
        <v>-0.18993706020245688</v>
      </c>
      <c r="CH79" s="175">
        <v>0</v>
      </c>
      <c r="CI79" s="177">
        <v>0</v>
      </c>
      <c r="CJ79" s="174">
        <v>-0.29263660033954692</v>
      </c>
      <c r="CK79" s="175">
        <v>175539583.38101825</v>
      </c>
      <c r="CL79" s="177">
        <v>-51369306.905641608</v>
      </c>
      <c r="CM79" s="203">
        <v>-0.10656411329272425</v>
      </c>
      <c r="CN79" s="177">
        <f t="shared" si="29"/>
        <v>33403621.800516963</v>
      </c>
      <c r="CO79" s="177">
        <f t="shared" si="23"/>
        <v>-3559627.3379376032</v>
      </c>
      <c r="CP79" s="174">
        <v>-0.3791595883949519</v>
      </c>
      <c r="CQ79" s="175">
        <v>18443118.683952976</v>
      </c>
      <c r="CR79" s="177">
        <v>-6992885.2889268575</v>
      </c>
      <c r="CS79" s="174">
        <v>-0.29632174123587501</v>
      </c>
      <c r="CT79" s="179">
        <v>0</v>
      </c>
      <c r="CU79" s="179">
        <v>0</v>
      </c>
      <c r="CV79" s="174">
        <v>-0.13340961404002921</v>
      </c>
      <c r="CW79" s="175">
        <f t="shared" si="30"/>
        <v>180178683.0563812</v>
      </c>
      <c r="CX79" s="179">
        <f t="shared" si="24"/>
        <v>-24037568.564792566</v>
      </c>
      <c r="CY79" s="174">
        <v>0</v>
      </c>
      <c r="CZ79" s="179">
        <v>0</v>
      </c>
      <c r="DA79" s="175">
        <f t="shared" si="25"/>
        <v>0</v>
      </c>
      <c r="DB79" s="164"/>
      <c r="DC79" s="180">
        <f t="shared" si="20"/>
        <v>-114775377803.85812</v>
      </c>
      <c r="DE79" s="180">
        <f t="shared" si="21"/>
        <v>1723442197103.7488</v>
      </c>
      <c r="DF79" s="181"/>
      <c r="DG79" s="182">
        <f t="shared" si="26"/>
        <v>-6.6596592561525184E-2</v>
      </c>
      <c r="DH79" s="183">
        <v>-6.7186514747490697E-2</v>
      </c>
    </row>
    <row r="80" spans="1:112" ht="15.75">
      <c r="A80" s="171">
        <v>40330</v>
      </c>
      <c r="B80" s="316">
        <v>1617299666051.8635</v>
      </c>
      <c r="C80" s="173">
        <v>-51534512335.72084</v>
      </c>
      <c r="D80" s="174">
        <v>0.24036691621661888</v>
      </c>
      <c r="E80" s="175">
        <v>72409657.802940995</v>
      </c>
      <c r="F80" s="175">
        <v>17404886.150393561</v>
      </c>
      <c r="G80" s="176">
        <v>5.7509205358949239E-2</v>
      </c>
      <c r="H80" s="175">
        <v>456066234.44988549</v>
      </c>
      <c r="I80" s="175">
        <v>26228006.734261155</v>
      </c>
      <c r="J80" s="176">
        <v>-1.9471394763019088E-2</v>
      </c>
      <c r="K80" s="175">
        <v>256655364.94189969</v>
      </c>
      <c r="L80" s="177">
        <v>-4997437.9288304588</v>
      </c>
      <c r="M80" s="174">
        <v>0.13556547401980404</v>
      </c>
      <c r="N80" s="175">
        <v>487067300.37547588</v>
      </c>
      <c r="O80" s="175">
        <v>66029509.454947665</v>
      </c>
      <c r="P80" s="176">
        <v>-5.2485954417959418E-2</v>
      </c>
      <c r="Q80" s="178">
        <v>211880654.8708168</v>
      </c>
      <c r="R80" s="178">
        <v>-11120758.393597081</v>
      </c>
      <c r="S80" s="176">
        <v>-3.9899019710200948E-2</v>
      </c>
      <c r="T80" s="178">
        <v>120659290.59236419</v>
      </c>
      <c r="U80" s="178">
        <v>-4814187.4135636026</v>
      </c>
      <c r="V80" s="176">
        <v>0.18390997772028664</v>
      </c>
      <c r="W80" s="178">
        <v>0</v>
      </c>
      <c r="X80" s="179">
        <v>0</v>
      </c>
      <c r="Y80" s="174">
        <v>9.7111474888746802E-2</v>
      </c>
      <c r="Z80" s="175">
        <v>115539386.48930195</v>
      </c>
      <c r="AA80" s="177">
        <v>11220200.229717057</v>
      </c>
      <c r="AB80" s="174">
        <v>0</v>
      </c>
      <c r="AC80" s="175">
        <v>0</v>
      </c>
      <c r="AD80" s="177">
        <v>0</v>
      </c>
      <c r="AE80" s="174">
        <v>-8.0438141131256524E-2</v>
      </c>
      <c r="AF80" s="175">
        <v>59699189.204147153</v>
      </c>
      <c r="AG80" s="175">
        <v>-4802091.8066247748</v>
      </c>
      <c r="AH80" s="176">
        <v>0.11179025174136609</v>
      </c>
      <c r="AI80" s="178">
        <v>206948124.72709209</v>
      </c>
      <c r="AJ80" s="179">
        <v>23134782.960645251</v>
      </c>
      <c r="AK80" s="174">
        <v>6.5859918294321348E-2</v>
      </c>
      <c r="AL80" s="177">
        <v>228896482.00904107</v>
      </c>
      <c r="AM80" s="177">
        <v>15075103.602973042</v>
      </c>
      <c r="AN80" s="203">
        <v>1.6673390683259234E-2</v>
      </c>
      <c r="AO80" s="177">
        <f t="shared" si="27"/>
        <v>455514804.50890082</v>
      </c>
      <c r="AP80" s="177">
        <f t="shared" si="15"/>
        <v>7594976.2975853579</v>
      </c>
      <c r="AQ80" s="203">
        <v>-4.8024426538469563E-3</v>
      </c>
      <c r="AR80" s="177">
        <v>14789782.470539553</v>
      </c>
      <c r="AS80" s="177">
        <v>-71027.082177637159</v>
      </c>
      <c r="AT80" s="203">
        <v>7.8071688518442539E-2</v>
      </c>
      <c r="AU80" s="177">
        <f t="shared" si="28"/>
        <v>305728183.11944795</v>
      </c>
      <c r="AV80" s="177">
        <f t="shared" si="22"/>
        <v>23868715.483810902</v>
      </c>
      <c r="AW80" s="174">
        <v>-4.7365051919738957E-2</v>
      </c>
      <c r="AX80" s="175">
        <v>2802232298.9151359</v>
      </c>
      <c r="AY80" s="177">
        <v>-132727878.32928486</v>
      </c>
      <c r="AZ80" s="174">
        <v>1.1710490190120451E-2</v>
      </c>
      <c r="BA80" s="175">
        <v>444780974.58406824</v>
      </c>
      <c r="BB80" s="177">
        <v>5208603.2396189449</v>
      </c>
      <c r="BC80" s="174">
        <v>2.3392111722159176E-2</v>
      </c>
      <c r="BD80" s="175">
        <v>68647618.314010292</v>
      </c>
      <c r="BE80" s="177">
        <v>1605812.7570614691</v>
      </c>
      <c r="BF80" s="174">
        <v>3.9273663308748992E-2</v>
      </c>
      <c r="BG80" s="175">
        <v>1871418313.7930508</v>
      </c>
      <c r="BH80" s="177">
        <v>73497452.765735045</v>
      </c>
      <c r="BI80" s="174">
        <v>0.18636668694266889</v>
      </c>
      <c r="BJ80" s="175">
        <v>0</v>
      </c>
      <c r="BK80" s="177">
        <v>0</v>
      </c>
      <c r="BL80" s="174">
        <v>2.9672941862395431E-2</v>
      </c>
      <c r="BM80" s="175">
        <v>12644642.861227011</v>
      </c>
      <c r="BN80" s="177">
        <v>375203.75249194255</v>
      </c>
      <c r="BO80" s="174">
        <v>1.9428194993481109E-2</v>
      </c>
      <c r="BP80" s="175">
        <v>6061286.7045516111</v>
      </c>
      <c r="BQ80" s="177">
        <v>117759.86000742322</v>
      </c>
      <c r="BR80" s="174">
        <v>-5.2915280122273478E-2</v>
      </c>
      <c r="BS80" s="175">
        <v>0</v>
      </c>
      <c r="BT80" s="177">
        <v>0</v>
      </c>
      <c r="BU80" s="174">
        <v>0.11676170711356591</v>
      </c>
      <c r="BV80" s="175">
        <v>0</v>
      </c>
      <c r="BW80" s="177">
        <v>0</v>
      </c>
      <c r="BX80" s="174">
        <v>4.3713616167910772E-2</v>
      </c>
      <c r="BY80" s="175">
        <v>113601542.41430123</v>
      </c>
      <c r="BZ80" s="177">
        <v>4965934.2211814001</v>
      </c>
      <c r="CA80" s="174">
        <v>0.12090555516517751</v>
      </c>
      <c r="CB80" s="175">
        <v>0</v>
      </c>
      <c r="CC80" s="177">
        <v>0</v>
      </c>
      <c r="CD80" s="174">
        <v>1.6896144959981287E-3</v>
      </c>
      <c r="CE80" s="175">
        <v>0</v>
      </c>
      <c r="CF80" s="177">
        <v>0</v>
      </c>
      <c r="CG80" s="174">
        <v>9.2691253714260978E-3</v>
      </c>
      <c r="CH80" s="175">
        <v>0</v>
      </c>
      <c r="CI80" s="177">
        <v>0</v>
      </c>
      <c r="CJ80" s="174">
        <v>-1.6639053240191222E-2</v>
      </c>
      <c r="CK80" s="175">
        <v>124170276.47537665</v>
      </c>
      <c r="CL80" s="177">
        <v>-2066075.8411230557</v>
      </c>
      <c r="CM80" s="203">
        <v>4.0072356198015456E-3</v>
      </c>
      <c r="CN80" s="177">
        <f t="shared" si="29"/>
        <v>29843994.462579362</v>
      </c>
      <c r="CO80" s="177">
        <f t="shared" si="23"/>
        <v>119591.9176476081</v>
      </c>
      <c r="CP80" s="174">
        <v>5.1495258945036253E-2</v>
      </c>
      <c r="CQ80" s="175">
        <v>11450233.395026119</v>
      </c>
      <c r="CR80" s="177">
        <v>589632.73365797161</v>
      </c>
      <c r="CS80" s="174">
        <v>5.1568120601077565E-2</v>
      </c>
      <c r="CT80" s="179">
        <v>0</v>
      </c>
      <c r="CU80" s="179">
        <v>0</v>
      </c>
      <c r="CV80" s="174">
        <v>6.4198586501346161E-2</v>
      </c>
      <c r="CW80" s="175">
        <f t="shared" si="30"/>
        <v>156141114.49158865</v>
      </c>
      <c r="CX80" s="179">
        <f t="shared" si="24"/>
        <v>10024038.845104849</v>
      </c>
      <c r="CY80" s="174">
        <v>0</v>
      </c>
      <c r="CZ80" s="179">
        <v>0</v>
      </c>
      <c r="DA80" s="175">
        <f t="shared" si="25"/>
        <v>0</v>
      </c>
      <c r="DB80" s="164"/>
      <c r="DC80" s="180">
        <f t="shared" si="20"/>
        <v>-51660973089.932472</v>
      </c>
      <c r="DE80" s="180">
        <f t="shared" si="21"/>
        <v>1608666819299.8911</v>
      </c>
      <c r="DF80" s="181"/>
      <c r="DG80" s="182">
        <f t="shared" si="26"/>
        <v>-3.2114153453115836E-2</v>
      </c>
      <c r="DH80" s="183">
        <v>-3.1864541505487599E-2</v>
      </c>
    </row>
    <row r="81" spans="1:112" ht="15.75">
      <c r="A81" s="171">
        <v>40360</v>
      </c>
      <c r="B81" s="316">
        <v>1565765153716.1428</v>
      </c>
      <c r="C81" s="173">
        <v>91042554923.948105</v>
      </c>
      <c r="D81" s="174">
        <v>-6.3646766734412243E-3</v>
      </c>
      <c r="E81" s="175">
        <v>89814543.953334555</v>
      </c>
      <c r="F81" s="175">
        <v>-571640.53283555002</v>
      </c>
      <c r="G81" s="176">
        <v>3.7598831198162319E-2</v>
      </c>
      <c r="H81" s="175">
        <v>482294241.18414664</v>
      </c>
      <c r="I81" s="175">
        <v>18133699.762128513</v>
      </c>
      <c r="J81" s="176">
        <v>1.7929818694031999E-2</v>
      </c>
      <c r="K81" s="175">
        <v>251657927.01306924</v>
      </c>
      <c r="L81" s="177">
        <v>4512181.004260269</v>
      </c>
      <c r="M81" s="174">
        <v>5.8933575044745411E-2</v>
      </c>
      <c r="N81" s="175">
        <v>553096809.83042359</v>
      </c>
      <c r="O81" s="175">
        <v>32595972.34915055</v>
      </c>
      <c r="P81" s="176">
        <v>2.8784134573894112E-2</v>
      </c>
      <c r="Q81" s="178">
        <v>200759896.4772197</v>
      </c>
      <c r="R81" s="178">
        <v>5778699.8772413423</v>
      </c>
      <c r="S81" s="176">
        <v>-7.592554815067775E-4</v>
      </c>
      <c r="T81" s="178">
        <v>115845103.1788006</v>
      </c>
      <c r="U81" s="178">
        <v>-87956.029594222564</v>
      </c>
      <c r="V81" s="176">
        <v>0.11645934311417698</v>
      </c>
      <c r="W81" s="178">
        <v>0</v>
      </c>
      <c r="X81" s="179">
        <v>0</v>
      </c>
      <c r="Y81" s="203">
        <v>6.9789292504680842E-2</v>
      </c>
      <c r="Z81" s="175">
        <v>126759586.719019</v>
      </c>
      <c r="AA81" s="177">
        <v>8846461.8753060736</v>
      </c>
      <c r="AB81" s="174">
        <v>0</v>
      </c>
      <c r="AC81" s="175">
        <v>0</v>
      </c>
      <c r="AD81" s="177">
        <v>0</v>
      </c>
      <c r="AE81" s="174">
        <v>1.8811240465043847E-2</v>
      </c>
      <c r="AF81" s="175">
        <v>54897097.397522382</v>
      </c>
      <c r="AG81" s="175">
        <v>1032682.4999777263</v>
      </c>
      <c r="AH81" s="176">
        <v>-1.2793164686333867E-2</v>
      </c>
      <c r="AI81" s="178">
        <v>230082907.68773732</v>
      </c>
      <c r="AJ81" s="179">
        <v>-2943488.5295597762</v>
      </c>
      <c r="AK81" s="174">
        <v>2.6099830907187541E-2</v>
      </c>
      <c r="AL81" s="177">
        <v>243971585.61201411</v>
      </c>
      <c r="AM81" s="177">
        <v>6367617.1306319973</v>
      </c>
      <c r="AN81" s="203">
        <v>7.1257957616289183E-2</v>
      </c>
      <c r="AO81" s="177">
        <f t="shared" si="27"/>
        <v>463109780.80648619</v>
      </c>
      <c r="AP81" s="177">
        <f t="shared" si="15"/>
        <v>33000257.132397566</v>
      </c>
      <c r="AQ81" s="203">
        <v>9.0577315892465139E-3</v>
      </c>
      <c r="AR81" s="177">
        <v>14718755.388361916</v>
      </c>
      <c r="AS81" s="177">
        <v>133318.53563555807</v>
      </c>
      <c r="AT81" s="203">
        <v>4.1493965810997117E-2</v>
      </c>
      <c r="AU81" s="177">
        <f t="shared" si="28"/>
        <v>329596898.60325885</v>
      </c>
      <c r="AV81" s="177">
        <f t="shared" si="22"/>
        <v>13676282.442054307</v>
      </c>
      <c r="AW81" s="174">
        <v>-5.928371489635164E-3</v>
      </c>
      <c r="AX81" s="175">
        <v>2669504420.5858512</v>
      </c>
      <c r="AY81" s="177">
        <v>-15825813.898456197</v>
      </c>
      <c r="AZ81" s="174">
        <v>1.0229184084594898E-2</v>
      </c>
      <c r="BA81" s="175">
        <v>449989577.82368714</v>
      </c>
      <c r="BB81" s="177">
        <v>4603026.2277076375</v>
      </c>
      <c r="BC81" s="174">
        <v>3.9127817024268464E-2</v>
      </c>
      <c r="BD81" s="175">
        <v>70253431.071071759</v>
      </c>
      <c r="BE81" s="177">
        <v>2748863.3962759525</v>
      </c>
      <c r="BF81" s="174">
        <v>8.9958247649097808E-2</v>
      </c>
      <c r="BG81" s="175">
        <v>1944915766.5587857</v>
      </c>
      <c r="BH81" s="177">
        <v>174961214.18473014</v>
      </c>
      <c r="BI81" s="174">
        <v>6.0346350590795898E-2</v>
      </c>
      <c r="BJ81" s="175">
        <v>0</v>
      </c>
      <c r="BK81" s="177">
        <v>0</v>
      </c>
      <c r="BL81" s="174">
        <v>3.8900367357561805E-2</v>
      </c>
      <c r="BM81" s="175">
        <v>13019846.613718953</v>
      </c>
      <c r="BN81" s="177">
        <v>506476.81621277437</v>
      </c>
      <c r="BO81" s="174">
        <v>9.8939009965501954E-3</v>
      </c>
      <c r="BP81" s="175">
        <v>6179046.5645590341</v>
      </c>
      <c r="BQ81" s="177">
        <v>61134.874962820686</v>
      </c>
      <c r="BR81" s="174">
        <v>1.6513075590438242E-2</v>
      </c>
      <c r="BS81" s="175">
        <v>0</v>
      </c>
      <c r="BT81" s="177">
        <v>0</v>
      </c>
      <c r="BU81" s="174">
        <v>-8.1613471912376834E-2</v>
      </c>
      <c r="BV81" s="175">
        <v>0</v>
      </c>
      <c r="BW81" s="177">
        <v>0</v>
      </c>
      <c r="BX81" s="174">
        <v>-1.1563726373106041E-2</v>
      </c>
      <c r="BY81" s="175">
        <v>118567476.63548264</v>
      </c>
      <c r="BZ81" s="177">
        <v>-1371081.8565623648</v>
      </c>
      <c r="CA81" s="174">
        <v>0.14690498709311345</v>
      </c>
      <c r="CB81" s="175">
        <v>0</v>
      </c>
      <c r="CC81" s="177">
        <v>0</v>
      </c>
      <c r="CD81" s="174">
        <v>-0.14246286984852694</v>
      </c>
      <c r="CE81" s="175">
        <v>0</v>
      </c>
      <c r="CF81" s="177">
        <v>0</v>
      </c>
      <c r="CG81" s="174">
        <v>7.8455097267923921E-2</v>
      </c>
      <c r="CH81" s="175">
        <v>0</v>
      </c>
      <c r="CI81" s="177">
        <v>0</v>
      </c>
      <c r="CJ81" s="174">
        <v>4.1506464800121601E-2</v>
      </c>
      <c r="CK81" s="175">
        <v>122104200.63425359</v>
      </c>
      <c r="CL81" s="177">
        <v>5068113.7055726321</v>
      </c>
      <c r="CM81" s="203">
        <v>-1.3422765485239376E-2</v>
      </c>
      <c r="CN81" s="177">
        <f t="shared" si="29"/>
        <v>29963586.38022697</v>
      </c>
      <c r="CO81" s="177">
        <f t="shared" si="23"/>
        <v>-402194.19307849923</v>
      </c>
      <c r="CP81" s="174">
        <v>3.587957583977848E-2</v>
      </c>
      <c r="CQ81" s="175">
        <v>12039866.12868409</v>
      </c>
      <c r="CR81" s="177">
        <v>431985.28986490093</v>
      </c>
      <c r="CS81" s="174">
        <v>0.15239822326626754</v>
      </c>
      <c r="CT81" s="179">
        <v>0</v>
      </c>
      <c r="CU81" s="179">
        <v>0</v>
      </c>
      <c r="CV81" s="174">
        <v>-1.428870314613361E-2</v>
      </c>
      <c r="CW81" s="175">
        <f t="shared" si="30"/>
        <v>166165153.3366935</v>
      </c>
      <c r="CX81" s="179">
        <f t="shared" si="24"/>
        <v>-2374284.549259786</v>
      </c>
      <c r="CY81" s="174">
        <v>0</v>
      </c>
      <c r="CZ81" s="179">
        <v>0</v>
      </c>
      <c r="DA81" s="175">
        <f t="shared" si="25"/>
        <v>0</v>
      </c>
      <c r="DB81" s="164"/>
      <c r="DC81" s="180">
        <f t="shared" si="20"/>
        <v>90753673396.43335</v>
      </c>
      <c r="DE81" s="180">
        <f t="shared" si="21"/>
        <v>1557005846209.9585</v>
      </c>
      <c r="DF81" s="181"/>
      <c r="DG81" s="182">
        <f t="shared" si="26"/>
        <v>5.8287304198211362E-2</v>
      </c>
      <c r="DH81" s="183">
        <v>5.8145728117572598E-2</v>
      </c>
    </row>
    <row r="82" spans="1:112" ht="15.75">
      <c r="A82" s="171">
        <v>40391</v>
      </c>
      <c r="B82" s="316">
        <v>1656807708640.0908</v>
      </c>
      <c r="C82" s="173">
        <v>-45610906045.093163</v>
      </c>
      <c r="D82" s="174">
        <v>2.4667976861876949E-2</v>
      </c>
      <c r="E82" s="175">
        <v>89242903.420499012</v>
      </c>
      <c r="F82" s="175">
        <v>2201441.8766635889</v>
      </c>
      <c r="G82" s="176">
        <v>-0.13999666633240671</v>
      </c>
      <c r="H82" s="175">
        <v>500427940.94627517</v>
      </c>
      <c r="I82" s="175">
        <v>-70058243.47206901</v>
      </c>
      <c r="J82" s="176">
        <v>5.9601358809548491E-2</v>
      </c>
      <c r="K82" s="175">
        <v>256170108.01732951</v>
      </c>
      <c r="L82" s="177">
        <v>15268086.524221651</v>
      </c>
      <c r="M82" s="174">
        <v>-1.0297826732089175E-2</v>
      </c>
      <c r="N82" s="175">
        <v>585692782.17957425</v>
      </c>
      <c r="O82" s="175">
        <v>-6031362.7891205018</v>
      </c>
      <c r="P82" s="176">
        <v>5.1480678939243817E-2</v>
      </c>
      <c r="Q82" s="178">
        <v>206538596.35446104</v>
      </c>
      <c r="R82" s="178">
        <v>10632747.167486083</v>
      </c>
      <c r="S82" s="176">
        <v>4.2472409955030691E-3</v>
      </c>
      <c r="T82" s="178">
        <v>115757147.14920637</v>
      </c>
      <c r="U82" s="178">
        <v>491648.50089459051</v>
      </c>
      <c r="V82" s="176">
        <v>9.4881202014385407E-2</v>
      </c>
      <c r="W82" s="178">
        <v>0</v>
      </c>
      <c r="X82" s="179">
        <v>0</v>
      </c>
      <c r="Y82" s="203">
        <v>-5.2623546354438173E-2</v>
      </c>
      <c r="Z82" s="175">
        <v>135606048.59432507</v>
      </c>
      <c r="AA82" s="177">
        <v>-7136071.1841456601</v>
      </c>
      <c r="AB82" s="174">
        <v>0</v>
      </c>
      <c r="AC82" s="175">
        <v>0</v>
      </c>
      <c r="AD82" s="177">
        <v>0</v>
      </c>
      <c r="AE82" s="174">
        <v>0.16895123734114312</v>
      </c>
      <c r="AF82" s="175">
        <v>55929779.897500105</v>
      </c>
      <c r="AG82" s="175">
        <v>9449405.5179004353</v>
      </c>
      <c r="AH82" s="176">
        <v>3.6167119094689205E-2</v>
      </c>
      <c r="AI82" s="178">
        <v>227139419.15817755</v>
      </c>
      <c r="AJ82" s="179">
        <v>8214978.4237923389</v>
      </c>
      <c r="AK82" s="174">
        <v>1.03440769525184E-2</v>
      </c>
      <c r="AL82" s="177">
        <v>250339202.74264613</v>
      </c>
      <c r="AM82" s="177">
        <v>2589527.977402037</v>
      </c>
      <c r="AN82" s="203">
        <v>4.4740583228136857E-2</v>
      </c>
      <c r="AO82" s="177">
        <f t="shared" si="27"/>
        <v>496110037.93888378</v>
      </c>
      <c r="AP82" s="177">
        <f t="shared" si="15"/>
        <v>22196252.442718763</v>
      </c>
      <c r="AQ82" s="203">
        <v>2.6696676820700772E-3</v>
      </c>
      <c r="AR82" s="177">
        <v>14852073.923997475</v>
      </c>
      <c r="AS82" s="177">
        <v>39650.101766611777</v>
      </c>
      <c r="AT82" s="203">
        <v>-9.6630636825041041E-2</v>
      </c>
      <c r="AU82" s="177">
        <f t="shared" si="28"/>
        <v>343273181.04531318</v>
      </c>
      <c r="AV82" s="177">
        <f t="shared" si="22"/>
        <v>-33170706.08936622</v>
      </c>
      <c r="AW82" s="174">
        <v>-1.39941036966391E-2</v>
      </c>
      <c r="AX82" s="175">
        <v>2653678606.6873951</v>
      </c>
      <c r="AY82" s="177">
        <v>-37135853.599536173</v>
      </c>
      <c r="AZ82" s="174">
        <v>1.8269441007338814E-2</v>
      </c>
      <c r="BA82" s="175">
        <v>454592604.05139482</v>
      </c>
      <c r="BB82" s="177">
        <v>8305152.762089489</v>
      </c>
      <c r="BC82" s="174">
        <v>8.9562450994535955E-2</v>
      </c>
      <c r="BD82" s="175">
        <v>73002294.467347711</v>
      </c>
      <c r="BE82" s="177">
        <v>6538264.420720513</v>
      </c>
      <c r="BF82" s="174">
        <v>-7.8547845365205815E-3</v>
      </c>
      <c r="BG82" s="175">
        <v>2119876980.743516</v>
      </c>
      <c r="BH82" s="177">
        <v>-16651176.927670108</v>
      </c>
      <c r="BI82" s="174">
        <v>0.12976104169187588</v>
      </c>
      <c r="BJ82" s="175">
        <v>0</v>
      </c>
      <c r="BK82" s="177">
        <v>0</v>
      </c>
      <c r="BL82" s="174">
        <v>3.5045833327331653E-2</v>
      </c>
      <c r="BM82" s="175">
        <v>13526323.429931728</v>
      </c>
      <c r="BN82" s="177">
        <v>474041.27645696833</v>
      </c>
      <c r="BO82" s="174">
        <v>-3.3676449959887035E-2</v>
      </c>
      <c r="BP82" s="175">
        <v>6240181.4395218547</v>
      </c>
      <c r="BQ82" s="177">
        <v>-210147.1579886736</v>
      </c>
      <c r="BR82" s="174">
        <v>2.5548898496883552E-2</v>
      </c>
      <c r="BS82" s="175">
        <v>0</v>
      </c>
      <c r="BT82" s="177">
        <v>0</v>
      </c>
      <c r="BU82" s="174">
        <v>3.9283352133539153E-2</v>
      </c>
      <c r="BV82" s="175">
        <v>0</v>
      </c>
      <c r="BW82" s="177">
        <v>0</v>
      </c>
      <c r="BX82" s="174">
        <v>5.560983129328974E-3</v>
      </c>
      <c r="BY82" s="175">
        <v>117196394.77892028</v>
      </c>
      <c r="BZ82" s="177">
        <v>651727.1741837539</v>
      </c>
      <c r="CA82" s="174">
        <v>-3.6844265262872128E-2</v>
      </c>
      <c r="CB82" s="175">
        <v>0</v>
      </c>
      <c r="CC82" s="177">
        <v>0</v>
      </c>
      <c r="CD82" s="174">
        <v>0.26667602575015154</v>
      </c>
      <c r="CE82" s="175">
        <v>0</v>
      </c>
      <c r="CF82" s="177">
        <v>0</v>
      </c>
      <c r="CG82" s="174">
        <v>2.6549296433468362E-2</v>
      </c>
      <c r="CH82" s="175">
        <v>0</v>
      </c>
      <c r="CI82" s="177">
        <v>0</v>
      </c>
      <c r="CJ82" s="174">
        <v>-1.113647305647656E-2</v>
      </c>
      <c r="CK82" s="175">
        <v>127172314.33982621</v>
      </c>
      <c r="CL82" s="177">
        <v>-1416251.0521752422</v>
      </c>
      <c r="CM82" s="203">
        <v>8.5433636343290237E-2</v>
      </c>
      <c r="CN82" s="177">
        <f t="shared" si="29"/>
        <v>29561392.18714847</v>
      </c>
      <c r="CO82" s="177">
        <f t="shared" si="23"/>
        <v>2525537.2299182238</v>
      </c>
      <c r="CP82" s="174">
        <v>-0.37097200265626434</v>
      </c>
      <c r="CQ82" s="175">
        <v>12471851.418548992</v>
      </c>
      <c r="CR82" s="177">
        <v>-4626707.6975704907</v>
      </c>
      <c r="CS82" s="174">
        <v>3.0166898475867919E-2</v>
      </c>
      <c r="CT82" s="179">
        <v>0</v>
      </c>
      <c r="CU82" s="179">
        <v>0</v>
      </c>
      <c r="CV82" s="174">
        <v>-1.1608142443872089E-2</v>
      </c>
      <c r="CW82" s="175">
        <f t="shared" si="30"/>
        <v>163790868.78743371</v>
      </c>
      <c r="CX82" s="179">
        <f t="shared" si="24"/>
        <v>-1901307.7358900933</v>
      </c>
      <c r="CY82" s="174">
        <v>0</v>
      </c>
      <c r="CZ82" s="179">
        <v>0</v>
      </c>
      <c r="DA82" s="175">
        <f t="shared" si="25"/>
        <v>0</v>
      </c>
      <c r="DB82" s="164"/>
      <c r="DC82" s="180">
        <f t="shared" si="20"/>
        <v>-45522146678.783852</v>
      </c>
      <c r="DE82" s="180">
        <f t="shared" si="21"/>
        <v>1647759519606.3916</v>
      </c>
      <c r="DF82" s="181"/>
      <c r="DG82" s="182">
        <f t="shared" si="26"/>
        <v>-2.762669317769012E-2</v>
      </c>
      <c r="DH82" s="183">
        <v>-2.7529390289070199E-2</v>
      </c>
    </row>
    <row r="83" spans="1:112" ht="15.75">
      <c r="A83" s="171">
        <v>40422</v>
      </c>
      <c r="B83" s="316">
        <v>1611196802594.9976</v>
      </c>
      <c r="C83" s="173">
        <v>108314743444.69304</v>
      </c>
      <c r="D83" s="174">
        <v>8.7562244892103996E-3</v>
      </c>
      <c r="E83" s="175">
        <v>91444345.297162592</v>
      </c>
      <c r="F83" s="175">
        <v>800707.21569082688</v>
      </c>
      <c r="G83" s="176">
        <v>5.324647738826406E-2</v>
      </c>
      <c r="H83" s="175">
        <v>430369697.47420615</v>
      </c>
      <c r="I83" s="175">
        <v>22915670.365154363</v>
      </c>
      <c r="J83" s="176">
        <v>-7.8315309617030635E-2</v>
      </c>
      <c r="K83" s="175">
        <v>271438194.54155117</v>
      </c>
      <c r="L83" s="177">
        <v>-21257766.247409374</v>
      </c>
      <c r="M83" s="174">
        <v>5.7345158509644049E-2</v>
      </c>
      <c r="N83" s="175">
        <v>579661419.39045382</v>
      </c>
      <c r="O83" s="175">
        <v>33240775.976870831</v>
      </c>
      <c r="P83" s="176">
        <v>-2.977154226170806E-2</v>
      </c>
      <c r="Q83" s="178">
        <v>217171343.52194715</v>
      </c>
      <c r="R83" s="178">
        <v>-6465525.8316955678</v>
      </c>
      <c r="S83" s="176">
        <v>-3.6373827695425048E-2</v>
      </c>
      <c r="T83" s="178">
        <v>116248795.65010095</v>
      </c>
      <c r="U83" s="178">
        <v>-4228413.662777449</v>
      </c>
      <c r="V83" s="176">
        <v>6.681244324612165E-2</v>
      </c>
      <c r="W83" s="178">
        <v>0</v>
      </c>
      <c r="X83" s="179">
        <v>0</v>
      </c>
      <c r="Y83" s="174">
        <v>9.1420926448123371E-2</v>
      </c>
      <c r="Z83" s="175">
        <v>128469977.41017939</v>
      </c>
      <c r="AA83" s="177">
        <v>11744844.355608081</v>
      </c>
      <c r="AB83" s="174">
        <v>0</v>
      </c>
      <c r="AC83" s="175">
        <v>0</v>
      </c>
      <c r="AD83" s="177">
        <v>0</v>
      </c>
      <c r="AE83" s="174">
        <v>6.0311646315866038E-2</v>
      </c>
      <c r="AF83" s="175">
        <v>65379185.415400535</v>
      </c>
      <c r="AG83" s="175">
        <v>3943126.3071930641</v>
      </c>
      <c r="AH83" s="176">
        <v>7.87406401345076E-2</v>
      </c>
      <c r="AI83" s="178">
        <v>235354397.58196992</v>
      </c>
      <c r="AJ83" s="179">
        <v>18531955.924075719</v>
      </c>
      <c r="AK83" s="174">
        <v>2.2944827613270331E-2</v>
      </c>
      <c r="AL83" s="177">
        <v>252928730.72004819</v>
      </c>
      <c r="AM83" s="177">
        <v>5803406.1248147776</v>
      </c>
      <c r="AN83" s="203">
        <v>0.1641339352603646</v>
      </c>
      <c r="AO83" s="177">
        <f t="shared" si="27"/>
        <v>518306290.38160259</v>
      </c>
      <c r="AP83" s="177">
        <f t="shared" si="15"/>
        <v>85071651.110533699</v>
      </c>
      <c r="AQ83" s="203">
        <v>-2.4771987385305425E-2</v>
      </c>
      <c r="AR83" s="177">
        <v>14891724.025764087</v>
      </c>
      <c r="AS83" s="177">
        <v>-368897.5997116777</v>
      </c>
      <c r="AT83" s="203">
        <v>0.15599321454171439</v>
      </c>
      <c r="AU83" s="177">
        <f t="shared" si="28"/>
        <v>310102474.95594698</v>
      </c>
      <c r="AV83" s="177">
        <f t="shared" si="22"/>
        <v>48373881.905719653</v>
      </c>
      <c r="AW83" s="174">
        <v>-8.6940490425731782E-3</v>
      </c>
      <c r="AX83" s="175">
        <v>2616542753.0878587</v>
      </c>
      <c r="AY83" s="177">
        <v>-22748351.017335285</v>
      </c>
      <c r="AZ83" s="174">
        <v>6.4657747962462986E-2</v>
      </c>
      <c r="BA83" s="175">
        <v>462897756.81348425</v>
      </c>
      <c r="BB83" s="177">
        <v>29929926.49243575</v>
      </c>
      <c r="BC83" s="174">
        <v>4.5547158387375178E-3</v>
      </c>
      <c r="BD83" s="175">
        <v>79540558.888068214</v>
      </c>
      <c r="BE83" s="177">
        <v>362284.64338951855</v>
      </c>
      <c r="BF83" s="174">
        <v>2.7808492472786852E-2</v>
      </c>
      <c r="BG83" s="175">
        <v>2103225803.815846</v>
      </c>
      <c r="BH83" s="177">
        <v>58487538.933984026</v>
      </c>
      <c r="BI83" s="174">
        <v>0.25560755241455435</v>
      </c>
      <c r="BJ83" s="175">
        <v>0</v>
      </c>
      <c r="BK83" s="177">
        <v>0</v>
      </c>
      <c r="BL83" s="174">
        <v>9.0795022593947606E-3</v>
      </c>
      <c r="BM83" s="175">
        <v>14000364.706388695</v>
      </c>
      <c r="BN83" s="177">
        <v>127116.34298400683</v>
      </c>
      <c r="BO83" s="174">
        <v>9.2035120191406097E-2</v>
      </c>
      <c r="BP83" s="175">
        <v>6030034.2815331807</v>
      </c>
      <c r="BQ83" s="177">
        <v>554974.92985920538</v>
      </c>
      <c r="BR83" s="174">
        <v>1.6320729451521142E-2</v>
      </c>
      <c r="BS83" s="175">
        <v>0</v>
      </c>
      <c r="BT83" s="177">
        <v>0</v>
      </c>
      <c r="BU83" s="174">
        <v>-8.7689720290484285E-3</v>
      </c>
      <c r="BV83" s="175">
        <v>0</v>
      </c>
      <c r="BW83" s="177">
        <v>0</v>
      </c>
      <c r="BX83" s="174">
        <v>4.5817081029584802E-2</v>
      </c>
      <c r="BY83" s="175">
        <v>117848121.95310405</v>
      </c>
      <c r="BZ83" s="177">
        <v>5399456.9527097596</v>
      </c>
      <c r="CA83" s="174">
        <v>0.26948212900263047</v>
      </c>
      <c r="CB83" s="175">
        <v>0</v>
      </c>
      <c r="CC83" s="177">
        <v>0</v>
      </c>
      <c r="CD83" s="174">
        <v>1.0047069065067226E-2</v>
      </c>
      <c r="CE83" s="175">
        <v>0</v>
      </c>
      <c r="CF83" s="177">
        <v>0</v>
      </c>
      <c r="CG83" s="174">
        <v>0.1077251629303245</v>
      </c>
      <c r="CH83" s="175">
        <v>0</v>
      </c>
      <c r="CI83" s="177">
        <v>0</v>
      </c>
      <c r="CJ83" s="174">
        <v>0.10472756291223496</v>
      </c>
      <c r="CK83" s="175">
        <v>125756063.28765097</v>
      </c>
      <c r="CL83" s="177">
        <v>13170126.029552469</v>
      </c>
      <c r="CM83" s="203">
        <v>3.6544922005761829E-2</v>
      </c>
      <c r="CN83" s="177">
        <f t="shared" si="29"/>
        <v>32086929.417066693</v>
      </c>
      <c r="CO83" s="177">
        <f t="shared" si="23"/>
        <v>1172614.3329510873</v>
      </c>
      <c r="CP83" s="174">
        <v>0.20390402185315434</v>
      </c>
      <c r="CQ83" s="175">
        <v>7845143.7209785003</v>
      </c>
      <c r="CR83" s="177">
        <v>1599656.3567235367</v>
      </c>
      <c r="CS83" s="174">
        <v>0.11997557286578195</v>
      </c>
      <c r="CT83" s="179">
        <v>0</v>
      </c>
      <c r="CU83" s="179">
        <v>0</v>
      </c>
      <c r="CV83" s="174">
        <v>4.4362622220742949E-2</v>
      </c>
      <c r="CW83" s="175">
        <f t="shared" si="30"/>
        <v>161889561.05154362</v>
      </c>
      <c r="CX83" s="179">
        <f t="shared" si="24"/>
        <v>7181845.438411531</v>
      </c>
      <c r="CY83" s="174">
        <v>0</v>
      </c>
      <c r="CZ83" s="179">
        <v>0</v>
      </c>
      <c r="DA83" s="175">
        <f t="shared" si="25"/>
        <v>0</v>
      </c>
      <c r="DB83" s="164"/>
      <c r="DC83" s="180">
        <f t="shared" si="20"/>
        <v>108021400839.31331</v>
      </c>
      <c r="DE83" s="180">
        <f t="shared" si="21"/>
        <v>1602237372927.6079</v>
      </c>
      <c r="DF83" s="181"/>
      <c r="DG83" s="182">
        <f t="shared" si="26"/>
        <v>6.7419099482080247E-2</v>
      </c>
      <c r="DH83" s="183">
        <v>6.72262651404478E-2</v>
      </c>
    </row>
    <row r="84" spans="1:112" ht="15.75">
      <c r="A84" s="185">
        <v>40452</v>
      </c>
      <c r="B84" s="316">
        <v>1719511546039.6907</v>
      </c>
      <c r="C84" s="173">
        <v>48361204295.645508</v>
      </c>
      <c r="D84" s="174">
        <v>0.21358066032062545</v>
      </c>
      <c r="E84" s="175">
        <v>92245052.512853414</v>
      </c>
      <c r="F84" s="175">
        <v>19701759.227006003</v>
      </c>
      <c r="G84" s="176">
        <v>8.9730439152410177E-2</v>
      </c>
      <c r="H84" s="175">
        <v>453285367.83936054</v>
      </c>
      <c r="I84" s="175">
        <v>40673495.117587604</v>
      </c>
      <c r="J84" s="176">
        <v>0.25467536944333741</v>
      </c>
      <c r="K84" s="175">
        <v>250180428.2941418</v>
      </c>
      <c r="L84" s="177">
        <v>63714793.003302947</v>
      </c>
      <c r="M84" s="174">
        <v>7.0830226607209251E-2</v>
      </c>
      <c r="N84" s="175">
        <v>612902195.36732471</v>
      </c>
      <c r="O84" s="175">
        <v>43412001.385923646</v>
      </c>
      <c r="P84" s="176">
        <v>0.31838472069793383</v>
      </c>
      <c r="Q84" s="178">
        <v>210705817.69025156</v>
      </c>
      <c r="R84" s="178">
        <v>67085512.91474051</v>
      </c>
      <c r="S84" s="176">
        <v>0.50843637092047755</v>
      </c>
      <c r="T84" s="178">
        <v>112020381.98732349</v>
      </c>
      <c r="U84" s="178">
        <v>56955236.486760393</v>
      </c>
      <c r="V84" s="176">
        <v>7.5666211589210122E-2</v>
      </c>
      <c r="W84" s="178">
        <v>0</v>
      </c>
      <c r="X84" s="179">
        <v>0</v>
      </c>
      <c r="Y84" s="174">
        <v>0.12297347776265363</v>
      </c>
      <c r="Z84" s="175">
        <v>140214821.76578748</v>
      </c>
      <c r="AA84" s="177">
        <v>17242704.266409509</v>
      </c>
      <c r="AB84" s="174">
        <v>0</v>
      </c>
      <c r="AC84" s="175">
        <v>0</v>
      </c>
      <c r="AD84" s="177">
        <v>0</v>
      </c>
      <c r="AE84" s="174">
        <v>1.5564105106563794E-2</v>
      </c>
      <c r="AF84" s="175">
        <v>69322311.722593591</v>
      </c>
      <c r="AG84" s="175">
        <v>1078939.7458804261</v>
      </c>
      <c r="AH84" s="176">
        <v>-1.0382734275234611E-2</v>
      </c>
      <c r="AI84" s="178">
        <v>253886353.50604564</v>
      </c>
      <c r="AJ84" s="179">
        <v>-2636034.544561551</v>
      </c>
      <c r="AK84" s="174">
        <v>9.1452670669825598E-2</v>
      </c>
      <c r="AL84" s="177">
        <v>258732136.844863</v>
      </c>
      <c r="AM84" s="177">
        <v>23661744.902573504</v>
      </c>
      <c r="AN84" s="203">
        <v>3.4966505501555806E-2</v>
      </c>
      <c r="AO84" s="177">
        <f t="shared" si="27"/>
        <v>603377941.49213624</v>
      </c>
      <c r="AP84" s="177">
        <f t="shared" si="15"/>
        <v>21098018.110702198</v>
      </c>
      <c r="AQ84" s="203">
        <v>6.9353609435135646E-2</v>
      </c>
      <c r="AR84" s="177">
        <v>14522826.42605241</v>
      </c>
      <c r="AS84" s="177">
        <v>1007210.4318467057</v>
      </c>
      <c r="AT84" s="203">
        <v>0.15965470949710028</v>
      </c>
      <c r="AU84" s="177">
        <f t="shared" si="28"/>
        <v>358476356.86166662</v>
      </c>
      <c r="AV84" s="177">
        <f t="shared" si="22"/>
        <v>57232438.616328239</v>
      </c>
      <c r="AW84" s="174">
        <v>4.4430115620929855E-2</v>
      </c>
      <c r="AX84" s="175">
        <v>2593794402.0705233</v>
      </c>
      <c r="AY84" s="177">
        <v>115242585.18091397</v>
      </c>
      <c r="AZ84" s="174">
        <v>5.4249246786472645E-2</v>
      </c>
      <c r="BA84" s="175">
        <v>492827683.30592</v>
      </c>
      <c r="BB84" s="177">
        <v>26735530.61486844</v>
      </c>
      <c r="BC84" s="174">
        <v>5.0484383169069419E-2</v>
      </c>
      <c r="BD84" s="175">
        <v>79902843.531457737</v>
      </c>
      <c r="BE84" s="177">
        <v>4033845.7691403124</v>
      </c>
      <c r="BF84" s="174">
        <v>1.6482954790768077E-2</v>
      </c>
      <c r="BG84" s="175">
        <v>2161713342.7498298</v>
      </c>
      <c r="BH84" s="177">
        <v>35631423.299145579</v>
      </c>
      <c r="BI84" s="174">
        <v>0.27542005103007733</v>
      </c>
      <c r="BJ84" s="175">
        <v>0</v>
      </c>
      <c r="BK84" s="177">
        <v>0</v>
      </c>
      <c r="BL84" s="174">
        <v>-1.1348670037811573E-2</v>
      </c>
      <c r="BM84" s="175">
        <v>14127481.049372703</v>
      </c>
      <c r="BN84" s="177">
        <v>-160328.12089476679</v>
      </c>
      <c r="BO84" s="174">
        <v>6.8524611581226511E-3</v>
      </c>
      <c r="BP84" s="175">
        <v>6585009.2113923859</v>
      </c>
      <c r="BQ84" s="177">
        <v>45123.51984694619</v>
      </c>
      <c r="BR84" s="174">
        <v>3.016800756832384E-2</v>
      </c>
      <c r="BS84" s="175">
        <v>0</v>
      </c>
      <c r="BT84" s="177">
        <v>0</v>
      </c>
      <c r="BU84" s="174">
        <v>0.17533184701829735</v>
      </c>
      <c r="BV84" s="175">
        <v>0</v>
      </c>
      <c r="BW84" s="177">
        <v>0</v>
      </c>
      <c r="BX84" s="174">
        <v>3.1109204522382822E-2</v>
      </c>
      <c r="BY84" s="175">
        <v>123247578.90581381</v>
      </c>
      <c r="BZ84" s="177">
        <v>3834134.1390694766</v>
      </c>
      <c r="CA84" s="174">
        <v>5.2413134871809479E-2</v>
      </c>
      <c r="CB84" s="175">
        <v>0</v>
      </c>
      <c r="CC84" s="177">
        <v>0</v>
      </c>
      <c r="CD84" s="174">
        <v>0.14847190419930667</v>
      </c>
      <c r="CE84" s="175">
        <v>0</v>
      </c>
      <c r="CF84" s="177">
        <v>0</v>
      </c>
      <c r="CG84" s="174">
        <v>-8.6449188252835478E-3</v>
      </c>
      <c r="CH84" s="175">
        <v>0</v>
      </c>
      <c r="CI84" s="177">
        <v>0</v>
      </c>
      <c r="CJ84" s="174">
        <v>8.3174958575853344E-2</v>
      </c>
      <c r="CK84" s="175">
        <v>138926189.31720346</v>
      </c>
      <c r="CL84" s="177">
        <v>11555180.041559556</v>
      </c>
      <c r="CM84" s="203">
        <v>4.7731871099145253E-3</v>
      </c>
      <c r="CN84" s="177">
        <f t="shared" si="29"/>
        <v>33259543.750017781</v>
      </c>
      <c r="CO84" s="177">
        <f t="shared" si="23"/>
        <v>158754.02550922308</v>
      </c>
      <c r="CP84" s="174">
        <v>-4.1996306927293385E-2</v>
      </c>
      <c r="CQ84" s="175">
        <v>9444800.0777020361</v>
      </c>
      <c r="CR84" s="177">
        <v>-396646.72293009912</v>
      </c>
      <c r="CS84" s="174">
        <v>0.1758446706317198</v>
      </c>
      <c r="CT84" s="179">
        <v>0</v>
      </c>
      <c r="CU84" s="179">
        <v>0</v>
      </c>
      <c r="CV84" s="174">
        <v>0.1035671438685233</v>
      </c>
      <c r="CW84" s="175">
        <f t="shared" si="30"/>
        <v>169071406.48995516</v>
      </c>
      <c r="CX84" s="179">
        <f t="shared" si="24"/>
        <v>17510242.67999877</v>
      </c>
      <c r="CY84" s="174">
        <v>0</v>
      </c>
      <c r="CZ84" s="179">
        <v>0</v>
      </c>
      <c r="DA84" s="175">
        <f t="shared" si="25"/>
        <v>0</v>
      </c>
      <c r="DB84" s="164"/>
      <c r="DC84" s="180">
        <f t="shared" si="20"/>
        <v>47736786631.554779</v>
      </c>
      <c r="DE84" s="180">
        <f t="shared" si="21"/>
        <v>1710258773766.9209</v>
      </c>
      <c r="DF84" s="181"/>
      <c r="DG84" s="182">
        <f t="shared" si="26"/>
        <v>2.7912025574008539E-2</v>
      </c>
      <c r="DH84" s="183">
        <v>2.81249663062915E-2</v>
      </c>
    </row>
    <row r="85" spans="1:112" ht="15.75">
      <c r="A85" s="171">
        <v>40483</v>
      </c>
      <c r="B85" s="316">
        <v>1767872750335.3362</v>
      </c>
      <c r="C85" s="173">
        <v>-10119071998.68531</v>
      </c>
      <c r="D85" s="174">
        <v>-1.716293784830079E-2</v>
      </c>
      <c r="E85" s="175">
        <v>111946811.73985942</v>
      </c>
      <c r="F85" s="175">
        <v>-1921336.1722066365</v>
      </c>
      <c r="G85" s="176">
        <v>6.5464602702778762E-2</v>
      </c>
      <c r="H85" s="175">
        <v>493958862.9569481</v>
      </c>
      <c r="I85" s="175">
        <v>32336820.714992948</v>
      </c>
      <c r="J85" s="176">
        <v>-0.16838786713103263</v>
      </c>
      <c r="K85" s="175">
        <v>313895221.29744476</v>
      </c>
      <c r="L85" s="177">
        <v>-52856146.816900209</v>
      </c>
      <c r="M85" s="174">
        <v>0.11813007639016836</v>
      </c>
      <c r="N85" s="175">
        <v>656314196.75324833</v>
      </c>
      <c r="O85" s="175">
        <v>77530446.198413208</v>
      </c>
      <c r="P85" s="176">
        <v>-0.17673723937053601</v>
      </c>
      <c r="Q85" s="178">
        <v>277791330.60499203</v>
      </c>
      <c r="R85" s="178">
        <v>-49096072.892194182</v>
      </c>
      <c r="S85" s="176">
        <v>-7.0287294016582916E-2</v>
      </c>
      <c r="T85" s="178">
        <v>168975618.47408387</v>
      </c>
      <c r="U85" s="178">
        <v>-11876838.977321872</v>
      </c>
      <c r="V85" s="176">
        <v>4.8749868576411948E-2</v>
      </c>
      <c r="W85" s="178">
        <v>0</v>
      </c>
      <c r="X85" s="179">
        <v>0</v>
      </c>
      <c r="Y85" s="174">
        <v>-3.0359450606174058E-2</v>
      </c>
      <c r="Z85" s="175">
        <v>157457526.032197</v>
      </c>
      <c r="AA85" s="177">
        <v>-4780323.9841448506</v>
      </c>
      <c r="AB85" s="174">
        <v>0</v>
      </c>
      <c r="AC85" s="175">
        <v>0</v>
      </c>
      <c r="AD85" s="177">
        <v>0</v>
      </c>
      <c r="AE85" s="174">
        <v>7.1016048745948093E-2</v>
      </c>
      <c r="AF85" s="175">
        <v>70401251.468474016</v>
      </c>
      <c r="AG85" s="175">
        <v>4999618.7060609004</v>
      </c>
      <c r="AH85" s="176">
        <v>0.15375772346097005</v>
      </c>
      <c r="AI85" s="178">
        <v>251250318.96148407</v>
      </c>
      <c r="AJ85" s="179">
        <v>38631677.062360391</v>
      </c>
      <c r="AK85" s="174">
        <v>0.12570549788594437</v>
      </c>
      <c r="AL85" s="177">
        <v>282393881.74743646</v>
      </c>
      <c r="AM85" s="177">
        <v>35498463.505006</v>
      </c>
      <c r="AN85" s="203">
        <v>-3.1994233242103279E-2</v>
      </c>
      <c r="AO85" s="177">
        <f t="shared" si="27"/>
        <v>624475959.6028384</v>
      </c>
      <c r="AP85" s="177">
        <f t="shared" si="15"/>
        <v>-19979629.505619477</v>
      </c>
      <c r="AQ85" s="203">
        <v>-9.4261061204306495E-2</v>
      </c>
      <c r="AR85" s="177">
        <v>15530036.857899116</v>
      </c>
      <c r="AS85" s="177">
        <v>-1463877.7547675644</v>
      </c>
      <c r="AT85" s="203">
        <v>7.5939014533763713E-2</v>
      </c>
      <c r="AU85" s="177">
        <f t="shared" si="28"/>
        <v>415708795.47799486</v>
      </c>
      <c r="AV85" s="177">
        <f t="shared" si="22"/>
        <v>31568516.26161686</v>
      </c>
      <c r="AW85" s="174">
        <v>-6.9203418463792896E-2</v>
      </c>
      <c r="AX85" s="175">
        <v>2709036987.2514372</v>
      </c>
      <c r="AY85" s="177">
        <v>-187474620.26265398</v>
      </c>
      <c r="AZ85" s="174">
        <v>-2.1924136484963549E-2</v>
      </c>
      <c r="BA85" s="175">
        <v>519563213.92078841</v>
      </c>
      <c r="BB85" s="177">
        <v>-11390974.814565679</v>
      </c>
      <c r="BC85" s="174">
        <v>7.2581328414769259E-3</v>
      </c>
      <c r="BD85" s="175">
        <v>83936689.30059804</v>
      </c>
      <c r="BE85" s="177">
        <v>609223.64121751557</v>
      </c>
      <c r="BF85" s="174">
        <v>-1.5811439338795655E-2</v>
      </c>
      <c r="BG85" s="175">
        <v>2197344766.0489755</v>
      </c>
      <c r="BH85" s="177">
        <v>-34743183.474803507</v>
      </c>
      <c r="BI85" s="174">
        <v>2.3863224322465099E-2</v>
      </c>
      <c r="BJ85" s="175">
        <v>0</v>
      </c>
      <c r="BK85" s="177">
        <v>0</v>
      </c>
      <c r="BL85" s="174">
        <v>8.5014083984347524E-2</v>
      </c>
      <c r="BM85" s="175">
        <v>13967152.928477935</v>
      </c>
      <c r="BN85" s="177">
        <v>1187404.7120838487</v>
      </c>
      <c r="BO85" s="174">
        <v>-0.14697169795825185</v>
      </c>
      <c r="BP85" s="175">
        <v>6630132.7312393319</v>
      </c>
      <c r="BQ85" s="177">
        <v>-974441.86519882653</v>
      </c>
      <c r="BR85" s="174">
        <v>6.8244383510515918E-3</v>
      </c>
      <c r="BS85" s="175">
        <v>0</v>
      </c>
      <c r="BT85" s="177">
        <v>0</v>
      </c>
      <c r="BU85" s="174">
        <v>-3.3589348319068874E-2</v>
      </c>
      <c r="BV85" s="175">
        <v>0</v>
      </c>
      <c r="BW85" s="177">
        <v>0</v>
      </c>
      <c r="BX85" s="174">
        <v>-2.7968206463837325E-2</v>
      </c>
      <c r="BY85" s="175">
        <v>127081713.0448833</v>
      </c>
      <c r="BZ85" s="177">
        <v>-3554247.5882174252</v>
      </c>
      <c r="CA85" s="174">
        <v>2.5832133527554275E-2</v>
      </c>
      <c r="CB85" s="175">
        <v>0</v>
      </c>
      <c r="CC85" s="177">
        <v>0</v>
      </c>
      <c r="CD85" s="174">
        <v>-3.2951629124996412E-2</v>
      </c>
      <c r="CE85" s="175">
        <v>0</v>
      </c>
      <c r="CF85" s="177">
        <v>0</v>
      </c>
      <c r="CG85" s="174">
        <v>0.13511900896620854</v>
      </c>
      <c r="CH85" s="175">
        <v>0</v>
      </c>
      <c r="CI85" s="177">
        <v>0</v>
      </c>
      <c r="CJ85" s="174">
        <v>0.15293714038702003</v>
      </c>
      <c r="CK85" s="175">
        <v>150481369.35876304</v>
      </c>
      <c r="CL85" s="177">
        <v>23014190.311252158</v>
      </c>
      <c r="CM85" s="203">
        <v>0.13976200643313055</v>
      </c>
      <c r="CN85" s="177">
        <f t="shared" si="29"/>
        <v>33418297.775527008</v>
      </c>
      <c r="CO85" s="177">
        <f t="shared" si="23"/>
        <v>4670608.3486874783</v>
      </c>
      <c r="CP85" s="174">
        <v>-0.12607651161592259</v>
      </c>
      <c r="CQ85" s="175">
        <v>9048153.3547719363</v>
      </c>
      <c r="CR85" s="177">
        <v>-1140759.6115355531</v>
      </c>
      <c r="CS85" s="174">
        <v>-2.1431211116183457E-2</v>
      </c>
      <c r="CT85" s="179">
        <v>0</v>
      </c>
      <c r="CU85" s="179">
        <v>0</v>
      </c>
      <c r="CV85" s="174">
        <v>-0.11661882296113371</v>
      </c>
      <c r="CW85" s="175">
        <f t="shared" si="30"/>
        <v>186581649.16995391</v>
      </c>
      <c r="CX85" s="179">
        <f t="shared" si="24"/>
        <v>-21758932.312347215</v>
      </c>
      <c r="CY85" s="174">
        <v>0</v>
      </c>
      <c r="CZ85" s="179">
        <v>0</v>
      </c>
      <c r="DA85" s="175">
        <f t="shared" si="25"/>
        <v>0</v>
      </c>
      <c r="DB85" s="164"/>
      <c r="DC85" s="180">
        <f t="shared" si="20"/>
        <v>-9966107582.1145287</v>
      </c>
      <c r="DE85" s="180">
        <f t="shared" si="21"/>
        <v>1757995560398.4761</v>
      </c>
      <c r="DF85" s="181"/>
      <c r="DG85" s="182">
        <f t="shared" si="26"/>
        <v>-5.6690174916343705E-3</v>
      </c>
      <c r="DH85" s="183">
        <v>-5.7238689813878798E-3</v>
      </c>
    </row>
    <row r="86" spans="1:112" s="170" customFormat="1" ht="15.75">
      <c r="A86" s="187">
        <v>40513</v>
      </c>
      <c r="B86" s="317">
        <v>1757753678336.6509</v>
      </c>
      <c r="C86" s="189">
        <v>105612457321.2509</v>
      </c>
      <c r="D86" s="190">
        <v>4.8641363008235378E-2</v>
      </c>
      <c r="E86" s="191">
        <v>110025475.56765278</v>
      </c>
      <c r="F86" s="191">
        <v>5351789.0972399311</v>
      </c>
      <c r="G86" s="192">
        <v>0.11743585264879271</v>
      </c>
      <c r="H86" s="191">
        <v>526295683.67194104</v>
      </c>
      <c r="I86" s="191">
        <v>61805982.357393689</v>
      </c>
      <c r="J86" s="192">
        <v>3.8076450768052612E-2</v>
      </c>
      <c r="K86" s="191">
        <v>261039074.48054457</v>
      </c>
      <c r="L86" s="193">
        <v>9939441.4679964744</v>
      </c>
      <c r="M86" s="190">
        <v>0.10343906784715522</v>
      </c>
      <c r="N86" s="191">
        <v>733844642.95166147</v>
      </c>
      <c r="O86" s="191">
        <v>75908205.811548308</v>
      </c>
      <c r="P86" s="192">
        <v>4.7706611294938431E-2</v>
      </c>
      <c r="Q86" s="194">
        <v>228695257.71279785</v>
      </c>
      <c r="R86" s="194">
        <v>10910275.764700217</v>
      </c>
      <c r="S86" s="192">
        <v>7.7999631367663178E-2</v>
      </c>
      <c r="T86" s="194">
        <v>157098779.49676198</v>
      </c>
      <c r="U86" s="194">
        <v>12253646.889057236</v>
      </c>
      <c r="V86" s="192">
        <v>6.6414407428770458E-2</v>
      </c>
      <c r="W86" s="194">
        <v>0</v>
      </c>
      <c r="X86" s="195">
        <v>0</v>
      </c>
      <c r="Y86" s="190">
        <v>0.10555999956555377</v>
      </c>
      <c r="Z86" s="191">
        <v>152677202.04805213</v>
      </c>
      <c r="AA86" s="193">
        <v>16116605.381862348</v>
      </c>
      <c r="AB86" s="190">
        <v>-1.3745944088026357E-2</v>
      </c>
      <c r="AC86" s="191">
        <v>0</v>
      </c>
      <c r="AD86" s="193">
        <v>0</v>
      </c>
      <c r="AE86" s="190">
        <v>-0.16837733682018149</v>
      </c>
      <c r="AF86" s="191">
        <v>75400870.174534917</v>
      </c>
      <c r="AG86" s="191">
        <v>-12695797.713912442</v>
      </c>
      <c r="AH86" s="192">
        <v>0.17384725576816065</v>
      </c>
      <c r="AI86" s="194">
        <v>289881996.02384442</v>
      </c>
      <c r="AJ86" s="195">
        <v>50395189.505342208</v>
      </c>
      <c r="AK86" s="190">
        <v>9.375949710019775E-2</v>
      </c>
      <c r="AL86" s="193">
        <v>317892345.25244248</v>
      </c>
      <c r="AM86" s="193">
        <v>29805426.422871444</v>
      </c>
      <c r="AN86" s="204">
        <v>0.18157087882905595</v>
      </c>
      <c r="AO86" s="191">
        <f t="shared" si="27"/>
        <v>604496330.09721887</v>
      </c>
      <c r="AP86" s="191">
        <f t="shared" si="15"/>
        <v>109758929.90469113</v>
      </c>
      <c r="AQ86" s="204">
        <v>-1.9585913134659419E-2</v>
      </c>
      <c r="AR86" s="193">
        <v>14066159.103131553</v>
      </c>
      <c r="AS86" s="193">
        <v>-275498.57033223344</v>
      </c>
      <c r="AT86" s="204">
        <v>0.19537184317934941</v>
      </c>
      <c r="AU86" s="193">
        <f t="shared" si="28"/>
        <v>447277311.73961174</v>
      </c>
      <c r="AV86" s="193">
        <f t="shared" si="22"/>
        <v>87385392.806872413</v>
      </c>
      <c r="AW86" s="190">
        <v>-4.5715755302195059E-3</v>
      </c>
      <c r="AX86" s="191">
        <v>2521562366.9887834</v>
      </c>
      <c r="AY86" s="193">
        <v>-11527512.8148483</v>
      </c>
      <c r="AZ86" s="190">
        <v>9.4854193899938342E-3</v>
      </c>
      <c r="BA86" s="191">
        <v>508172239.10622275</v>
      </c>
      <c r="BB86" s="193">
        <v>4820226.8102747481</v>
      </c>
      <c r="BC86" s="190">
        <v>-1.2799181199230179E-2</v>
      </c>
      <c r="BD86" s="191">
        <v>84545912.941815555</v>
      </c>
      <c r="BE86" s="193">
        <v>-1082118.459396637</v>
      </c>
      <c r="BF86" s="190">
        <v>6.7048607340693886E-3</v>
      </c>
      <c r="BG86" s="191">
        <v>2162601582.574172</v>
      </c>
      <c r="BH86" s="193">
        <v>14499942.434437884</v>
      </c>
      <c r="BI86" s="190">
        <v>-2.1402763205548486E-2</v>
      </c>
      <c r="BJ86" s="191">
        <v>0</v>
      </c>
      <c r="BK86" s="193">
        <v>0</v>
      </c>
      <c r="BL86" s="190">
        <v>-1.3301899419445555E-2</v>
      </c>
      <c r="BM86" s="191">
        <v>15154557.640561786</v>
      </c>
      <c r="BN86" s="193">
        <v>-201584.40148094302</v>
      </c>
      <c r="BO86" s="190">
        <v>9.2822232777616781E-2</v>
      </c>
      <c r="BP86" s="191">
        <v>5655690.8660405055</v>
      </c>
      <c r="BQ86" s="193">
        <v>524973.85408585286</v>
      </c>
      <c r="BR86" s="190">
        <v>-1.3684746753697075E-2</v>
      </c>
      <c r="BS86" s="191">
        <v>0</v>
      </c>
      <c r="BT86" s="193">
        <v>0</v>
      </c>
      <c r="BU86" s="190">
        <v>-1.8223612892149452E-2</v>
      </c>
      <c r="BV86" s="191">
        <v>0</v>
      </c>
      <c r="BW86" s="193">
        <v>0</v>
      </c>
      <c r="BX86" s="190">
        <v>3.4422076867467531E-2</v>
      </c>
      <c r="BY86" s="191">
        <v>123527465.45666587</v>
      </c>
      <c r="BZ86" s="193">
        <v>4252071.9111927925</v>
      </c>
      <c r="CA86" s="190">
        <v>1.2759906612030773E-2</v>
      </c>
      <c r="CB86" s="191">
        <v>0</v>
      </c>
      <c r="CC86" s="193">
        <v>0</v>
      </c>
      <c r="CD86" s="190">
        <v>0.17638624958929058</v>
      </c>
      <c r="CE86" s="191">
        <v>0</v>
      </c>
      <c r="CF86" s="193">
        <v>0</v>
      </c>
      <c r="CG86" s="190">
        <v>0.10773598090945098</v>
      </c>
      <c r="CH86" s="191">
        <v>0</v>
      </c>
      <c r="CI86" s="193">
        <v>0</v>
      </c>
      <c r="CJ86" s="190">
        <v>0.17777290356859371</v>
      </c>
      <c r="CK86" s="191">
        <v>173495559.67001522</v>
      </c>
      <c r="CL86" s="193">
        <v>30842809.398796812</v>
      </c>
      <c r="CM86" s="204">
        <v>6.2206656668095613E-2</v>
      </c>
      <c r="CN86" s="193">
        <f t="shared" si="29"/>
        <v>38088906.124214485</v>
      </c>
      <c r="CO86" s="193">
        <f t="shared" si="23"/>
        <v>2369383.5061323349</v>
      </c>
      <c r="CP86" s="190">
        <v>0.11081176743525713</v>
      </c>
      <c r="CQ86" s="191">
        <v>7907393.7432363834</v>
      </c>
      <c r="CR86" s="193">
        <v>876232.27649451746</v>
      </c>
      <c r="CS86" s="190">
        <v>-1.0936825133679863E-3</v>
      </c>
      <c r="CT86" s="195">
        <v>0</v>
      </c>
      <c r="CU86" s="195">
        <v>0</v>
      </c>
      <c r="CV86" s="190">
        <v>2.0131811621699803E-3</v>
      </c>
      <c r="CW86" s="191">
        <f t="shared" si="30"/>
        <v>164822716.85760671</v>
      </c>
      <c r="CX86" s="195">
        <f t="shared" si="24"/>
        <v>331817.98867541028</v>
      </c>
      <c r="CY86" s="190">
        <v>0</v>
      </c>
      <c r="CZ86" s="195">
        <v>0</v>
      </c>
      <c r="DA86" s="191">
        <f t="shared" si="25"/>
        <v>0</v>
      </c>
      <c r="DB86" s="196"/>
      <c r="DC86" s="197">
        <f t="shared" si="20"/>
        <v>105110091489.6212</v>
      </c>
      <c r="DE86" s="197">
        <f t="shared" si="21"/>
        <v>1748029452816.3613</v>
      </c>
      <c r="DG86" s="198">
        <f t="shared" si="26"/>
        <v>6.0130618119890171E-2</v>
      </c>
      <c r="DH86" s="199">
        <v>6.0083764080750598E-2</v>
      </c>
    </row>
    <row r="87" spans="1:112" ht="15.75">
      <c r="A87" s="171">
        <v>40544</v>
      </c>
      <c r="B87" s="316">
        <v>1891000000000</v>
      </c>
      <c r="C87" s="173">
        <v>25709158649.79287</v>
      </c>
      <c r="D87" s="174">
        <v>-4.3282468719129601E-2</v>
      </c>
      <c r="E87" s="175">
        <v>64808587</v>
      </c>
      <c r="F87" s="175">
        <v>-2805075.6395584894</v>
      </c>
      <c r="G87" s="176">
        <v>7.1791780774239713E-2</v>
      </c>
      <c r="H87" s="175">
        <v>1102667675</v>
      </c>
      <c r="I87" s="175">
        <v>79162475.990440607</v>
      </c>
      <c r="J87" s="176">
        <v>-7.7845314139331545E-2</v>
      </c>
      <c r="K87" s="175">
        <v>766979326</v>
      </c>
      <c r="L87" s="177">
        <v>-59705746.57084278</v>
      </c>
      <c r="M87" s="174">
        <v>-8.9246794049911482E-2</v>
      </c>
      <c r="N87" s="175">
        <v>1225123041</v>
      </c>
      <c r="O87" s="175">
        <v>-109338303.72592826</v>
      </c>
      <c r="P87" s="176">
        <v>-9.9904608970758951E-2</v>
      </c>
      <c r="Q87" s="178">
        <v>461116643</v>
      </c>
      <c r="R87" s="178">
        <v>-46067677.908824056</v>
      </c>
      <c r="S87" s="176">
        <v>-0.10603772873750864</v>
      </c>
      <c r="T87" s="178">
        <v>404888539</v>
      </c>
      <c r="U87" s="178">
        <v>-42933461.067408189</v>
      </c>
      <c r="V87" s="176">
        <v>-1.3125177371512243E-2</v>
      </c>
      <c r="W87" s="178">
        <v>2168203</v>
      </c>
      <c r="X87" s="179">
        <v>-28458.048952444959</v>
      </c>
      <c r="Y87" s="174">
        <v>5.7195982377072595E-2</v>
      </c>
      <c r="Z87" s="175">
        <v>125859897</v>
      </c>
      <c r="AA87" s="177">
        <v>7198680.450792172</v>
      </c>
      <c r="AB87" s="174">
        <v>-6.4467632794927435E-3</v>
      </c>
      <c r="AC87" s="175">
        <v>99662364</v>
      </c>
      <c r="AD87" s="177">
        <v>-642499.66858263954</v>
      </c>
      <c r="AE87" s="174">
        <v>1.6635082518054276E-2</v>
      </c>
      <c r="AF87" s="175">
        <v>51806900</v>
      </c>
      <c r="AG87" s="175">
        <v>861812.05650458601</v>
      </c>
      <c r="AH87" s="176">
        <v>-8.6032355332442467E-2</v>
      </c>
      <c r="AI87" s="178">
        <v>439834513</v>
      </c>
      <c r="AJ87" s="179">
        <v>-37839999.109887786</v>
      </c>
      <c r="AK87" s="174">
        <v>-3.6077112878791242E-3</v>
      </c>
      <c r="AL87" s="177">
        <v>667514661</v>
      </c>
      <c r="AM87" s="177">
        <v>-2408200.1773145068</v>
      </c>
      <c r="AN87" s="203">
        <v>0.11237923891815109</v>
      </c>
      <c r="AO87" s="173">
        <v>528818867</v>
      </c>
      <c r="AP87" s="177">
        <f t="shared" si="15"/>
        <v>59428261.799018964</v>
      </c>
      <c r="AQ87" s="203">
        <v>-4.8034228541121916E-2</v>
      </c>
      <c r="AR87" s="177">
        <v>16861516</v>
      </c>
      <c r="AS87" s="177">
        <v>-809929.91309378389</v>
      </c>
      <c r="AT87" s="203">
        <v>2.1339691778677145E-2</v>
      </c>
      <c r="AU87" s="173">
        <v>1016861000</v>
      </c>
      <c r="AV87" s="177">
        <f t="shared" si="22"/>
        <v>21699500.321757421</v>
      </c>
      <c r="AW87" s="174">
        <v>0.14247919469688369</v>
      </c>
      <c r="AX87" s="175">
        <v>1794211918</v>
      </c>
      <c r="AY87" s="177">
        <v>255637869.19219112</v>
      </c>
      <c r="AZ87" s="174">
        <v>1.037758294496779E-2</v>
      </c>
      <c r="BA87" s="175">
        <v>303377453</v>
      </c>
      <c r="BB87" s="177">
        <v>3148324.6821405673</v>
      </c>
      <c r="BC87" s="174">
        <v>1.1950866097724553E-2</v>
      </c>
      <c r="BD87" s="175">
        <v>27202120</v>
      </c>
      <c r="BE87" s="177">
        <v>325088.89369423501</v>
      </c>
      <c r="BF87" s="174">
        <v>1.4378731912731407E-2</v>
      </c>
      <c r="BG87" s="175">
        <v>1770266374</v>
      </c>
      <c r="BH87" s="177">
        <v>25454185.605869111</v>
      </c>
      <c r="BI87" s="174">
        <v>-0.10738319302289542</v>
      </c>
      <c r="BJ87" s="175">
        <v>0</v>
      </c>
      <c r="BK87" s="177">
        <v>0</v>
      </c>
      <c r="BL87" s="174">
        <v>-2.6417716397812568E-3</v>
      </c>
      <c r="BM87" s="175">
        <v>538384940</v>
      </c>
      <c r="BN87" s="177">
        <v>-1422290.0657773337</v>
      </c>
      <c r="BO87" s="174">
        <v>-4.0119170312599303E-2</v>
      </c>
      <c r="BP87" s="175">
        <v>15526610</v>
      </c>
      <c r="BQ87" s="177">
        <v>-622914.71096730744</v>
      </c>
      <c r="BR87" s="174">
        <v>-3.6658356930950353E-4</v>
      </c>
      <c r="BS87" s="175">
        <v>0</v>
      </c>
      <c r="BT87" s="177">
        <v>0</v>
      </c>
      <c r="BU87" s="174">
        <v>7.6386182220942248E-2</v>
      </c>
      <c r="BV87" s="175">
        <v>0</v>
      </c>
      <c r="BW87" s="177">
        <v>0</v>
      </c>
      <c r="BX87" s="174">
        <v>4.1357329270657078E-2</v>
      </c>
      <c r="BY87" s="175">
        <v>111258543</v>
      </c>
      <c r="BZ87" s="177">
        <v>4601356.1970245596</v>
      </c>
      <c r="CA87" s="174">
        <v>0.1009577267682864</v>
      </c>
      <c r="CB87" s="175">
        <v>0</v>
      </c>
      <c r="CC87" s="177">
        <v>0</v>
      </c>
      <c r="CD87" s="174">
        <v>0.10942307831999779</v>
      </c>
      <c r="CE87" s="175">
        <v>126573903</v>
      </c>
      <c r="CF87" s="177">
        <v>13850106.101236803</v>
      </c>
      <c r="CG87" s="174">
        <v>-3.9818559053445987E-2</v>
      </c>
      <c r="CH87" s="175">
        <v>0</v>
      </c>
      <c r="CI87" s="177">
        <v>0</v>
      </c>
      <c r="CJ87" s="174">
        <v>-1.1604124284411507E-2</v>
      </c>
      <c r="CK87" s="175">
        <v>373572498</v>
      </c>
      <c r="CL87" s="177">
        <v>-4334981.6960300691</v>
      </c>
      <c r="CM87" s="203">
        <v>3.4420236817638811E-2</v>
      </c>
      <c r="CN87" s="173">
        <v>32185344</v>
      </c>
      <c r="CO87" s="177">
        <f t="shared" si="23"/>
        <v>1107827.1625371703</v>
      </c>
      <c r="CP87" s="174">
        <v>0.14516172802548566</v>
      </c>
      <c r="CQ87" s="175">
        <v>1073890</v>
      </c>
      <c r="CR87" s="177">
        <v>155887.72810928879</v>
      </c>
      <c r="CS87" s="174">
        <v>-5.1963013672695797E-2</v>
      </c>
      <c r="CT87" s="179">
        <v>0</v>
      </c>
      <c r="CU87" s="179">
        <v>0</v>
      </c>
      <c r="CV87" s="174">
        <v>9.6862866199150365E-3</v>
      </c>
      <c r="CW87" s="175">
        <f>'[3]SPU investering'!I34</f>
        <v>81515926</v>
      </c>
      <c r="CX87" s="179">
        <f t="shared" si="24"/>
        <v>789586.62332378421</v>
      </c>
      <c r="CY87" s="285">
        <v>0</v>
      </c>
      <c r="CZ87" s="179">
        <f>'[3]SPU investering'!I35</f>
        <v>12564464</v>
      </c>
      <c r="DA87" s="175">
        <f t="shared" si="25"/>
        <v>0</v>
      </c>
      <c r="DB87" s="164"/>
      <c r="DC87" s="180">
        <f t="shared" si="20"/>
        <v>25544697225.291397</v>
      </c>
      <c r="DE87" s="180">
        <f t="shared" si="21"/>
        <v>1878837314285</v>
      </c>
      <c r="DF87" s="181"/>
      <c r="DG87" s="182">
        <f t="shared" si="26"/>
        <v>1.3596013359470959E-2</v>
      </c>
      <c r="DH87" s="183">
        <v>1.35955360390232E-2</v>
      </c>
    </row>
    <row r="88" spans="1:112" ht="15.75">
      <c r="A88" s="171">
        <v>40575</v>
      </c>
      <c r="B88" s="316">
        <v>1916709158649.793</v>
      </c>
      <c r="C88" s="173">
        <v>44273340615.119797</v>
      </c>
      <c r="D88" s="174">
        <v>9.7480547697179377E-3</v>
      </c>
      <c r="E88" s="175">
        <v>62003511.360441513</v>
      </c>
      <c r="F88" s="175">
        <v>604413.62465641228</v>
      </c>
      <c r="G88" s="176">
        <v>-3.0752389168022115E-2</v>
      </c>
      <c r="H88" s="175">
        <v>1181830150.9904406</v>
      </c>
      <c r="I88" s="175">
        <v>-36344100.733760364</v>
      </c>
      <c r="J88" s="176">
        <v>8.6667040756959898E-2</v>
      </c>
      <c r="K88" s="175">
        <v>707273579.42915714</v>
      </c>
      <c r="L88" s="177">
        <v>61297308.134707674</v>
      </c>
      <c r="M88" s="174">
        <v>8.855082831161358E-2</v>
      </c>
      <c r="N88" s="175">
        <v>1115784737.2740717</v>
      </c>
      <c r="O88" s="175">
        <v>98803662.703075185</v>
      </c>
      <c r="P88" s="176">
        <v>3.2569230011626808E-2</v>
      </c>
      <c r="Q88" s="178">
        <v>415048965.09117597</v>
      </c>
      <c r="R88" s="178">
        <v>13517825.210142177</v>
      </c>
      <c r="S88" s="176">
        <v>6.4824583373498446E-2</v>
      </c>
      <c r="T88" s="178">
        <v>361955077.9325918</v>
      </c>
      <c r="U88" s="178">
        <v>23463587.126902424</v>
      </c>
      <c r="V88" s="176">
        <v>-6.780555691543017E-3</v>
      </c>
      <c r="W88" s="178">
        <v>2139744.9510475551</v>
      </c>
      <c r="X88" s="179">
        <v>-14508.659806275933</v>
      </c>
      <c r="Y88" s="174">
        <v>-1.7850870191854405E-2</v>
      </c>
      <c r="Z88" s="175">
        <v>133058577.45079218</v>
      </c>
      <c r="AA88" s="177">
        <v>-2375211.3939868966</v>
      </c>
      <c r="AB88" s="174">
        <v>-2.1625199575589511E-2</v>
      </c>
      <c r="AC88" s="175">
        <v>99019864.331417352</v>
      </c>
      <c r="AD88" s="177">
        <v>-2141324.3281146977</v>
      </c>
      <c r="AE88" s="174">
        <v>-2.9771455292183932E-2</v>
      </c>
      <c r="AF88" s="175">
        <v>52668712.056504592</v>
      </c>
      <c r="AG88" s="175">
        <v>-1568024.2062871354</v>
      </c>
      <c r="AH88" s="176">
        <v>3.4815006664269066E-2</v>
      </c>
      <c r="AI88" s="178">
        <v>401994513.89011222</v>
      </c>
      <c r="AJ88" s="179">
        <v>13995441.68008386</v>
      </c>
      <c r="AK88" s="174">
        <v>-3.5042427244201833E-2</v>
      </c>
      <c r="AL88" s="177">
        <v>665106460.82268548</v>
      </c>
      <c r="AM88" s="177">
        <v>-23306944.763027534</v>
      </c>
      <c r="AN88" s="203">
        <v>-5.9385075665975152E-2</v>
      </c>
      <c r="AO88" s="177">
        <f>AO87*(1+AN87)</f>
        <v>588247128.79901898</v>
      </c>
      <c r="AP88" s="177">
        <f t="shared" si="15"/>
        <v>-34933100.254022375</v>
      </c>
      <c r="AQ88" s="203">
        <v>1.4358467331996246E-2</v>
      </c>
      <c r="AR88" s="177">
        <v>16051586.086906215</v>
      </c>
      <c r="AS88" s="177">
        <v>230476.17445556834</v>
      </c>
      <c r="AT88" s="203">
        <v>-0.1174452847426269</v>
      </c>
      <c r="AU88" s="177">
        <f>AU87*(1+AT87)</f>
        <v>1038560500.3217576</v>
      </c>
      <c r="AV88" s="177">
        <f t="shared" si="22"/>
        <v>-121974033.68273388</v>
      </c>
      <c r="AW88" s="174">
        <v>-4.6115159876803057E-2</v>
      </c>
      <c r="AX88" s="175">
        <v>2049849787.1921911</v>
      </c>
      <c r="AY88" s="177">
        <v>-94529150.659798622</v>
      </c>
      <c r="AZ88" s="174">
        <v>-1.2528864840675296E-2</v>
      </c>
      <c r="BA88" s="175">
        <v>306525777.68214053</v>
      </c>
      <c r="BB88" s="177">
        <v>-3840420.0387624227</v>
      </c>
      <c r="BC88" s="174">
        <v>-5.3097134441949197E-2</v>
      </c>
      <c r="BD88" s="175">
        <v>27527208.893694237</v>
      </c>
      <c r="BE88" s="177">
        <v>-1461615.9114401026</v>
      </c>
      <c r="BF88" s="174">
        <v>-1.6765763354717723E-2</v>
      </c>
      <c r="BG88" s="175">
        <v>1795720559.6058691</v>
      </c>
      <c r="BH88" s="177">
        <v>-30106625.953553282</v>
      </c>
      <c r="BI88" s="174">
        <v>3.1592766790479267E-2</v>
      </c>
      <c r="BJ88" s="175">
        <v>0</v>
      </c>
      <c r="BK88" s="177">
        <v>0</v>
      </c>
      <c r="BL88" s="174">
        <v>2.463019483327368E-2</v>
      </c>
      <c r="BM88" s="175">
        <v>536962649.9342227</v>
      </c>
      <c r="BN88" s="177">
        <v>13225494.686070835</v>
      </c>
      <c r="BO88" s="174">
        <v>-6.6393330126065436E-2</v>
      </c>
      <c r="BP88" s="175">
        <v>14903695.289032694</v>
      </c>
      <c r="BQ88" s="177">
        <v>-989505.96142303385</v>
      </c>
      <c r="BR88" s="174">
        <v>4.3902294715355242E-2</v>
      </c>
      <c r="BS88" s="175">
        <v>0</v>
      </c>
      <c r="BT88" s="177">
        <v>0</v>
      </c>
      <c r="BU88" s="174">
        <v>-9.0433112951360167E-2</v>
      </c>
      <c r="BV88" s="175">
        <v>0</v>
      </c>
      <c r="BW88" s="177">
        <v>0</v>
      </c>
      <c r="BX88" s="174">
        <v>-5.2393241119309451E-2</v>
      </c>
      <c r="BY88" s="175">
        <v>115859899.19702455</v>
      </c>
      <c r="BZ88" s="177">
        <v>-6070275.6346885953</v>
      </c>
      <c r="CA88" s="174">
        <v>2.7492501188723189E-2</v>
      </c>
      <c r="CB88" s="175">
        <v>0</v>
      </c>
      <c r="CC88" s="177">
        <v>0</v>
      </c>
      <c r="CD88" s="174">
        <v>1.1115595938053936E-2</v>
      </c>
      <c r="CE88" s="175">
        <v>140424009.10123682</v>
      </c>
      <c r="CF88" s="177">
        <v>1560896.545170957</v>
      </c>
      <c r="CG88" s="174">
        <v>-4.7358572603445224E-3</v>
      </c>
      <c r="CH88" s="175">
        <v>0</v>
      </c>
      <c r="CI88" s="177">
        <v>0</v>
      </c>
      <c r="CJ88" s="174">
        <v>-1.8958171023165021E-2</v>
      </c>
      <c r="CK88" s="175">
        <v>369237516.30396992</v>
      </c>
      <c r="CL88" s="177">
        <v>-7000067.9822593443</v>
      </c>
      <c r="CM88" s="203">
        <v>7.0745487508172528E-2</v>
      </c>
      <c r="CN88" s="177">
        <f>CN87*(1+CM87)</f>
        <v>33293171.162537169</v>
      </c>
      <c r="CO88" s="177">
        <f t="shared" si="23"/>
        <v>2355341.6245867233</v>
      </c>
      <c r="CP88" s="174">
        <v>-7.7281578145919003E-2</v>
      </c>
      <c r="CQ88" s="175">
        <v>1229777.7281092887</v>
      </c>
      <c r="CR88" s="177">
        <v>-95039.163596988728</v>
      </c>
      <c r="CS88" s="174">
        <v>2.0359659800579969E-2</v>
      </c>
      <c r="CT88" s="179">
        <v>0</v>
      </c>
      <c r="CU88" s="179">
        <v>0</v>
      </c>
      <c r="CV88" s="174">
        <v>-7.7276421101735174E-2</v>
      </c>
      <c r="CW88" s="175">
        <f>CW87*(1+CV87)</f>
        <v>82305512.623323783</v>
      </c>
      <c r="CX88" s="179">
        <f t="shared" si="24"/>
        <v>-6360275.4524741489</v>
      </c>
      <c r="CY88" s="285">
        <v>0</v>
      </c>
      <c r="CZ88" s="179">
        <f>CZ87*(1+CY87)</f>
        <v>12564464</v>
      </c>
      <c r="DA88" s="175">
        <f t="shared" si="25"/>
        <v>0</v>
      </c>
      <c r="DB88" s="164"/>
      <c r="DC88" s="180">
        <f t="shared" si="20"/>
        <v>44417396392.389687</v>
      </c>
      <c r="DE88" s="180">
        <f t="shared" si="21"/>
        <v>1904382011510.2915</v>
      </c>
      <c r="DF88" s="181"/>
      <c r="DG88" s="182">
        <f t="shared" si="26"/>
        <v>2.3323784893958314E-2</v>
      </c>
      <c r="DH88" s="183">
        <v>2.3098622143751701E-2</v>
      </c>
    </row>
    <row r="89" spans="1:112" ht="15.75">
      <c r="A89" s="171">
        <v>40603</v>
      </c>
      <c r="B89" s="316">
        <v>1960982499264.9128</v>
      </c>
      <c r="C89" s="173">
        <v>-15045776140.651464</v>
      </c>
      <c r="D89" s="174">
        <v>2.1665463284306876E-2</v>
      </c>
      <c r="E89" s="175">
        <v>62607924.98509793</v>
      </c>
      <c r="F89" s="175">
        <v>1356429.7000712783</v>
      </c>
      <c r="G89" s="176">
        <v>0.131651071452319</v>
      </c>
      <c r="H89" s="175">
        <v>1145486050.2566803</v>
      </c>
      <c r="I89" s="175">
        <v>150804465.84997687</v>
      </c>
      <c r="J89" s="176">
        <v>0.13135549728647031</v>
      </c>
      <c r="K89" s="175">
        <v>768570887.56386483</v>
      </c>
      <c r="L89" s="177">
        <v>100956011.13585532</v>
      </c>
      <c r="M89" s="174">
        <v>0.13371490109014819</v>
      </c>
      <c r="N89" s="175">
        <v>1214588399.9771469</v>
      </c>
      <c r="O89" s="175">
        <v>162408567.76818556</v>
      </c>
      <c r="P89" s="176">
        <v>7.0123982272334934E-2</v>
      </c>
      <c r="Q89" s="178">
        <v>428566790.30131811</v>
      </c>
      <c r="R89" s="178">
        <v>30052810.005601116</v>
      </c>
      <c r="S89" s="176">
        <v>0.19591145942512384</v>
      </c>
      <c r="T89" s="178">
        <v>385418665.0594942</v>
      </c>
      <c r="U89" s="178">
        <v>75507933.161488488</v>
      </c>
      <c r="V89" s="176">
        <v>-3.6676271967541106E-2</v>
      </c>
      <c r="W89" s="178">
        <v>2125236.2912412793</v>
      </c>
      <c r="X89" s="179">
        <v>-77945.744212853562</v>
      </c>
      <c r="Y89" s="174">
        <v>3.4876919116442612E-2</v>
      </c>
      <c r="Z89" s="175">
        <v>130683366.05680528</v>
      </c>
      <c r="AA89" s="177">
        <v>4557833.1878276598</v>
      </c>
      <c r="AB89" s="174">
        <v>0.16935851560213191</v>
      </c>
      <c r="AC89" s="175">
        <v>96878540.003302649</v>
      </c>
      <c r="AD89" s="177">
        <v>16407205.728661092</v>
      </c>
      <c r="AE89" s="174">
        <v>-1.211857409229097E-2</v>
      </c>
      <c r="AF89" s="175">
        <v>51100687.850217454</v>
      </c>
      <c r="AG89" s="175">
        <v>-619267.47187989322</v>
      </c>
      <c r="AH89" s="176">
        <v>7.6595193400788977E-2</v>
      </c>
      <c r="AI89" s="178">
        <v>415989955.57019615</v>
      </c>
      <c r="AJ89" s="179">
        <v>31862831.09968479</v>
      </c>
      <c r="AK89" s="174">
        <v>9.4967259157012693E-2</v>
      </c>
      <c r="AL89" s="177">
        <v>641799516.05965793</v>
      </c>
      <c r="AM89" s="177">
        <v>60949940.968482867</v>
      </c>
      <c r="AN89" s="203">
        <v>4.3518312174186634E-2</v>
      </c>
      <c r="AO89" s="177">
        <f t="shared" ref="AO89:AO98" si="31">AO88*(1+AN88)</f>
        <v>553314028.54499662</v>
      </c>
      <c r="AP89" s="177">
        <f t="shared" si="15"/>
        <v>24079292.624577977</v>
      </c>
      <c r="AQ89" s="203">
        <v>2.4556994565734167E-2</v>
      </c>
      <c r="AR89" s="177">
        <v>16282062.261361785</v>
      </c>
      <c r="AS89" s="177">
        <v>399838.5144712067</v>
      </c>
      <c r="AT89" s="203">
        <v>6.0545978567891692E-3</v>
      </c>
      <c r="AU89" s="177">
        <f t="shared" ref="AU89:AU97" si="32">AU88*(1+AT88)</f>
        <v>916586466.63902366</v>
      </c>
      <c r="AV89" s="177">
        <f t="shared" si="22"/>
        <v>5549562.4564745901</v>
      </c>
      <c r="AW89" s="174">
        <v>-0.14484304148107988</v>
      </c>
      <c r="AX89" s="175">
        <v>1955320636.5323925</v>
      </c>
      <c r="AY89" s="177">
        <v>-283214588.06607282</v>
      </c>
      <c r="AZ89" s="174">
        <v>-1.0688538483640878E-2</v>
      </c>
      <c r="BA89" s="175">
        <v>302685357.64337814</v>
      </c>
      <c r="BB89" s="177">
        <v>-3235264.0936058499</v>
      </c>
      <c r="BC89" s="174">
        <v>2.1660318868687672E-2</v>
      </c>
      <c r="BD89" s="175">
        <v>26065592.982254136</v>
      </c>
      <c r="BE89" s="177">
        <v>564589.05549705226</v>
      </c>
      <c r="BF89" s="174">
        <v>-2.5189586417246543E-2</v>
      </c>
      <c r="BG89" s="175">
        <v>1765613933.6523159</v>
      </c>
      <c r="BH89" s="177">
        <v>-44475084.761229612</v>
      </c>
      <c r="BI89" s="174">
        <v>0.11733371997578228</v>
      </c>
      <c r="BJ89" s="175">
        <v>0</v>
      </c>
      <c r="BK89" s="177">
        <v>0</v>
      </c>
      <c r="BL89" s="174">
        <v>-5.1098457291586102E-3</v>
      </c>
      <c r="BM89" s="175">
        <v>550188144.6202935</v>
      </c>
      <c r="BN89" s="177">
        <v>-2811376.5410217065</v>
      </c>
      <c r="BO89" s="174">
        <v>1.8813674517983592E-2</v>
      </c>
      <c r="BP89" s="175">
        <v>13914189.32760966</v>
      </c>
      <c r="BQ89" s="177">
        <v>261777.02919124911</v>
      </c>
      <c r="BR89" s="174">
        <v>-1.2421728490175803E-2</v>
      </c>
      <c r="BS89" s="175">
        <v>0</v>
      </c>
      <c r="BT89" s="177">
        <v>0</v>
      </c>
      <c r="BU89" s="174">
        <v>0.13804394616474372</v>
      </c>
      <c r="BV89" s="175">
        <v>0</v>
      </c>
      <c r="BW89" s="177">
        <v>0</v>
      </c>
      <c r="BX89" s="174">
        <v>2.4575853466371964E-2</v>
      </c>
      <c r="BY89" s="175">
        <v>109789623.56233597</v>
      </c>
      <c r="BZ89" s="177">
        <v>2698173.7007961073</v>
      </c>
      <c r="CA89" s="174">
        <v>4.5237667977312677E-2</v>
      </c>
      <c r="CB89" s="175">
        <v>0</v>
      </c>
      <c r="CC89" s="177">
        <v>0</v>
      </c>
      <c r="CD89" s="174">
        <v>-7.5988363018231614E-2</v>
      </c>
      <c r="CE89" s="175">
        <v>141984905.64640778</v>
      </c>
      <c r="CF89" s="177">
        <v>-10789200.553368598</v>
      </c>
      <c r="CG89" s="174">
        <v>2.7618629366076734E-2</v>
      </c>
      <c r="CH89" s="175">
        <v>0</v>
      </c>
      <c r="CI89" s="177">
        <v>0</v>
      </c>
      <c r="CJ89" s="174">
        <v>3.4097215407293234E-2</v>
      </c>
      <c r="CK89" s="175">
        <v>362237448.32171059</v>
      </c>
      <c r="CL89" s="177">
        <v>12351288.304013617</v>
      </c>
      <c r="CM89" s="203">
        <v>1.1319324557296659E-2</v>
      </c>
      <c r="CN89" s="177">
        <f t="shared" ref="CN89:CN98" si="33">CN88*(1+CM88)</f>
        <v>35648512.787123896</v>
      </c>
      <c r="CO89" s="177">
        <f t="shared" si="23"/>
        <v>403517.08622239548</v>
      </c>
      <c r="CP89" s="174">
        <v>-0.24946056391731589</v>
      </c>
      <c r="CQ89" s="175">
        <v>1134738.5645123001</v>
      </c>
      <c r="CR89" s="177">
        <v>-283072.52220196393</v>
      </c>
      <c r="CS89" s="174">
        <v>-5.1402146954781916E-2</v>
      </c>
      <c r="CT89" s="179">
        <v>0</v>
      </c>
      <c r="CU89" s="179">
        <v>0</v>
      </c>
      <c r="CV89" s="174">
        <v>4.7730032416584842E-2</v>
      </c>
      <c r="CW89" s="175">
        <f t="shared" ref="CW89:CW98" si="34">CW88*(1+CV88)</f>
        <v>75945237.170849636</v>
      </c>
      <c r="CX89" s="179">
        <f t="shared" si="24"/>
        <v>3624868.6320498772</v>
      </c>
      <c r="CY89" s="285">
        <v>0</v>
      </c>
      <c r="CZ89" s="179">
        <f t="shared" ref="CZ89:CZ98" si="35">CZ88*(1+CY88)</f>
        <v>12564464</v>
      </c>
      <c r="DA89" s="175">
        <f t="shared" si="25"/>
        <v>0</v>
      </c>
      <c r="DB89" s="164"/>
      <c r="DC89" s="180">
        <f t="shared" si="20"/>
        <v>-15385067276.907</v>
      </c>
      <c r="DE89" s="180">
        <f t="shared" si="21"/>
        <v>1948799407902.6812</v>
      </c>
      <c r="DF89" s="181"/>
      <c r="DG89" s="182">
        <f t="shared" si="26"/>
        <v>-7.8946387270635385E-3</v>
      </c>
      <c r="DH89" s="183">
        <v>-7.67257032956259E-3</v>
      </c>
    </row>
    <row r="90" spans="1:112" ht="15.75">
      <c r="A90" s="171">
        <v>40634</v>
      </c>
      <c r="B90" s="316">
        <v>1945936723124.2615</v>
      </c>
      <c r="C90" s="173">
        <v>45084850179.51796</v>
      </c>
      <c r="D90" s="174">
        <v>4.9666808508999162E-2</v>
      </c>
      <c r="E90" s="175">
        <v>63964354.685169213</v>
      </c>
      <c r="F90" s="175">
        <v>3176905.3555500028</v>
      </c>
      <c r="G90" s="176">
        <v>-7.8577534684821274E-2</v>
      </c>
      <c r="H90" s="175">
        <v>1296290516.106657</v>
      </c>
      <c r="I90" s="175">
        <v>-101859312.99097571</v>
      </c>
      <c r="J90" s="176">
        <v>4.011363343486566E-2</v>
      </c>
      <c r="K90" s="175">
        <v>869526898.69972014</v>
      </c>
      <c r="L90" s="177">
        <v>34879883.276196137</v>
      </c>
      <c r="M90" s="174">
        <v>-9.4325140084411993E-2</v>
      </c>
      <c r="N90" s="175">
        <v>1376996967.7453325</v>
      </c>
      <c r="O90" s="175">
        <v>-129885431.87838903</v>
      </c>
      <c r="P90" s="176">
        <v>-1.6721379749834928E-2</v>
      </c>
      <c r="Q90" s="178">
        <v>458619600.30691922</v>
      </c>
      <c r="R90" s="178">
        <v>-7668752.4974495079</v>
      </c>
      <c r="S90" s="176">
        <v>7.9271392672960295E-2</v>
      </c>
      <c r="T90" s="178">
        <v>460926598.22098273</v>
      </c>
      <c r="U90" s="178">
        <v>36538293.360987321</v>
      </c>
      <c r="V90" s="176">
        <v>9.7276221208577568E-2</v>
      </c>
      <c r="W90" s="178">
        <v>2047290.5470284258</v>
      </c>
      <c r="X90" s="179">
        <v>199152.68813096694</v>
      </c>
      <c r="Y90" s="174">
        <v>0.16558700583329566</v>
      </c>
      <c r="Z90" s="175">
        <v>135241199.24463296</v>
      </c>
      <c r="AA90" s="177">
        <v>22394185.24822294</v>
      </c>
      <c r="AB90" s="174">
        <v>3.4173396974439239E-2</v>
      </c>
      <c r="AC90" s="175">
        <v>113285745.73196375</v>
      </c>
      <c r="AD90" s="177">
        <v>3871358.7604437829</v>
      </c>
      <c r="AE90" s="174">
        <v>9.022378929370499E-2</v>
      </c>
      <c r="AF90" s="175">
        <v>50481420.378337562</v>
      </c>
      <c r="AG90" s="175">
        <v>4554625.0354620731</v>
      </c>
      <c r="AH90" s="176">
        <v>-1.6890303972107956E-2</v>
      </c>
      <c r="AI90" s="178">
        <v>447852786.66988093</v>
      </c>
      <c r="AJ90" s="179">
        <v>-7564369.7016099067</v>
      </c>
      <c r="AK90" s="174">
        <v>-2.6827982370343725E-2</v>
      </c>
      <c r="AL90" s="177">
        <v>702749457.02814078</v>
      </c>
      <c r="AM90" s="177">
        <v>-18853350.043919586</v>
      </c>
      <c r="AN90" s="203">
        <v>1.7988520449028388E-2</v>
      </c>
      <c r="AO90" s="177">
        <f t="shared" si="31"/>
        <v>577393321.16957462</v>
      </c>
      <c r="AP90" s="177">
        <f t="shared" si="15"/>
        <v>10386451.564991308</v>
      </c>
      <c r="AQ90" s="203">
        <v>4.6080876226005089E-2</v>
      </c>
      <c r="AR90" s="177">
        <v>16681900.775832994</v>
      </c>
      <c r="AS90" s="177">
        <v>768716.60486565845</v>
      </c>
      <c r="AT90" s="203">
        <v>6.8681945171235936E-2</v>
      </c>
      <c r="AU90" s="177">
        <f t="shared" si="32"/>
        <v>922136029.09549832</v>
      </c>
      <c r="AV90" s="177">
        <f t="shared" si="22"/>
        <v>63334096.190758243</v>
      </c>
      <c r="AW90" s="174">
        <v>8.7435612208549673E-2</v>
      </c>
      <c r="AX90" s="175">
        <v>1672106048.4663198</v>
      </c>
      <c r="AY90" s="177">
        <v>146201616.02527151</v>
      </c>
      <c r="AZ90" s="174">
        <v>3.6750051613294754E-2</v>
      </c>
      <c r="BA90" s="175">
        <v>299450093.54977226</v>
      </c>
      <c r="BB90" s="177">
        <v>11004806.393560072</v>
      </c>
      <c r="BC90" s="174">
        <v>4.9540998197586353E-2</v>
      </c>
      <c r="BD90" s="175">
        <v>26630182.03775119</v>
      </c>
      <c r="BE90" s="177">
        <v>1319285.8003336282</v>
      </c>
      <c r="BF90" s="174">
        <v>2.8291138237876916E-2</v>
      </c>
      <c r="BG90" s="175">
        <v>1721138848.8910861</v>
      </c>
      <c r="BH90" s="177">
        <v>48692977.100558065</v>
      </c>
      <c r="BI90" s="174">
        <v>0.26701675297031363</v>
      </c>
      <c r="BJ90" s="175">
        <v>0</v>
      </c>
      <c r="BK90" s="177">
        <v>0</v>
      </c>
      <c r="BL90" s="174">
        <v>-0.18704517000065865</v>
      </c>
      <c r="BM90" s="175">
        <v>547376768.07927179</v>
      </c>
      <c r="BN90" s="177">
        <v>-102384180.63979849</v>
      </c>
      <c r="BO90" s="174">
        <v>7.6894106834064793E-2</v>
      </c>
      <c r="BP90" s="175">
        <v>14175966.35680091</v>
      </c>
      <c r="BQ90" s="177">
        <v>1090048.2715159575</v>
      </c>
      <c r="BR90" s="174">
        <v>6.4365035966152492E-2</v>
      </c>
      <c r="BS90" s="175">
        <v>0</v>
      </c>
      <c r="BT90" s="177">
        <v>0</v>
      </c>
      <c r="BU90" s="174">
        <v>2.2276597685830016E-2</v>
      </c>
      <c r="BV90" s="175">
        <v>0</v>
      </c>
      <c r="BW90" s="177">
        <v>0</v>
      </c>
      <c r="BX90" s="174">
        <v>2.8765519570378231E-2</v>
      </c>
      <c r="BY90" s="175">
        <v>112487797.26313208</v>
      </c>
      <c r="BZ90" s="177">
        <v>3235769.9336013645</v>
      </c>
      <c r="CA90" s="174">
        <v>-2.3219091189399878E-2</v>
      </c>
      <c r="CB90" s="175">
        <v>0</v>
      </c>
      <c r="CC90" s="177">
        <v>0</v>
      </c>
      <c r="CD90" s="174">
        <v>-5.0251942143483525E-2</v>
      </c>
      <c r="CE90" s="175">
        <v>131195705.09303918</v>
      </c>
      <c r="CF90" s="177">
        <v>-6592838.9818089316</v>
      </c>
      <c r="CG90" s="174">
        <v>-8.2744798975125267E-2</v>
      </c>
      <c r="CH90" s="175">
        <v>0</v>
      </c>
      <c r="CI90" s="177">
        <v>0</v>
      </c>
      <c r="CJ90" s="174">
        <v>0.11388559059218821</v>
      </c>
      <c r="CK90" s="175">
        <v>374588736.6257242</v>
      </c>
      <c r="CL90" s="177">
        <v>42660259.499802239</v>
      </c>
      <c r="CM90" s="203">
        <v>1.7168230274232064E-2</v>
      </c>
      <c r="CN90" s="177">
        <f t="shared" si="33"/>
        <v>36052029.873346291</v>
      </c>
      <c r="CO90" s="177">
        <f t="shared" si="23"/>
        <v>618949.55071910261</v>
      </c>
      <c r="CP90" s="174">
        <v>0.13763400369845213</v>
      </c>
      <c r="CQ90" s="175">
        <v>851666.04231033614</v>
      </c>
      <c r="CR90" s="177">
        <v>117218.20721718689</v>
      </c>
      <c r="CS90" s="174">
        <v>0.14129565199615723</v>
      </c>
      <c r="CT90" s="179">
        <v>0</v>
      </c>
      <c r="CU90" s="179">
        <v>0</v>
      </c>
      <c r="CV90" s="174">
        <v>6.8562745736389472E-2</v>
      </c>
      <c r="CW90" s="175">
        <f t="shared" si="34"/>
        <v>79570105.80289951</v>
      </c>
      <c r="CX90" s="179">
        <f t="shared" si="24"/>
        <v>5455544.9323818078</v>
      </c>
      <c r="CY90" s="285">
        <v>0</v>
      </c>
      <c r="CZ90" s="179">
        <f t="shared" si="35"/>
        <v>12564464</v>
      </c>
      <c r="DA90" s="175">
        <f t="shared" si="25"/>
        <v>0</v>
      </c>
      <c r="DB90" s="164"/>
      <c r="DC90" s="180">
        <f t="shared" si="20"/>
        <v>45019158272.451347</v>
      </c>
      <c r="DE90" s="180">
        <f t="shared" si="21"/>
        <v>1933414340625.7742</v>
      </c>
      <c r="DF90" s="181"/>
      <c r="DG90" s="182">
        <f t="shared" si="26"/>
        <v>2.3284795879749357E-2</v>
      </c>
      <c r="DH90" s="183">
        <v>2.3168713372721E-2</v>
      </c>
    </row>
    <row r="91" spans="1:112" ht="15.75">
      <c r="A91" s="171">
        <v>40664</v>
      </c>
      <c r="B91" s="316">
        <v>1991021573303.7793</v>
      </c>
      <c r="C91" s="173">
        <v>-22283570682.530308</v>
      </c>
      <c r="D91" s="174">
        <v>-9.6185215991201181E-2</v>
      </c>
      <c r="E91" s="175">
        <v>67141260.040719211</v>
      </c>
      <c r="F91" s="175">
        <v>-6457996.5989379827</v>
      </c>
      <c r="G91" s="176">
        <v>-7.2610237309886305E-2</v>
      </c>
      <c r="H91" s="175">
        <v>1194431203.1156812</v>
      </c>
      <c r="I91" s="175">
        <v>-86727933.108562618</v>
      </c>
      <c r="J91" s="176">
        <v>-7.1878004996589473E-2</v>
      </c>
      <c r="K91" s="175">
        <v>904406781.97591639</v>
      </c>
      <c r="L91" s="177">
        <v>-65006955.193814322</v>
      </c>
      <c r="M91" s="174">
        <v>-0.14125209851419157</v>
      </c>
      <c r="N91" s="175">
        <v>1247111535.8669436</v>
      </c>
      <c r="O91" s="175">
        <v>-176157121.52246228</v>
      </c>
      <c r="P91" s="176">
        <v>-9.1034090835132156E-2</v>
      </c>
      <c r="Q91" s="178">
        <v>450950847.8094697</v>
      </c>
      <c r="R91" s="178">
        <v>-41051900.441667125</v>
      </c>
      <c r="S91" s="176">
        <v>-0.11173189037043528</v>
      </c>
      <c r="T91" s="178">
        <v>497464891.58197004</v>
      </c>
      <c r="U91" s="178">
        <v>-55582692.729377151</v>
      </c>
      <c r="V91" s="176">
        <v>-0.19571305209634487</v>
      </c>
      <c r="W91" s="178">
        <v>2246443.2351593929</v>
      </c>
      <c r="X91" s="179">
        <v>-439658.26191423181</v>
      </c>
      <c r="Y91" s="174">
        <v>-0.14647077830837929</v>
      </c>
      <c r="Z91" s="175">
        <v>157635384.49285588</v>
      </c>
      <c r="AA91" s="177">
        <v>-23088977.455609225</v>
      </c>
      <c r="AB91" s="174">
        <v>-1.0423125423506204E-2</v>
      </c>
      <c r="AC91" s="175">
        <v>117157104.49240755</v>
      </c>
      <c r="AD91" s="177">
        <v>-1221143.194379186</v>
      </c>
      <c r="AE91" s="174">
        <v>-7.3779165089033996E-2</v>
      </c>
      <c r="AF91" s="175">
        <v>55036045.413799636</v>
      </c>
      <c r="AG91" s="175">
        <v>-4060513.4804322957</v>
      </c>
      <c r="AH91" s="176">
        <v>-0.18323967481503353</v>
      </c>
      <c r="AI91" s="178">
        <v>440288416.96827102</v>
      </c>
      <c r="AJ91" s="179">
        <v>-80678306.350091875</v>
      </c>
      <c r="AK91" s="174">
        <v>-0.12680664226408087</v>
      </c>
      <c r="AL91" s="177">
        <v>683896106.98422122</v>
      </c>
      <c r="AM91" s="177">
        <v>-86722568.984145716</v>
      </c>
      <c r="AN91" s="203">
        <v>-0.12955559972865427</v>
      </c>
      <c r="AO91" s="177">
        <f t="shared" si="31"/>
        <v>587779772.73456597</v>
      </c>
      <c r="AP91" s="177">
        <f t="shared" si="15"/>
        <v>-76150160.964998797</v>
      </c>
      <c r="AQ91" s="203">
        <v>-8.2964531933951303E-3</v>
      </c>
      <c r="AR91" s="177">
        <v>17450617.380698651</v>
      </c>
      <c r="AS91" s="177">
        <v>-144778.2302948139</v>
      </c>
      <c r="AT91" s="203">
        <v>-0.13010811297712901</v>
      </c>
      <c r="AU91" s="177">
        <f t="shared" si="32"/>
        <v>985470125.28625655</v>
      </c>
      <c r="AV91" s="177">
        <f t="shared" si="22"/>
        <v>-128217658.39632975</v>
      </c>
      <c r="AW91" s="174">
        <v>-9.7071069940039209E-2</v>
      </c>
      <c r="AX91" s="175">
        <v>1818307664.4915915</v>
      </c>
      <c r="AY91" s="177">
        <v>-176505070.47237262</v>
      </c>
      <c r="AZ91" s="174">
        <v>1.059817124170873E-3</v>
      </c>
      <c r="BA91" s="175">
        <v>310454899.94333237</v>
      </c>
      <c r="BB91" s="177">
        <v>329025.41924269864</v>
      </c>
      <c r="BC91" s="174">
        <v>2.4405586827527709E-2</v>
      </c>
      <c r="BD91" s="175">
        <v>27949467.838084817</v>
      </c>
      <c r="BE91" s="177">
        <v>682123.16410557216</v>
      </c>
      <c r="BF91" s="174">
        <v>9.1128291530988434E-2</v>
      </c>
      <c r="BG91" s="175">
        <v>1769831825.9916444</v>
      </c>
      <c r="BH91" s="177">
        <v>161281750.59978816</v>
      </c>
      <c r="BI91" s="174">
        <v>-0.14032692876084862</v>
      </c>
      <c r="BJ91" s="175">
        <v>0</v>
      </c>
      <c r="BK91" s="177">
        <v>0</v>
      </c>
      <c r="BL91" s="174">
        <v>-0.23559482912847654</v>
      </c>
      <c r="BM91" s="175">
        <v>444992587.43947327</v>
      </c>
      <c r="BN91" s="177">
        <v>-104837952.60124137</v>
      </c>
      <c r="BO91" s="174">
        <v>-0.12786856368163446</v>
      </c>
      <c r="BP91" s="175">
        <v>15266014.628316866</v>
      </c>
      <c r="BQ91" s="177">
        <v>-1952043.3636656986</v>
      </c>
      <c r="BR91" s="174">
        <v>1.6578945341071009E-2</v>
      </c>
      <c r="BS91" s="175">
        <v>0</v>
      </c>
      <c r="BT91" s="177">
        <v>0</v>
      </c>
      <c r="BU91" s="174">
        <v>-0.10042964649790008</v>
      </c>
      <c r="BV91" s="175">
        <v>0</v>
      </c>
      <c r="BW91" s="177">
        <v>0</v>
      </c>
      <c r="BX91" s="174">
        <v>2.2466093023907913E-2</v>
      </c>
      <c r="BY91" s="175">
        <v>115723567.19673344</v>
      </c>
      <c r="BZ91" s="177">
        <v>2599856.425700272</v>
      </c>
      <c r="CA91" s="174">
        <v>-6.9814355832884284E-2</v>
      </c>
      <c r="CB91" s="175">
        <v>0</v>
      </c>
      <c r="CC91" s="177">
        <v>0</v>
      </c>
      <c r="CD91" s="174">
        <v>-0.2155995770976592</v>
      </c>
      <c r="CE91" s="175">
        <v>124602866.11123025</v>
      </c>
      <c r="CF91" s="177">
        <v>-26864325.238737494</v>
      </c>
      <c r="CG91" s="174">
        <v>2.5257795203058316E-2</v>
      </c>
      <c r="CH91" s="175">
        <v>0</v>
      </c>
      <c r="CI91" s="177">
        <v>0</v>
      </c>
      <c r="CJ91" s="174">
        <v>-0.15794426823333915</v>
      </c>
      <c r="CK91" s="175">
        <v>417248996.12552649</v>
      </c>
      <c r="CL91" s="177">
        <v>-65902087.364141643</v>
      </c>
      <c r="CM91" s="203">
        <v>-0.11438522789182876</v>
      </c>
      <c r="CN91" s="177">
        <f t="shared" si="33"/>
        <v>36670979.424065389</v>
      </c>
      <c r="CO91" s="177">
        <f t="shared" si="23"/>
        <v>-4194618.3384382827</v>
      </c>
      <c r="CP91" s="174">
        <v>-6.8315265158157654E-2</v>
      </c>
      <c r="CQ91" s="175">
        <v>968884.24952752294</v>
      </c>
      <c r="CR91" s="177">
        <v>-66189.584414035315</v>
      </c>
      <c r="CS91" s="174">
        <v>-0.18925519046127171</v>
      </c>
      <c r="CT91" s="179">
        <v>0</v>
      </c>
      <c r="CU91" s="179">
        <v>0</v>
      </c>
      <c r="CV91" s="174">
        <v>-0.11338196908080896</v>
      </c>
      <c r="CW91" s="175">
        <f t="shared" si="34"/>
        <v>85025650.735281318</v>
      </c>
      <c r="CX91" s="179">
        <f t="shared" si="24"/>
        <v>-9640375.7027433272</v>
      </c>
      <c r="CY91" s="285">
        <v>0</v>
      </c>
      <c r="CZ91" s="179">
        <f t="shared" si="35"/>
        <v>12564464</v>
      </c>
      <c r="DA91" s="175">
        <f t="shared" si="25"/>
        <v>0</v>
      </c>
      <c r="DB91" s="164"/>
      <c r="DC91" s="180">
        <f t="shared" si="20"/>
        <v>-21226792410.560375</v>
      </c>
      <c r="DE91" s="180">
        <f t="shared" si="21"/>
        <v>1978433498898.2249</v>
      </c>
      <c r="DF91" s="181"/>
      <c r="DG91" s="182">
        <f t="shared" si="26"/>
        <v>-1.0729090678246917E-2</v>
      </c>
      <c r="DH91" s="183">
        <v>-1.1192028746104601E-2</v>
      </c>
    </row>
    <row r="92" spans="1:112" ht="15.75">
      <c r="A92" s="171">
        <v>40695</v>
      </c>
      <c r="B92" s="316">
        <v>1968738002621.249</v>
      </c>
      <c r="C92" s="173">
        <v>-35535835903.572365</v>
      </c>
      <c r="D92" s="174">
        <v>-0.10282784949522494</v>
      </c>
      <c r="E92" s="175">
        <v>60683263.441781223</v>
      </c>
      <c r="F92" s="175">
        <v>-6239929.4800705658</v>
      </c>
      <c r="G92" s="176">
        <v>8.3804472102844911E-4</v>
      </c>
      <c r="H92" s="175">
        <v>1107703270.0071187</v>
      </c>
      <c r="I92" s="175">
        <v>928304.87789541658</v>
      </c>
      <c r="J92" s="176">
        <v>0.1027370298112362</v>
      </c>
      <c r="K92" s="175">
        <v>839399826.78210211</v>
      </c>
      <c r="L92" s="177">
        <v>86237445.027659327</v>
      </c>
      <c r="M92" s="174">
        <v>-5.4263826178108307E-3</v>
      </c>
      <c r="N92" s="175">
        <v>1070954414.3444812</v>
      </c>
      <c r="O92" s="175">
        <v>-5811408.4184666714</v>
      </c>
      <c r="P92" s="176">
        <v>-1.5519792744193403E-3</v>
      </c>
      <c r="Q92" s="178">
        <v>409898947.36780256</v>
      </c>
      <c r="R92" s="178">
        <v>-636154.6709211336</v>
      </c>
      <c r="S92" s="176">
        <v>0.10570870743515107</v>
      </c>
      <c r="T92" s="178">
        <v>441882198.85259289</v>
      </c>
      <c r="U92" s="178">
        <v>46710796.079309985</v>
      </c>
      <c r="V92" s="176">
        <v>-3.9072687476828502E-2</v>
      </c>
      <c r="W92" s="178">
        <v>1806784.9732451614</v>
      </c>
      <c r="X92" s="179">
        <v>-70595.944597438138</v>
      </c>
      <c r="Y92" s="174">
        <v>8.2772367203431493E-2</v>
      </c>
      <c r="Z92" s="175">
        <v>134546407.03724664</v>
      </c>
      <c r="AA92" s="177">
        <v>11136724.609189339</v>
      </c>
      <c r="AB92" s="174">
        <v>3.5004437394649861E-2</v>
      </c>
      <c r="AC92" s="175">
        <v>115935961.29802836</v>
      </c>
      <c r="AD92" s="177">
        <v>4058273.0990453833</v>
      </c>
      <c r="AE92" s="174">
        <v>7.5446671308983096E-2</v>
      </c>
      <c r="AF92" s="175">
        <v>50975531.933367342</v>
      </c>
      <c r="AG92" s="175">
        <v>3845934.2025773376</v>
      </c>
      <c r="AH92" s="176">
        <v>-0.1045880443604736</v>
      </c>
      <c r="AI92" s="178">
        <v>359610110.61817914</v>
      </c>
      <c r="AJ92" s="179">
        <v>-37610918.201808937</v>
      </c>
      <c r="AK92" s="174">
        <v>-0.14212957909751328</v>
      </c>
      <c r="AL92" s="177">
        <v>597173538.00007546</v>
      </c>
      <c r="AM92" s="177">
        <v>-84876023.604123577</v>
      </c>
      <c r="AN92" s="203">
        <v>4.8333560466816944E-2</v>
      </c>
      <c r="AO92" s="177">
        <f t="shared" si="31"/>
        <v>511629611.76956719</v>
      </c>
      <c r="AP92" s="177">
        <f t="shared" si="15"/>
        <v>24728880.777078453</v>
      </c>
      <c r="AQ92" s="203">
        <v>-0.16740586204760916</v>
      </c>
      <c r="AR92" s="177">
        <v>17305839.150403839</v>
      </c>
      <c r="AS92" s="177">
        <v>-2897098.9214306185</v>
      </c>
      <c r="AT92" s="203">
        <v>-6.0428254035741619E-2</v>
      </c>
      <c r="AU92" s="177">
        <f t="shared" si="32"/>
        <v>857252466.88992679</v>
      </c>
      <c r="AV92" s="177">
        <f t="shared" si="22"/>
        <v>-51802269.84199068</v>
      </c>
      <c r="AW92" s="174">
        <v>-7.534573652117714E-2</v>
      </c>
      <c r="AX92" s="175">
        <v>1641802594.0192189</v>
      </c>
      <c r="AY92" s="177">
        <v>-123702825.66875723</v>
      </c>
      <c r="AZ92" s="174">
        <v>5.4656840782510194E-2</v>
      </c>
      <c r="BA92" s="175">
        <v>310783925.36257511</v>
      </c>
      <c r="BB92" s="177">
        <v>16986467.526305798</v>
      </c>
      <c r="BC92" s="174">
        <v>-3.7133704665829582E-2</v>
      </c>
      <c r="BD92" s="175">
        <v>28631591.002190389</v>
      </c>
      <c r="BE92" s="177">
        <v>-1063197.0443881615</v>
      </c>
      <c r="BF92" s="174">
        <v>-2.8803624874046037E-2</v>
      </c>
      <c r="BG92" s="175">
        <v>1931113576.5914323</v>
      </c>
      <c r="BH92" s="177">
        <v>-55623071.049316987</v>
      </c>
      <c r="BI92" s="174">
        <v>2.1858671949905862E-2</v>
      </c>
      <c r="BJ92" s="175">
        <v>0</v>
      </c>
      <c r="BK92" s="177">
        <v>0</v>
      </c>
      <c r="BL92" s="174">
        <v>9.8965768732080434E-2</v>
      </c>
      <c r="BM92" s="175">
        <v>340154634.83823192</v>
      </c>
      <c r="BN92" s="177">
        <v>33663664.924545728</v>
      </c>
      <c r="BO92" s="174">
        <v>5.2630278636934313E-2</v>
      </c>
      <c r="BP92" s="175">
        <v>13313971.264651168</v>
      </c>
      <c r="BQ92" s="177">
        <v>700718.01742272766</v>
      </c>
      <c r="BR92" s="174">
        <v>4.9132081106888305E-2</v>
      </c>
      <c r="BS92" s="175">
        <v>0</v>
      </c>
      <c r="BT92" s="177">
        <v>0</v>
      </c>
      <c r="BU92" s="174">
        <v>-0.19152831822103683</v>
      </c>
      <c r="BV92" s="175">
        <v>0</v>
      </c>
      <c r="BW92" s="177">
        <v>0</v>
      </c>
      <c r="BX92" s="174">
        <v>-3.567095731907842E-2</v>
      </c>
      <c r="BY92" s="175">
        <v>118323423.62243372</v>
      </c>
      <c r="BZ92" s="177">
        <v>-4220709.7938830685</v>
      </c>
      <c r="CA92" s="174">
        <v>-9.4013323203594609E-2</v>
      </c>
      <c r="CB92" s="175">
        <v>0</v>
      </c>
      <c r="CC92" s="177">
        <v>0</v>
      </c>
      <c r="CD92" s="174">
        <v>4.7239451114498975E-2</v>
      </c>
      <c r="CE92" s="175">
        <v>97738540.87249276</v>
      </c>
      <c r="CF92" s="177">
        <v>4617115.0235485816</v>
      </c>
      <c r="CG92" s="174">
        <v>-2.8269236943321022E-2</v>
      </c>
      <c r="CH92" s="175">
        <v>0</v>
      </c>
      <c r="CI92" s="177">
        <v>0</v>
      </c>
      <c r="CJ92" s="174">
        <v>-1.997152506634528E-2</v>
      </c>
      <c r="CK92" s="175">
        <v>351346908.76138484</v>
      </c>
      <c r="CL92" s="177">
        <v>-7016933.5953109255</v>
      </c>
      <c r="CM92" s="203">
        <v>1.1385608700758941E-2</v>
      </c>
      <c r="CN92" s="177">
        <f t="shared" si="33"/>
        <v>32476361.085627109</v>
      </c>
      <c r="CO92" s="177">
        <f t="shared" si="23"/>
        <v>369763.1393455051</v>
      </c>
      <c r="CP92" s="174">
        <v>-4.6905536232724102E-2</v>
      </c>
      <c r="CQ92" s="175">
        <v>902694.66511348763</v>
      </c>
      <c r="CR92" s="177">
        <v>-42341.377321567445</v>
      </c>
      <c r="CS92" s="174">
        <v>-0.16321543387337539</v>
      </c>
      <c r="CT92" s="179">
        <v>0</v>
      </c>
      <c r="CU92" s="179">
        <v>0</v>
      </c>
      <c r="CV92" s="174">
        <v>3.0684097921430602E-2</v>
      </c>
      <c r="CW92" s="175">
        <f t="shared" si="34"/>
        <v>75385275.032537982</v>
      </c>
      <c r="CX92" s="179">
        <f t="shared" si="24"/>
        <v>2313129.1609323728</v>
      </c>
      <c r="CY92" s="285">
        <v>0</v>
      </c>
      <c r="CZ92" s="179">
        <f t="shared" si="35"/>
        <v>12564464</v>
      </c>
      <c r="DA92" s="175">
        <f t="shared" si="25"/>
        <v>0</v>
      </c>
      <c r="DB92" s="164"/>
      <c r="DC92" s="180">
        <f t="shared" si="20"/>
        <v>-35390519642.424835</v>
      </c>
      <c r="DE92" s="180">
        <f t="shared" si="21"/>
        <v>1957206706487.6653</v>
      </c>
      <c r="DF92" s="181"/>
      <c r="DG92" s="182">
        <f t="shared" si="26"/>
        <v>-1.8082157354720813E-2</v>
      </c>
      <c r="DH92" s="183">
        <v>-1.8050058390836499E-2</v>
      </c>
    </row>
    <row r="93" spans="1:112" ht="15.75">
      <c r="A93" s="171">
        <v>40725</v>
      </c>
      <c r="B93" s="316">
        <v>1933202166717.6768</v>
      </c>
      <c r="C93" s="173">
        <v>-56463295474.563461</v>
      </c>
      <c r="D93" s="174">
        <v>7.8126392033049774E-2</v>
      </c>
      <c r="E93" s="175">
        <v>54443333.961710654</v>
      </c>
      <c r="F93" s="175">
        <v>4253461.252678859</v>
      </c>
      <c r="G93" s="176">
        <v>0.14101812995326457</v>
      </c>
      <c r="H93" s="175">
        <v>1108631574.8850143</v>
      </c>
      <c r="I93" s="175">
        <v>156337151.49742731</v>
      </c>
      <c r="J93" s="176">
        <v>1.5496524148741834E-2</v>
      </c>
      <c r="K93" s="175">
        <v>925637271.8097614</v>
      </c>
      <c r="L93" s="177">
        <v>14344160.335575476</v>
      </c>
      <c r="M93" s="174">
        <v>7.5094692651270764E-2</v>
      </c>
      <c r="N93" s="175">
        <v>1065143005.9260145</v>
      </c>
      <c r="O93" s="175">
        <v>79986586.659664735</v>
      </c>
      <c r="P93" s="176">
        <v>0.11837948976713744</v>
      </c>
      <c r="Q93" s="178">
        <v>409262792.69688141</v>
      </c>
      <c r="R93" s="178">
        <v>48448320.580130562</v>
      </c>
      <c r="S93" s="176">
        <v>-6.8098751863600645E-3</v>
      </c>
      <c r="T93" s="178">
        <v>488592994.93190289</v>
      </c>
      <c r="U93" s="178">
        <v>-3327257.3124161144</v>
      </c>
      <c r="V93" s="176">
        <v>0.21999315576376652</v>
      </c>
      <c r="W93" s="178">
        <v>1736189.0286477234</v>
      </c>
      <c r="X93" s="179">
        <v>381949.70341464109</v>
      </c>
      <c r="Y93" s="174">
        <v>0.13964856562682607</v>
      </c>
      <c r="Z93" s="175">
        <v>145683131.64643598</v>
      </c>
      <c r="AA93" s="177">
        <v>20344440.370448854</v>
      </c>
      <c r="AB93" s="174">
        <v>-6.0884952862177233E-3</v>
      </c>
      <c r="AC93" s="175">
        <v>119994234.39707375</v>
      </c>
      <c r="AD93" s="177">
        <v>-730584.33049988805</v>
      </c>
      <c r="AE93" s="174">
        <v>0.12604036500912971</v>
      </c>
      <c r="AF93" s="175">
        <v>54821466.135944687</v>
      </c>
      <c r="AG93" s="175">
        <v>6909717.6021101121</v>
      </c>
      <c r="AH93" s="176">
        <v>0.10029091841176792</v>
      </c>
      <c r="AI93" s="178">
        <v>321999192.41637021</v>
      </c>
      <c r="AJ93" s="179">
        <v>32293594.735285345</v>
      </c>
      <c r="AK93" s="174">
        <v>7.5904826261263436E-2</v>
      </c>
      <c r="AL93" s="177">
        <v>512297514.39595193</v>
      </c>
      <c r="AM93" s="177">
        <v>38885853.824301831</v>
      </c>
      <c r="AN93" s="203">
        <v>8.2894924814986892E-2</v>
      </c>
      <c r="AO93" s="177">
        <f t="shared" si="31"/>
        <v>536358492.54664564</v>
      </c>
      <c r="AP93" s="177">
        <f t="shared" si="15"/>
        <v>44461396.913533896</v>
      </c>
      <c r="AQ93" s="203">
        <v>3.5600077202094391E-2</v>
      </c>
      <c r="AR93" s="177">
        <v>14408740.228973221</v>
      </c>
      <c r="AS93" s="177">
        <v>512952.26453636988</v>
      </c>
      <c r="AT93" s="203">
        <v>0.12380237642003841</v>
      </c>
      <c r="AU93" s="177">
        <f t="shared" si="32"/>
        <v>805450197.04793608</v>
      </c>
      <c r="AV93" s="177">
        <f t="shared" si="22"/>
        <v>99716648.482522696</v>
      </c>
      <c r="AW93" s="174">
        <v>2.7651419588172542E-2</v>
      </c>
      <c r="AX93" s="175">
        <v>1518099768.3504617</v>
      </c>
      <c r="AY93" s="177">
        <v>41977613.671366155</v>
      </c>
      <c r="AZ93" s="174">
        <v>3.8676065958494488E-2</v>
      </c>
      <c r="BA93" s="175">
        <v>327770392.88888091</v>
      </c>
      <c r="BB93" s="177">
        <v>12676869.33461201</v>
      </c>
      <c r="BC93" s="174">
        <v>4.6750204975542206E-2</v>
      </c>
      <c r="BD93" s="175">
        <v>27568393.957802229</v>
      </c>
      <c r="BE93" s="177">
        <v>1288828.0683737535</v>
      </c>
      <c r="BF93" s="174">
        <v>1.0930000721870956E-2</v>
      </c>
      <c r="BG93" s="175">
        <v>1875490505.5421152</v>
      </c>
      <c r="BH93" s="177">
        <v>20499112.579437442</v>
      </c>
      <c r="BI93" s="174">
        <v>0.11161670991912796</v>
      </c>
      <c r="BJ93" s="175">
        <v>0</v>
      </c>
      <c r="BK93" s="177">
        <v>0</v>
      </c>
      <c r="BL93" s="174">
        <v>8.9884399299864318E-2</v>
      </c>
      <c r="BM93" s="175">
        <v>373818299.76277763</v>
      </c>
      <c r="BN93" s="177">
        <v>33600433.321473882</v>
      </c>
      <c r="BO93" s="174">
        <v>5.4704921506219119E-2</v>
      </c>
      <c r="BP93" s="175">
        <v>14014689.282073896</v>
      </c>
      <c r="BQ93" s="177">
        <v>766672.47710990289</v>
      </c>
      <c r="BR93" s="174">
        <v>5.6989652985341803E-2</v>
      </c>
      <c r="BS93" s="175">
        <v>0</v>
      </c>
      <c r="BT93" s="177">
        <v>0</v>
      </c>
      <c r="BU93" s="174">
        <v>8.8772794224927148E-2</v>
      </c>
      <c r="BV93" s="175">
        <v>0</v>
      </c>
      <c r="BW93" s="177">
        <v>0</v>
      </c>
      <c r="BX93" s="174">
        <v>4.6192040516741972E-2</v>
      </c>
      <c r="BY93" s="175">
        <v>114102713.82855065</v>
      </c>
      <c r="BZ93" s="177">
        <v>5270637.180238626</v>
      </c>
      <c r="CA93" s="174">
        <v>0.17829270492171842</v>
      </c>
      <c r="CB93" s="175">
        <v>0</v>
      </c>
      <c r="CC93" s="177">
        <v>0</v>
      </c>
      <c r="CD93" s="174">
        <v>0.11085101335304605</v>
      </c>
      <c r="CE93" s="175">
        <v>102355655.89604133</v>
      </c>
      <c r="CF93" s="177">
        <v>11346228.178491864</v>
      </c>
      <c r="CG93" s="174">
        <v>0.1578804266477207</v>
      </c>
      <c r="CH93" s="175">
        <v>0</v>
      </c>
      <c r="CI93" s="177">
        <v>0</v>
      </c>
      <c r="CJ93" s="174">
        <v>0.14405559530729278</v>
      </c>
      <c r="CK93" s="175">
        <v>344329975.16607392</v>
      </c>
      <c r="CL93" s="177">
        <v>49602659.554694116</v>
      </c>
      <c r="CM93" s="203">
        <v>0.11484400767879507</v>
      </c>
      <c r="CN93" s="177">
        <f t="shared" si="33"/>
        <v>32846124.224972613</v>
      </c>
      <c r="CO93" s="177">
        <f t="shared" si="23"/>
        <v>3772180.5427114116</v>
      </c>
      <c r="CP93" s="174">
        <v>7.9741985443063074E-2</v>
      </c>
      <c r="CQ93" s="175">
        <v>860353.28779192024</v>
      </c>
      <c r="CR93" s="177">
        <v>68606.279350994766</v>
      </c>
      <c r="CS93" s="174">
        <v>0.27253401042917624</v>
      </c>
      <c r="CT93" s="179">
        <v>0</v>
      </c>
      <c r="CU93" s="179">
        <v>0</v>
      </c>
      <c r="CV93" s="174">
        <v>6.1142761942873478E-2</v>
      </c>
      <c r="CW93" s="175">
        <f t="shared" si="34"/>
        <v>77698404.193470359</v>
      </c>
      <c r="CX93" s="179">
        <f t="shared" si="24"/>
        <v>4750695.0309425201</v>
      </c>
      <c r="CY93" s="285">
        <v>0</v>
      </c>
      <c r="CZ93" s="179">
        <f t="shared" si="35"/>
        <v>12564464</v>
      </c>
      <c r="DA93" s="175">
        <f t="shared" si="25"/>
        <v>0</v>
      </c>
      <c r="DB93" s="164"/>
      <c r="DC93" s="180">
        <f t="shared" si="20"/>
        <v>-57191734403.360977</v>
      </c>
      <c r="DE93" s="180">
        <f t="shared" si="21"/>
        <v>1921816186845.2412</v>
      </c>
      <c r="DF93" s="181"/>
      <c r="DG93" s="182">
        <f t="shared" si="26"/>
        <v>-2.9759211518165071E-2</v>
      </c>
      <c r="DH93" s="183">
        <v>-2.9207134383896702E-2</v>
      </c>
    </row>
    <row r="94" spans="1:112" ht="15.75">
      <c r="A94" s="171">
        <v>40756</v>
      </c>
      <c r="B94" s="316">
        <v>1876738871243.1133</v>
      </c>
      <c r="C94" s="173">
        <v>-156034175899.74878</v>
      </c>
      <c r="D94" s="174">
        <v>-0.13284872964754169</v>
      </c>
      <c r="E94" s="175">
        <v>58696795.21438951</v>
      </c>
      <c r="F94" s="175">
        <v>-7797794.678613551</v>
      </c>
      <c r="G94" s="176">
        <v>-0.26153882046723703</v>
      </c>
      <c r="H94" s="175">
        <v>1264968726.3824415</v>
      </c>
      <c r="I94" s="175">
        <v>-330838428.62600684</v>
      </c>
      <c r="J94" s="176">
        <v>-0.14991242971594501</v>
      </c>
      <c r="K94" s="175">
        <v>939981432.14533699</v>
      </c>
      <c r="L94" s="177">
        <v>-140914900.38078117</v>
      </c>
      <c r="M94" s="174">
        <v>-0.35625868552738593</v>
      </c>
      <c r="N94" s="175">
        <v>1145129592.5856793</v>
      </c>
      <c r="O94" s="175">
        <v>-407962363.4130851</v>
      </c>
      <c r="P94" s="176">
        <v>-0.11148424179719423</v>
      </c>
      <c r="Q94" s="178">
        <v>457711113.27701199</v>
      </c>
      <c r="R94" s="178">
        <v>-51027576.42583736</v>
      </c>
      <c r="S94" s="176">
        <v>-0.11040499309916775</v>
      </c>
      <c r="T94" s="178">
        <v>485265737.61948675</v>
      </c>
      <c r="U94" s="178">
        <v>-53575760.413141981</v>
      </c>
      <c r="V94" s="176">
        <v>-0.10073301558152199</v>
      </c>
      <c r="W94" s="178">
        <v>2118138.7320623645</v>
      </c>
      <c r="X94" s="179">
        <v>-213366.5019006634</v>
      </c>
      <c r="Y94" s="174">
        <v>-0.19077706842592487</v>
      </c>
      <c r="Z94" s="175">
        <v>166027572.01688483</v>
      </c>
      <c r="AA94" s="177">
        <v>-31674253.467255406</v>
      </c>
      <c r="AB94" s="174">
        <v>3.3629551275330377E-2</v>
      </c>
      <c r="AC94" s="175">
        <v>119263650.06657386</v>
      </c>
      <c r="AD94" s="177">
        <v>4010783.0351969046</v>
      </c>
      <c r="AE94" s="174">
        <v>-0.33905075139367452</v>
      </c>
      <c r="AF94" s="175">
        <v>61731183.738054797</v>
      </c>
      <c r="AG94" s="175">
        <v>-20930004.230808459</v>
      </c>
      <c r="AH94" s="176">
        <v>-0.4545472926254861</v>
      </c>
      <c r="AI94" s="178">
        <v>354292787.15165555</v>
      </c>
      <c r="AJ94" s="179">
        <v>-161042827.19652265</v>
      </c>
      <c r="AK94" s="174">
        <v>-0.41839819466347827</v>
      </c>
      <c r="AL94" s="177">
        <v>551183368.22025371</v>
      </c>
      <c r="AM94" s="177">
        <v>-230614126.19188935</v>
      </c>
      <c r="AN94" s="203">
        <v>-0.24617769302244996</v>
      </c>
      <c r="AO94" s="177">
        <f t="shared" si="31"/>
        <v>580819889.46017957</v>
      </c>
      <c r="AP94" s="177">
        <f t="shared" si="15"/>
        <v>-142984900.44886142</v>
      </c>
      <c r="AQ94" s="203">
        <v>-0.14831815331794623</v>
      </c>
      <c r="AR94" s="177">
        <v>14921692.493509591</v>
      </c>
      <c r="AS94" s="177">
        <v>-2213157.8750156029</v>
      </c>
      <c r="AT94" s="203">
        <v>-0.27584580901885936</v>
      </c>
      <c r="AU94" s="177">
        <f t="shared" si="32"/>
        <v>905166845.53045881</v>
      </c>
      <c r="AV94" s="177">
        <f t="shared" si="22"/>
        <v>-249686480.80239829</v>
      </c>
      <c r="AW94" s="174">
        <v>-0.38830094484400529</v>
      </c>
      <c r="AX94" s="175">
        <v>1560077382.0218279</v>
      </c>
      <c r="AY94" s="177">
        <v>-605779521.46883798</v>
      </c>
      <c r="AZ94" s="174">
        <v>9.8915423987294311E-3</v>
      </c>
      <c r="BA94" s="175">
        <v>340447262.22349286</v>
      </c>
      <c r="BB94" s="177">
        <v>3367548.5288150362</v>
      </c>
      <c r="BC94" s="174">
        <v>-1.6144044299673133E-2</v>
      </c>
      <c r="BD94" s="175">
        <v>28857222.02617598</v>
      </c>
      <c r="BE94" s="177">
        <v>-465872.27075608831</v>
      </c>
      <c r="BF94" s="174">
        <v>8.9590834798562863E-3</v>
      </c>
      <c r="BG94" s="175">
        <v>1895989618.1215525</v>
      </c>
      <c r="BH94" s="177">
        <v>16986329.265691828</v>
      </c>
      <c r="BI94" s="174">
        <v>-0.12989299122864936</v>
      </c>
      <c r="BJ94" s="175">
        <v>0</v>
      </c>
      <c r="BK94" s="177">
        <v>0</v>
      </c>
      <c r="BL94" s="174">
        <v>-3.0705810030289646E-2</v>
      </c>
      <c r="BM94" s="175">
        <v>407418733.08425152</v>
      </c>
      <c r="BN94" s="177">
        <v>-12510122.220866309</v>
      </c>
      <c r="BO94" s="174">
        <v>-9.4921496403316472E-2</v>
      </c>
      <c r="BP94" s="175">
        <v>14781361.7591838</v>
      </c>
      <c r="BQ94" s="177">
        <v>-1403068.9770604847</v>
      </c>
      <c r="BR94" s="174">
        <v>2.8972534116258122E-2</v>
      </c>
      <c r="BS94" s="175">
        <v>0</v>
      </c>
      <c r="BT94" s="177">
        <v>0</v>
      </c>
      <c r="BU94" s="174">
        <v>-0.29483955866551548</v>
      </c>
      <c r="BV94" s="175">
        <v>0</v>
      </c>
      <c r="BW94" s="177">
        <v>0</v>
      </c>
      <c r="BX94" s="174">
        <v>3.3547257369648548E-3</v>
      </c>
      <c r="BY94" s="175">
        <v>119373351.00878927</v>
      </c>
      <c r="BZ94" s="177">
        <v>400464.8529369249</v>
      </c>
      <c r="CA94" s="174">
        <v>-0.26600707189117551</v>
      </c>
      <c r="CB94" s="175">
        <v>0</v>
      </c>
      <c r="CC94" s="177">
        <v>0</v>
      </c>
      <c r="CD94" s="174">
        <v>-0.37091639873054638</v>
      </c>
      <c r="CE94" s="175">
        <v>113701884.07453319</v>
      </c>
      <c r="CF94" s="177">
        <v>-42173893.369803913</v>
      </c>
      <c r="CG94" s="174">
        <v>-0.26783603356257896</v>
      </c>
      <c r="CH94" s="175">
        <v>0</v>
      </c>
      <c r="CI94" s="177">
        <v>0</v>
      </c>
      <c r="CJ94" s="174">
        <v>-0.53654583701856029</v>
      </c>
      <c r="CK94" s="175">
        <v>393932634.72076803</v>
      </c>
      <c r="CL94" s="177">
        <v>-211362915.22518125</v>
      </c>
      <c r="CM94" s="203">
        <v>-0.21811022939277921</v>
      </c>
      <c r="CN94" s="177">
        <f t="shared" si="33"/>
        <v>36618304.767684028</v>
      </c>
      <c r="CO94" s="177">
        <f t="shared" si="23"/>
        <v>-7986826.852854264</v>
      </c>
      <c r="CP94" s="174">
        <v>-0.25919918207168663</v>
      </c>
      <c r="CQ94" s="175">
        <v>928959.56714291498</v>
      </c>
      <c r="CR94" s="177">
        <v>-240785.55998111161</v>
      </c>
      <c r="CS94" s="174">
        <v>-0.3404426052872353</v>
      </c>
      <c r="CT94" s="179">
        <v>0</v>
      </c>
      <c r="CU94" s="179">
        <v>0</v>
      </c>
      <c r="CV94" s="174">
        <v>-0.19947071631234684</v>
      </c>
      <c r="CW94" s="175">
        <f>CW93*(1+CV93)</f>
        <v>82449099.224412873</v>
      </c>
      <c r="CX94" s="179">
        <f t="shared" si="24"/>
        <v>-16446180.881601395</v>
      </c>
      <c r="CY94" s="285">
        <v>0</v>
      </c>
      <c r="CZ94" s="179">
        <f t="shared" si="35"/>
        <v>12564464</v>
      </c>
      <c r="DA94" s="175">
        <f t="shared" si="25"/>
        <v>0</v>
      </c>
      <c r="DB94" s="164"/>
      <c r="DC94" s="180">
        <f t="shared" si="20"/>
        <v>-153329095897.95236</v>
      </c>
      <c r="DE94" s="180">
        <f t="shared" si="21"/>
        <v>1864624452441.8801</v>
      </c>
      <c r="DF94" s="181"/>
      <c r="DG94" s="182">
        <f t="shared" si="26"/>
        <v>-8.2230550874282063E-2</v>
      </c>
      <c r="DH94" s="183">
        <v>-8.3141122236358292E-2</v>
      </c>
    </row>
    <row r="95" spans="1:112" ht="15.75">
      <c r="A95" s="171">
        <v>40787</v>
      </c>
      <c r="B95" s="316">
        <v>1720704695343.3645</v>
      </c>
      <c r="C95" s="173">
        <v>-115159020047.98758</v>
      </c>
      <c r="D95" s="174">
        <v>-3.8534941458260558E-2</v>
      </c>
      <c r="E95" s="175">
        <v>50899000.535775959</v>
      </c>
      <c r="F95" s="175">
        <v>-1961390.0059300994</v>
      </c>
      <c r="G95" s="176">
        <v>-0.2108066912024891</v>
      </c>
      <c r="H95" s="175">
        <v>934130297.75643456</v>
      </c>
      <c r="I95" s="175">
        <v>-196920917.22202989</v>
      </c>
      <c r="J95" s="176">
        <v>1.0883891390288579E-2</v>
      </c>
      <c r="K95" s="175">
        <v>799066531.76455581</v>
      </c>
      <c r="L95" s="177">
        <v>8696953.3453400042</v>
      </c>
      <c r="M95" s="174">
        <v>-0.15442412395242358</v>
      </c>
      <c r="N95" s="175">
        <v>737167229.17259419</v>
      </c>
      <c r="O95" s="175">
        <v>-113836403.57141332</v>
      </c>
      <c r="P95" s="176">
        <v>-9.4496449603991894E-2</v>
      </c>
      <c r="Q95" s="178">
        <v>406683536.85117465</v>
      </c>
      <c r="R95" s="178">
        <v>-38430150.344830208</v>
      </c>
      <c r="S95" s="176">
        <v>-5.2330226216532792E-2</v>
      </c>
      <c r="T95" s="178">
        <v>431689977.20634478</v>
      </c>
      <c r="U95" s="178">
        <v>-22590434.162617907</v>
      </c>
      <c r="V95" s="176">
        <v>-0.21185530468423311</v>
      </c>
      <c r="W95" s="178">
        <v>1904772.2301617009</v>
      </c>
      <c r="X95" s="179">
        <v>-403536.10117497336</v>
      </c>
      <c r="Y95" s="174">
        <v>-3.296328419964583E-2</v>
      </c>
      <c r="Z95" s="175">
        <v>134353318.54962942</v>
      </c>
      <c r="AA95" s="177">
        <v>-4428726.6225169823</v>
      </c>
      <c r="AB95" s="174">
        <v>-0.15009041645203203</v>
      </c>
      <c r="AC95" s="175">
        <v>123274433.10177077</v>
      </c>
      <c r="AD95" s="177">
        <v>-18502311.002132937</v>
      </c>
      <c r="AE95" s="174">
        <v>-2.635586456786855E-2</v>
      </c>
      <c r="AF95" s="175">
        <v>40801179.507246338</v>
      </c>
      <c r="AG95" s="175">
        <v>-1075350.3613022782</v>
      </c>
      <c r="AH95" s="176">
        <v>-0.16852676734095973</v>
      </c>
      <c r="AI95" s="178">
        <v>193249959.9551329</v>
      </c>
      <c r="AJ95" s="179">
        <v>-32567791.040008467</v>
      </c>
      <c r="AK95" s="174">
        <v>-0.41799841762004386</v>
      </c>
      <c r="AL95" s="177">
        <v>320569242.02836436</v>
      </c>
      <c r="AM95" s="177">
        <v>-133997435.90551317</v>
      </c>
      <c r="AN95" s="203">
        <v>-0.30871222564448353</v>
      </c>
      <c r="AO95" s="177">
        <f t="shared" si="31"/>
        <v>437834989.01131815</v>
      </c>
      <c r="AP95" s="177">
        <f t="shared" si="15"/>
        <v>-135165013.92271203</v>
      </c>
      <c r="AQ95" s="203">
        <v>-8.2417242213817479E-2</v>
      </c>
      <c r="AR95" s="177">
        <v>12708534.618493987</v>
      </c>
      <c r="AS95" s="177">
        <v>-1047402.3758351034</v>
      </c>
      <c r="AT95" s="203">
        <v>-0.28781498700814323</v>
      </c>
      <c r="AU95" s="177">
        <f t="shared" si="32"/>
        <v>655480364.72806048</v>
      </c>
      <c r="AV95" s="177">
        <f t="shared" si="22"/>
        <v>-188657072.65829971</v>
      </c>
      <c r="AW95" s="174">
        <v>-0.11788110422357992</v>
      </c>
      <c r="AX95" s="175">
        <v>954297860.55298984</v>
      </c>
      <c r="AY95" s="177">
        <v>-112493685.56018633</v>
      </c>
      <c r="AZ95" s="174">
        <v>2.9120524645058016E-2</v>
      </c>
      <c r="BA95" s="175">
        <v>343814810.75230789</v>
      </c>
      <c r="BB95" s="177">
        <v>10012067.669848539</v>
      </c>
      <c r="BC95" s="174">
        <v>5.8855538025428811E-2</v>
      </c>
      <c r="BD95" s="175">
        <v>28391349.755419891</v>
      </c>
      <c r="BE95" s="177">
        <v>1670988.1651233644</v>
      </c>
      <c r="BF95" s="174">
        <v>-2.4004308427964284E-3</v>
      </c>
      <c r="BG95" s="175">
        <v>1912975947.3872442</v>
      </c>
      <c r="BH95" s="177">
        <v>-4591966.4656360587</v>
      </c>
      <c r="BI95" s="174">
        <v>-0.19853936022914301</v>
      </c>
      <c r="BJ95" s="175">
        <v>0</v>
      </c>
      <c r="BK95" s="177">
        <v>0</v>
      </c>
      <c r="BL95" s="174">
        <v>-3.4910663651301417E-2</v>
      </c>
      <c r="BM95" s="175">
        <v>394908610.8633852</v>
      </c>
      <c r="BN95" s="177">
        <v>-13786521.686854318</v>
      </c>
      <c r="BO95" s="174">
        <v>-0.10122256054214651</v>
      </c>
      <c r="BP95" s="175">
        <v>13378292.782123314</v>
      </c>
      <c r="BQ95" s="177">
        <v>-1354185.0510890388</v>
      </c>
      <c r="BR95" s="174">
        <v>-4.2944580005361242E-3</v>
      </c>
      <c r="BS95" s="175">
        <v>0</v>
      </c>
      <c r="BT95" s="177">
        <v>0</v>
      </c>
      <c r="BU95" s="174">
        <v>-0.20641264408782589</v>
      </c>
      <c r="BV95" s="175">
        <v>0</v>
      </c>
      <c r="BW95" s="177">
        <v>0</v>
      </c>
      <c r="BX95" s="174">
        <v>-2.5348039428439748E-2</v>
      </c>
      <c r="BY95" s="175">
        <v>119773815.86172619</v>
      </c>
      <c r="BZ95" s="177">
        <v>-3036031.4069577176</v>
      </c>
      <c r="CA95" s="174">
        <v>-0.25805187407031144</v>
      </c>
      <c r="CB95" s="175">
        <v>0</v>
      </c>
      <c r="CC95" s="177">
        <v>0</v>
      </c>
      <c r="CD95" s="174">
        <v>-0.25538008284238517</v>
      </c>
      <c r="CE95" s="175">
        <v>71527990.704729274</v>
      </c>
      <c r="CF95" s="177">
        <v>-18266824.191723119</v>
      </c>
      <c r="CG95" s="174">
        <v>-4.4783733140096683E-2</v>
      </c>
      <c r="CH95" s="175">
        <v>0</v>
      </c>
      <c r="CI95" s="177">
        <v>0</v>
      </c>
      <c r="CJ95" s="174">
        <v>-0.17571241590500378</v>
      </c>
      <c r="CK95" s="175">
        <v>182569719.49558678</v>
      </c>
      <c r="CL95" s="177">
        <v>-32079766.48366842</v>
      </c>
      <c r="CM95" s="203">
        <v>5.2164878363065957E-3</v>
      </c>
      <c r="CN95" s="177">
        <f t="shared" si="33"/>
        <v>28631477.914829761</v>
      </c>
      <c r="CO95" s="177">
        <f t="shared" si="23"/>
        <v>149355.75627819038</v>
      </c>
      <c r="CP95" s="174">
        <v>-0.16899416398581701</v>
      </c>
      <c r="CQ95" s="175">
        <v>688174.00716180343</v>
      </c>
      <c r="CR95" s="177">
        <v>-116297.39101707863</v>
      </c>
      <c r="CS95" s="174">
        <v>1.4604367584097673E-2</v>
      </c>
      <c r="CT95" s="179">
        <v>0</v>
      </c>
      <c r="CU95" s="179">
        <v>0</v>
      </c>
      <c r="CV95" s="174">
        <v>-0.17224327662655464</v>
      </c>
      <c r="CW95" s="175">
        <f t="shared" si="34"/>
        <v>66002918.34281148</v>
      </c>
      <c r="CX95" s="179">
        <f t="shared" si="24"/>
        <v>-11368558.922280775</v>
      </c>
      <c r="CY95" s="285">
        <v>0</v>
      </c>
      <c r="CZ95" s="179">
        <f t="shared" si="35"/>
        <v>12564464</v>
      </c>
      <c r="DA95" s="175">
        <f t="shared" si="25"/>
        <v>0</v>
      </c>
      <c r="DB95" s="164"/>
      <c r="DC95" s="180">
        <f t="shared" si="20"/>
        <v>-114092871640.46841</v>
      </c>
      <c r="DE95" s="180">
        <f t="shared" si="21"/>
        <v>1711295356543.9275</v>
      </c>
      <c r="DF95" s="181"/>
      <c r="DG95" s="182">
        <f t="shared" si="26"/>
        <v>-6.6670473454030987E-2</v>
      </c>
      <c r="DH95" s="183">
        <v>-6.6925498814314408E-2</v>
      </c>
    </row>
    <row r="96" spans="1:112" ht="15.75">
      <c r="A96" s="185">
        <v>40817</v>
      </c>
      <c r="B96" s="316">
        <v>1605545675295.377</v>
      </c>
      <c r="C96" s="173">
        <v>140056976290.98437</v>
      </c>
      <c r="D96" s="174">
        <v>-6.7107998911722422E-2</v>
      </c>
      <c r="E96" s="175">
        <v>48937610.529845864</v>
      </c>
      <c r="F96" s="175">
        <v>-3284105.1141791921</v>
      </c>
      <c r="G96" s="176">
        <v>0.19571876192643201</v>
      </c>
      <c r="H96" s="175">
        <v>737209380.53440464</v>
      </c>
      <c r="I96" s="175">
        <v>144285707.23874557</v>
      </c>
      <c r="J96" s="176">
        <v>-5.1946802086814736E-2</v>
      </c>
      <c r="K96" s="175">
        <v>807763485.10989594</v>
      </c>
      <c r="L96" s="177">
        <v>-41960729.893959485</v>
      </c>
      <c r="M96" s="174">
        <v>5.6066154707087555E-2</v>
      </c>
      <c r="N96" s="175">
        <v>623330825.60118091</v>
      </c>
      <c r="O96" s="175">
        <v>34947762.501852423</v>
      </c>
      <c r="P96" s="176">
        <v>-7.2700816008235995E-3</v>
      </c>
      <c r="Q96" s="178">
        <v>368253386.50634444</v>
      </c>
      <c r="R96" s="178">
        <v>-2677232.1696807561</v>
      </c>
      <c r="S96" s="176">
        <v>-0.1167453119705405</v>
      </c>
      <c r="T96" s="178">
        <v>409099543.04372686</v>
      </c>
      <c r="U96" s="178">
        <v>-47760453.77964545</v>
      </c>
      <c r="V96" s="176">
        <v>0.12577101353707709</v>
      </c>
      <c r="W96" s="178">
        <v>1501236.1289867277</v>
      </c>
      <c r="X96" s="179">
        <v>188811.98950113895</v>
      </c>
      <c r="Y96" s="174">
        <v>-4.5656355038828388E-2</v>
      </c>
      <c r="Z96" s="175">
        <v>129924591.92711245</v>
      </c>
      <c r="AA96" s="177">
        <v>-5931883.297299142</v>
      </c>
      <c r="AB96" s="174">
        <v>-0.11835505853581475</v>
      </c>
      <c r="AC96" s="175">
        <v>104772122.09963784</v>
      </c>
      <c r="AD96" s="177">
        <v>-12400310.644024167</v>
      </c>
      <c r="AE96" s="174">
        <v>-0.22083707775314682</v>
      </c>
      <c r="AF96" s="175">
        <v>39725829.145944059</v>
      </c>
      <c r="AG96" s="175">
        <v>-8772936.019911075</v>
      </c>
      <c r="AH96" s="176">
        <v>8.2960946107633438E-2</v>
      </c>
      <c r="AI96" s="178">
        <v>160682168.91512445</v>
      </c>
      <c r="AJ96" s="179">
        <v>13330344.755825292</v>
      </c>
      <c r="AK96" s="174">
        <v>6.3697199078727534E-2</v>
      </c>
      <c r="AL96" s="177">
        <v>186571806.12285119</v>
      </c>
      <c r="AM96" s="177">
        <v>11884101.477085009</v>
      </c>
      <c r="AN96" s="203">
        <v>0.15583661897990375</v>
      </c>
      <c r="AO96" s="177">
        <f t="shared" si="31"/>
        <v>302669975.08860612</v>
      </c>
      <c r="AP96" s="177">
        <f t="shared" si="15"/>
        <v>47167065.584540069</v>
      </c>
      <c r="AQ96" s="203">
        <v>7.4048993740760179E-3</v>
      </c>
      <c r="AR96" s="177">
        <v>11661132.242658883</v>
      </c>
      <c r="AS96" s="177">
        <v>86349.510844682431</v>
      </c>
      <c r="AT96" s="203">
        <v>0.14222072193434529</v>
      </c>
      <c r="AU96" s="177">
        <f t="shared" si="32"/>
        <v>466823292.06976074</v>
      </c>
      <c r="AV96" s="177">
        <f t="shared" si="22"/>
        <v>66391945.6139291</v>
      </c>
      <c r="AW96" s="174">
        <v>0.25798645510353951</v>
      </c>
      <c r="AX96" s="175">
        <v>841804174.99280357</v>
      </c>
      <c r="AY96" s="177">
        <v>217174074.99775305</v>
      </c>
      <c r="AZ96" s="174">
        <v>-2.6285543568853292E-2</v>
      </c>
      <c r="BA96" s="175">
        <v>353826878.42215645</v>
      </c>
      <c r="BB96" s="177">
        <v>-9300531.8285969496</v>
      </c>
      <c r="BC96" s="174">
        <v>4.9378614708807826E-2</v>
      </c>
      <c r="BD96" s="175">
        <v>30062337.920543253</v>
      </c>
      <c r="BE96" s="177">
        <v>1484436.6014244885</v>
      </c>
      <c r="BF96" s="174">
        <v>4.388045387729294E-2</v>
      </c>
      <c r="BG96" s="175">
        <v>1908383980.9216082</v>
      </c>
      <c r="BH96" s="177">
        <v>83740755.254995316</v>
      </c>
      <c r="BI96" s="174">
        <v>0.10827461245400727</v>
      </c>
      <c r="BJ96" s="175">
        <v>0</v>
      </c>
      <c r="BK96" s="177">
        <v>0</v>
      </c>
      <c r="BL96" s="174">
        <v>2.6935724840877123E-2</v>
      </c>
      <c r="BM96" s="175">
        <v>381122089.17653084</v>
      </c>
      <c r="BN96" s="177">
        <v>10265799.724839268</v>
      </c>
      <c r="BO96" s="174">
        <v>2.6955470925639825E-3</v>
      </c>
      <c r="BP96" s="175">
        <v>12024107.731034275</v>
      </c>
      <c r="BQ96" s="177">
        <v>32411.548635065545</v>
      </c>
      <c r="BR96" s="174">
        <v>-4.9622946538390878E-3</v>
      </c>
      <c r="BS96" s="175">
        <v>0</v>
      </c>
      <c r="BT96" s="177">
        <v>0</v>
      </c>
      <c r="BU96" s="174">
        <v>3.4021404464572871E-2</v>
      </c>
      <c r="BV96" s="175">
        <v>0</v>
      </c>
      <c r="BW96" s="177">
        <v>0</v>
      </c>
      <c r="BX96" s="174">
        <v>4.2749590889015955E-2</v>
      </c>
      <c r="BY96" s="175">
        <v>116737784.45476848</v>
      </c>
      <c r="BZ96" s="177">
        <v>4990492.526731479</v>
      </c>
      <c r="CA96" s="174">
        <v>5.1191817167594765E-2</v>
      </c>
      <c r="CB96" s="175">
        <v>0</v>
      </c>
      <c r="CC96" s="177">
        <v>0</v>
      </c>
      <c r="CD96" s="174">
        <v>-0.16167411120862646</v>
      </c>
      <c r="CE96" s="175">
        <v>53261166.513006158</v>
      </c>
      <c r="CF96" s="177">
        <v>-8610951.7579249293</v>
      </c>
      <c r="CG96" s="174">
        <v>0.23167985032224589</v>
      </c>
      <c r="CH96" s="175">
        <v>0</v>
      </c>
      <c r="CI96" s="177">
        <v>0</v>
      </c>
      <c r="CJ96" s="174">
        <v>0.15082500765055185</v>
      </c>
      <c r="CK96" s="175">
        <v>150489953.01191837</v>
      </c>
      <c r="CL96" s="177">
        <v>22697648.314353775</v>
      </c>
      <c r="CM96" s="203">
        <v>8.2901354249915651E-3</v>
      </c>
      <c r="CN96" s="177">
        <f t="shared" si="33"/>
        <v>28780833.671107952</v>
      </c>
      <c r="CO96" s="177">
        <f t="shared" si="23"/>
        <v>238597.00877764207</v>
      </c>
      <c r="CP96" s="174">
        <v>4.16102679053783E-2</v>
      </c>
      <c r="CQ96" s="175">
        <v>571876.61614472477</v>
      </c>
      <c r="CR96" s="177">
        <v>23795.939206603187</v>
      </c>
      <c r="CS96" s="174">
        <v>7.9219965618200286E-2</v>
      </c>
      <c r="CT96" s="179">
        <v>0</v>
      </c>
      <c r="CU96" s="179">
        <v>0</v>
      </c>
      <c r="CV96" s="174">
        <v>-3.0412821880586915E-2</v>
      </c>
      <c r="CW96" s="175">
        <f t="shared" si="34"/>
        <v>54634359.420530699</v>
      </c>
      <c r="CX96" s="179">
        <f t="shared" si="24"/>
        <v>-1661585.041616566</v>
      </c>
      <c r="CY96" s="285">
        <v>0</v>
      </c>
      <c r="CZ96" s="179">
        <f t="shared" si="35"/>
        <v>12564464</v>
      </c>
      <c r="DA96" s="175">
        <f t="shared" si="25"/>
        <v>0</v>
      </c>
      <c r="DB96" s="164"/>
      <c r="DC96" s="180">
        <f t="shared" si="20"/>
        <v>139540406909.94211</v>
      </c>
      <c r="DE96" s="180">
        <f t="shared" si="21"/>
        <v>1597202484903.459</v>
      </c>
      <c r="DF96" s="181"/>
      <c r="DG96" s="182">
        <f t="shared" si="26"/>
        <v>8.7365508273909598E-2</v>
      </c>
      <c r="DH96" s="183">
        <v>8.7233255612748403E-2</v>
      </c>
    </row>
    <row r="97" spans="1:112" ht="15.75">
      <c r="A97" s="171">
        <v>40848</v>
      </c>
      <c r="B97" s="316">
        <v>1745602651586.3613</v>
      </c>
      <c r="C97" s="173">
        <v>-27697320915.785992</v>
      </c>
      <c r="D97" s="174">
        <v>0.10143598231882112</v>
      </c>
      <c r="E97" s="175">
        <v>45653505.41566667</v>
      </c>
      <c r="F97" s="175">
        <v>4630908.1681357687</v>
      </c>
      <c r="G97" s="176">
        <v>-0.15580653662320534</v>
      </c>
      <c r="H97" s="175">
        <v>881495087.77315021</v>
      </c>
      <c r="I97" s="175">
        <v>-137342696.67630294</v>
      </c>
      <c r="J97" s="176">
        <v>4.5878946079424034E-2</v>
      </c>
      <c r="K97" s="175">
        <v>765802755.21593642</v>
      </c>
      <c r="L97" s="177">
        <v>35134223.314026311</v>
      </c>
      <c r="M97" s="174">
        <v>-0.15428062037702692</v>
      </c>
      <c r="N97" s="175">
        <v>658278588.1030333</v>
      </c>
      <c r="O97" s="175">
        <v>-101559628.95344935</v>
      </c>
      <c r="P97" s="176">
        <v>7.4905311417295076E-2</v>
      </c>
      <c r="Q97" s="178">
        <v>365576154.33666366</v>
      </c>
      <c r="R97" s="178">
        <v>27383595.687324919</v>
      </c>
      <c r="S97" s="176">
        <v>5.0253838550451027E-2</v>
      </c>
      <c r="T97" s="178">
        <v>361339089.26408142</v>
      </c>
      <c r="U97" s="178">
        <v>18158676.253844161</v>
      </c>
      <c r="V97" s="176">
        <v>-0.13352064515724121</v>
      </c>
      <c r="W97" s="178">
        <v>1690048.1184878666</v>
      </c>
      <c r="X97" s="179">
        <v>-225656.31512728159</v>
      </c>
      <c r="Y97" s="174">
        <v>-4.5436808094755129E-2</v>
      </c>
      <c r="Z97" s="175">
        <v>123992708.6298133</v>
      </c>
      <c r="AA97" s="177">
        <v>-5633832.9071617154</v>
      </c>
      <c r="AB97" s="174">
        <v>-0.13485671495615878</v>
      </c>
      <c r="AC97" s="175">
        <v>92371811.455613673</v>
      </c>
      <c r="AD97" s="177">
        <v>-12456959.047453735</v>
      </c>
      <c r="AE97" s="174">
        <v>-0.49261674345391571</v>
      </c>
      <c r="AF97" s="175">
        <v>30952893.126032986</v>
      </c>
      <c r="AG97" s="175">
        <v>-15247913.412223462</v>
      </c>
      <c r="AH97" s="176">
        <v>-0.17415893376371039</v>
      </c>
      <c r="AI97" s="178">
        <v>174012513.67094976</v>
      </c>
      <c r="AJ97" s="179">
        <v>-30305833.842475686</v>
      </c>
      <c r="AK97" s="174">
        <v>-0.12012217998814999</v>
      </c>
      <c r="AL97" s="177">
        <v>198455907.59993622</v>
      </c>
      <c r="AM97" s="177">
        <v>-23838956.252431203</v>
      </c>
      <c r="AN97" s="203">
        <v>3.7877854944222696E-2</v>
      </c>
      <c r="AO97" s="177">
        <f t="shared" si="31"/>
        <v>349837040.67314613</v>
      </c>
      <c r="AP97" s="177">
        <f t="shared" si="15"/>
        <v>13251076.680733565</v>
      </c>
      <c r="AQ97" s="203">
        <v>0.10887274318144054</v>
      </c>
      <c r="AR97" s="177">
        <v>11747481.753503567</v>
      </c>
      <c r="AS97" s="177">
        <v>1278980.5639778525</v>
      </c>
      <c r="AT97" s="203">
        <v>-8.9866241147208564E-2</v>
      </c>
      <c r="AU97" s="177">
        <f t="shared" si="32"/>
        <v>533215237.68368977</v>
      </c>
      <c r="AV97" s="177">
        <f t="shared" si="22"/>
        <v>-47918049.133048594</v>
      </c>
      <c r="AW97" s="174">
        <v>-0.13269909790944392</v>
      </c>
      <c r="AX97" s="175">
        <v>1058978249.9905567</v>
      </c>
      <c r="AY97" s="177">
        <v>-140525458.47946846</v>
      </c>
      <c r="AZ97" s="174">
        <v>-1.2548620810030473E-2</v>
      </c>
      <c r="BA97" s="175">
        <v>344526346.5935595</v>
      </c>
      <c r="BB97" s="177">
        <v>-4323330.4824677119</v>
      </c>
      <c r="BC97" s="174">
        <v>-1.2039816405385961E-2</v>
      </c>
      <c r="BD97" s="175">
        <v>31546774.521967739</v>
      </c>
      <c r="BE97" s="177">
        <v>-379817.37342659902</v>
      </c>
      <c r="BF97" s="174">
        <v>-4.135198517043466E-2</v>
      </c>
      <c r="BG97" s="175">
        <v>1992124736.1766036</v>
      </c>
      <c r="BH97" s="177">
        <v>-82378312.548030972</v>
      </c>
      <c r="BI97" s="174">
        <v>-1.1268316860558979E-2</v>
      </c>
      <c r="BJ97" s="175">
        <v>0</v>
      </c>
      <c r="BK97" s="177">
        <v>0</v>
      </c>
      <c r="BL97" s="174">
        <v>-6.8020204363168427E-2</v>
      </c>
      <c r="BM97" s="175">
        <v>391387888.90137005</v>
      </c>
      <c r="BN97" s="177">
        <v>-26622284.18834025</v>
      </c>
      <c r="BO97" s="174">
        <v>-0.12425420984472098</v>
      </c>
      <c r="BP97" s="175">
        <v>12056519.279669341</v>
      </c>
      <c r="BQ97" s="177">
        <v>-1498073.2765729586</v>
      </c>
      <c r="BR97" s="174">
        <v>-1.436399212823255E-2</v>
      </c>
      <c r="BS97" s="175">
        <v>0</v>
      </c>
      <c r="BT97" s="177">
        <v>0</v>
      </c>
      <c r="BU97" s="174">
        <v>-4.0490701737835845E-2</v>
      </c>
      <c r="BV97" s="175">
        <v>0</v>
      </c>
      <c r="BW97" s="177">
        <v>0</v>
      </c>
      <c r="BX97" s="174">
        <v>-9.2052244473408415E-2</v>
      </c>
      <c r="BY97" s="175">
        <v>121728276.98149994</v>
      </c>
      <c r="BZ97" s="177">
        <v>-11205361.112027807</v>
      </c>
      <c r="CA97" s="174">
        <v>5.6010100100747778E-2</v>
      </c>
      <c r="CB97" s="175">
        <v>0</v>
      </c>
      <c r="CC97" s="177">
        <v>0</v>
      </c>
      <c r="CD97" s="174">
        <v>4.2791460245019966E-2</v>
      </c>
      <c r="CE97" s="175">
        <v>44650214.755081229</v>
      </c>
      <c r="CF97" s="177">
        <v>1910647.8896236622</v>
      </c>
      <c r="CG97" s="174">
        <v>-0.16468060304803428</v>
      </c>
      <c r="CH97" s="175">
        <v>0</v>
      </c>
      <c r="CI97" s="177">
        <v>0</v>
      </c>
      <c r="CJ97" s="174">
        <v>-0.1589433365158758</v>
      </c>
      <c r="CK97" s="175">
        <v>173187601.32627216</v>
      </c>
      <c r="CL97" s="177">
        <v>-27527015.197979014</v>
      </c>
      <c r="CM97" s="203">
        <v>5.813289330758098E-2</v>
      </c>
      <c r="CN97" s="177">
        <f t="shared" si="33"/>
        <v>29019430.679885592</v>
      </c>
      <c r="CO97" s="177">
        <f t="shared" si="23"/>
        <v>1686983.4675605313</v>
      </c>
      <c r="CP97" s="174">
        <v>-0.17233091156790326</v>
      </c>
      <c r="CQ97" s="175">
        <v>595672.55535132799</v>
      </c>
      <c r="CR97" s="177">
        <v>-102652.79445967666</v>
      </c>
      <c r="CS97" s="174">
        <v>-3.9429213307104069E-2</v>
      </c>
      <c r="CT97" s="179">
        <v>0</v>
      </c>
      <c r="CU97" s="179">
        <v>0</v>
      </c>
      <c r="CV97" s="174">
        <v>-0.11167381690219037</v>
      </c>
      <c r="CW97" s="175">
        <f t="shared" si="34"/>
        <v>52972774.378914133</v>
      </c>
      <c r="CX97" s="179">
        <f t="shared" si="24"/>
        <v>-5915671.9067918984</v>
      </c>
      <c r="CY97" s="285">
        <v>0</v>
      </c>
      <c r="CZ97" s="179">
        <f t="shared" si="35"/>
        <v>12564464</v>
      </c>
      <c r="DA97" s="175">
        <f t="shared" si="25"/>
        <v>0</v>
      </c>
      <c r="DB97" s="164"/>
      <c r="DC97" s="180">
        <f t="shared" si="20"/>
        <v>-27125748503.911976</v>
      </c>
      <c r="DE97" s="180">
        <f t="shared" si="21"/>
        <v>1736742891813.4014</v>
      </c>
      <c r="DF97" s="181"/>
      <c r="DG97" s="182">
        <f t="shared" si="26"/>
        <v>-1.5618747387293993E-2</v>
      </c>
      <c r="DH97" s="183">
        <v>-1.58669104281065E-2</v>
      </c>
    </row>
    <row r="98" spans="1:112" s="170" customFormat="1" ht="15.75">
      <c r="A98" s="187">
        <v>40878</v>
      </c>
      <c r="B98" s="317">
        <v>1717905330670.5754</v>
      </c>
      <c r="C98" s="189">
        <v>5837148233.1390858</v>
      </c>
      <c r="D98" s="190">
        <v>-7.0265719067096971E-2</v>
      </c>
      <c r="E98" s="191">
        <v>50284413.583802439</v>
      </c>
      <c r="F98" s="191">
        <v>-3533270.478333177</v>
      </c>
      <c r="G98" s="192">
        <v>7.2749112918329903E-2</v>
      </c>
      <c r="H98" s="191">
        <v>744152391.0968473</v>
      </c>
      <c r="I98" s="191">
        <v>54136426.328349739</v>
      </c>
      <c r="J98" s="192">
        <v>-2.3494989032194054E-2</v>
      </c>
      <c r="K98" s="191">
        <v>800936978.52996266</v>
      </c>
      <c r="L98" s="193">
        <v>-18818005.526040118</v>
      </c>
      <c r="M98" s="190">
        <v>2.8747468231283321E-2</v>
      </c>
      <c r="N98" s="191">
        <v>556718959.14958394</v>
      </c>
      <c r="O98" s="191">
        <v>16004260.59190578</v>
      </c>
      <c r="P98" s="192">
        <v>-5.370742520534337E-2</v>
      </c>
      <c r="Q98" s="194">
        <v>392959750.0239886</v>
      </c>
      <c r="R98" s="194">
        <v>-21104856.383123796</v>
      </c>
      <c r="S98" s="192">
        <v>-0.21003150368475382</v>
      </c>
      <c r="T98" s="194">
        <v>379497765.51792556</v>
      </c>
      <c r="U98" s="194">
        <v>-79706486.336734027</v>
      </c>
      <c r="V98" s="192">
        <v>5.0683348928724802E-2</v>
      </c>
      <c r="W98" s="194">
        <v>1464391.8033605849</v>
      </c>
      <c r="X98" s="195">
        <v>74220.280738089074</v>
      </c>
      <c r="Y98" s="190">
        <v>4.4523722372468141E-2</v>
      </c>
      <c r="Z98" s="191">
        <v>118358875.72265159</v>
      </c>
      <c r="AA98" s="193">
        <v>5269777.7229927983</v>
      </c>
      <c r="AB98" s="190">
        <v>-1.3645967255746074E-2</v>
      </c>
      <c r="AC98" s="191">
        <v>79914852.408159941</v>
      </c>
      <c r="AD98" s="193">
        <v>-1090515.4592095308</v>
      </c>
      <c r="AE98" s="190">
        <v>7.1554438532083375E-2</v>
      </c>
      <c r="AF98" s="191">
        <v>15704979.713809524</v>
      </c>
      <c r="AG98" s="191">
        <v>1123761.0055793999</v>
      </c>
      <c r="AH98" s="192">
        <v>6.9423405486217518E-2</v>
      </c>
      <c r="AI98" s="194">
        <v>143706679.82847407</v>
      </c>
      <c r="AJ98" s="195">
        <v>9976607.1048101913</v>
      </c>
      <c r="AK98" s="190">
        <v>7.2979568306574677E-2</v>
      </c>
      <c r="AL98" s="193">
        <v>174616951.347505</v>
      </c>
      <c r="AM98" s="193">
        <v>12743469.728351068</v>
      </c>
      <c r="AN98" s="204">
        <v>-0.1031176429643489</v>
      </c>
      <c r="AO98" s="191">
        <f t="shared" si="31"/>
        <v>363088117.35387969</v>
      </c>
      <c r="AP98" s="191">
        <f t="shared" si="15"/>
        <v>-37440790.849894978</v>
      </c>
      <c r="AQ98" s="204">
        <v>3.5463914188565843E-3</v>
      </c>
      <c r="AR98" s="193">
        <v>13026462.317481419</v>
      </c>
      <c r="AS98" s="193">
        <v>46196.934180774755</v>
      </c>
      <c r="AT98" s="204">
        <v>0.13114599562547122</v>
      </c>
      <c r="AU98" s="193">
        <f>AU97*(1+AT97)</f>
        <v>485297188.55064118</v>
      </c>
      <c r="AV98" s="193">
        <f t="shared" si="22"/>
        <v>63644782.966715872</v>
      </c>
      <c r="AW98" s="190">
        <v>-2.4948908887735877E-2</v>
      </c>
      <c r="AX98" s="191">
        <v>918452791.51108825</v>
      </c>
      <c r="AY98" s="193">
        <v>-22914395.013096817</v>
      </c>
      <c r="AZ98" s="190">
        <v>-4.0139852549099228E-2</v>
      </c>
      <c r="BA98" s="191">
        <v>340203016.11109179</v>
      </c>
      <c r="BB98" s="193">
        <v>-13655698.903458053</v>
      </c>
      <c r="BC98" s="190">
        <v>5.7696839415622148E-2</v>
      </c>
      <c r="BD98" s="191">
        <v>31166957.148541138</v>
      </c>
      <c r="BE98" s="193">
        <v>1798234.9216729547</v>
      </c>
      <c r="BF98" s="190">
        <v>0.11376140132397167</v>
      </c>
      <c r="BG98" s="191">
        <v>1909746423.6285725</v>
      </c>
      <c r="BH98" s="193">
        <v>217255429.32542965</v>
      </c>
      <c r="BI98" s="190">
        <v>0.10892161652945256</v>
      </c>
      <c r="BJ98" s="191">
        <v>0</v>
      </c>
      <c r="BK98" s="193">
        <v>0</v>
      </c>
      <c r="BL98" s="190">
        <v>3.5292573588519428E-2</v>
      </c>
      <c r="BM98" s="191">
        <v>364765604.7130298</v>
      </c>
      <c r="BN98" s="193">
        <v>12873516.946895393</v>
      </c>
      <c r="BO98" s="190">
        <v>-9.0119280176252864E-4</v>
      </c>
      <c r="BP98" s="191">
        <v>10558446.003096381</v>
      </c>
      <c r="BQ98" s="193">
        <v>-9515.1955357888</v>
      </c>
      <c r="BR98" s="190">
        <v>-3.7156164589618221E-2</v>
      </c>
      <c r="BS98" s="191">
        <v>0</v>
      </c>
      <c r="BT98" s="193">
        <v>0</v>
      </c>
      <c r="BU98" s="190">
        <v>-1.9370086667745225E-2</v>
      </c>
      <c r="BV98" s="191">
        <v>0</v>
      </c>
      <c r="BW98" s="193">
        <v>0</v>
      </c>
      <c r="BX98" s="190">
        <v>2.4316458024371851E-2</v>
      </c>
      <c r="BY98" s="191">
        <v>110522915.86947213</v>
      </c>
      <c r="BZ98" s="193">
        <v>2687525.8444712004</v>
      </c>
      <c r="CA98" s="190">
        <v>2.5580651603504278E-3</v>
      </c>
      <c r="CB98" s="191">
        <v>0</v>
      </c>
      <c r="CC98" s="193">
        <v>0</v>
      </c>
      <c r="CD98" s="190">
        <v>8.5709365799364751E-2</v>
      </c>
      <c r="CE98" s="191">
        <v>46560862.644704886</v>
      </c>
      <c r="CF98" s="193">
        <v>3990702.0083489888</v>
      </c>
      <c r="CG98" s="190">
        <v>0.10618630040417634</v>
      </c>
      <c r="CH98" s="191">
        <v>0</v>
      </c>
      <c r="CI98" s="193">
        <v>0</v>
      </c>
      <c r="CJ98" s="190">
        <v>1.875943619352029E-3</v>
      </c>
      <c r="CK98" s="191">
        <v>145660586.12829316</v>
      </c>
      <c r="CL98" s="193">
        <v>273251.04713844822</v>
      </c>
      <c r="CM98" s="204">
        <v>1.8331250365434693E-2</v>
      </c>
      <c r="CN98" s="193">
        <f t="shared" si="33"/>
        <v>30706414.147446122</v>
      </c>
      <c r="CO98" s="193">
        <f t="shared" si="23"/>
        <v>562886.9655615607</v>
      </c>
      <c r="CP98" s="190">
        <v>0.18378267376864554</v>
      </c>
      <c r="CQ98" s="191">
        <v>493019.76089165133</v>
      </c>
      <c r="CR98" s="193">
        <v>90608.489877445987</v>
      </c>
      <c r="CS98" s="190">
        <v>-1.7586112404622309E-2</v>
      </c>
      <c r="CT98" s="195">
        <v>0</v>
      </c>
      <c r="CU98" s="195">
        <v>0</v>
      </c>
      <c r="CV98" s="190">
        <v>-4.4808579073909928E-2</v>
      </c>
      <c r="CW98" s="191">
        <f t="shared" si="34"/>
        <v>47057102.472122237</v>
      </c>
      <c r="CX98" s="195">
        <f t="shared" si="24"/>
        <v>-2108561.8971111714</v>
      </c>
      <c r="CY98" s="286">
        <v>0.20419230548994877</v>
      </c>
      <c r="CZ98" s="195">
        <f t="shared" si="35"/>
        <v>12564464</v>
      </c>
      <c r="DA98" s="191">
        <f t="shared" si="25"/>
        <v>2565566.8714054637</v>
      </c>
      <c r="DB98" s="196"/>
      <c r="DC98" s="197">
        <f t="shared" si="20"/>
        <v>5632413104.0971966</v>
      </c>
      <c r="DE98" s="197">
        <f t="shared" si="21"/>
        <v>1709617143309.4893</v>
      </c>
      <c r="DG98" s="198">
        <f t="shared" si="26"/>
        <v>3.2945464580414366E-3</v>
      </c>
      <c r="DH98" s="199">
        <v>3.3978288145020104E-3</v>
      </c>
    </row>
    <row r="99" spans="1:112" ht="15.75">
      <c r="A99" s="171">
        <v>40909</v>
      </c>
      <c r="B99" s="316">
        <v>1945000000000</v>
      </c>
      <c r="C99" s="173">
        <v>103078262431.73474</v>
      </c>
      <c r="D99" s="174">
        <v>-1.6865282302124099E-2</v>
      </c>
      <c r="E99" s="175">
        <v>0</v>
      </c>
      <c r="F99" s="175">
        <v>0</v>
      </c>
      <c r="G99" s="176">
        <v>-0.10814435065359791</v>
      </c>
      <c r="H99" s="175">
        <v>65606094</v>
      </c>
      <c r="I99" s="175">
        <v>-7094928.4345489061</v>
      </c>
      <c r="J99" s="176">
        <v>9.830086578437422E-2</v>
      </c>
      <c r="K99" s="175">
        <v>402889977</v>
      </c>
      <c r="L99" s="177">
        <v>39604433.554946616</v>
      </c>
      <c r="M99" s="174">
        <v>9.1505107761333374E-2</v>
      </c>
      <c r="N99" s="175">
        <v>397110801</v>
      </c>
      <c r="O99" s="175">
        <v>36337666.638694413</v>
      </c>
      <c r="P99" s="176">
        <v>9.1724282610154514E-2</v>
      </c>
      <c r="Q99" s="178">
        <v>351148122</v>
      </c>
      <c r="R99" s="178">
        <v>32208809.580353014</v>
      </c>
      <c r="S99" s="176">
        <v>0.13096529177186123</v>
      </c>
      <c r="T99" s="178">
        <v>199057766</v>
      </c>
      <c r="U99" s="178">
        <v>26069658.403644878</v>
      </c>
      <c r="V99" s="176">
        <v>8.4052414779310247E-2</v>
      </c>
      <c r="W99" s="178">
        <v>50432620</v>
      </c>
      <c r="X99" s="179">
        <v>4238983.4946473371</v>
      </c>
      <c r="Y99" s="174">
        <v>0.13102553063618971</v>
      </c>
      <c r="Z99" s="175">
        <v>0</v>
      </c>
      <c r="AA99" s="177">
        <v>0</v>
      </c>
      <c r="AB99" s="174">
        <v>0.16636480823891669</v>
      </c>
      <c r="AC99" s="175">
        <v>0</v>
      </c>
      <c r="AD99" s="177">
        <v>0</v>
      </c>
      <c r="AE99" s="174">
        <v>0.27381915854373917</v>
      </c>
      <c r="AF99" s="175">
        <v>65661436</v>
      </c>
      <c r="AG99" s="175">
        <v>17979359.154293582</v>
      </c>
      <c r="AH99" s="176">
        <v>-4.8392085180544803E-2</v>
      </c>
      <c r="AI99" s="178">
        <v>322632710</v>
      </c>
      <c r="AJ99" s="179">
        <v>-15612869.584350009</v>
      </c>
      <c r="AK99" s="174">
        <v>1.422491762314159E-3</v>
      </c>
      <c r="AL99" s="177">
        <v>249521057</v>
      </c>
      <c r="AM99" s="177">
        <v>354941.64810642169</v>
      </c>
      <c r="AN99" s="203">
        <v>0.18663543333320623</v>
      </c>
      <c r="AO99" s="173">
        <v>298447102</v>
      </c>
      <c r="AP99" s="177">
        <f t="shared" si="15"/>
        <v>55700804.208809599</v>
      </c>
      <c r="AQ99" s="203">
        <v>5.6861028939779672E-2</v>
      </c>
      <c r="AR99" s="177">
        <v>3287695</v>
      </c>
      <c r="AS99" s="177">
        <v>186941.72054016893</v>
      </c>
      <c r="AT99" s="203">
        <v>0.15856419447288678</v>
      </c>
      <c r="AU99" s="173">
        <v>928154014</v>
      </c>
      <c r="AV99" s="177">
        <f t="shared" si="22"/>
        <v>147171993.57668647</v>
      </c>
      <c r="AW99" s="174">
        <v>-4.7453434262450793E-2</v>
      </c>
      <c r="AX99" s="175">
        <v>2755360654</v>
      </c>
      <c r="AY99" s="177">
        <v>-130751325.66393243</v>
      </c>
      <c r="AZ99" s="174">
        <v>-4.9130417049697506E-2</v>
      </c>
      <c r="BA99" s="175">
        <v>598820492</v>
      </c>
      <c r="BB99" s="177">
        <v>-29420300.509865049</v>
      </c>
      <c r="BC99" s="174">
        <v>-3.0943374274265485E-2</v>
      </c>
      <c r="BD99" s="175">
        <v>133098345</v>
      </c>
      <c r="BE99" s="177">
        <v>-4118511.9046203122</v>
      </c>
      <c r="BF99" s="174">
        <v>-1.8696073114713368E-2</v>
      </c>
      <c r="BG99" s="175">
        <v>708722751</v>
      </c>
      <c r="BH99" s="177">
        <v>-13250332.370756797</v>
      </c>
      <c r="BI99" s="174">
        <v>7.9063877924296283E-2</v>
      </c>
      <c r="BJ99" s="175">
        <v>0</v>
      </c>
      <c r="BK99" s="177">
        <v>0</v>
      </c>
      <c r="BL99" s="174">
        <v>8.4839945342584627E-2</v>
      </c>
      <c r="BM99" s="175">
        <v>306826081</v>
      </c>
      <c r="BN99" s="177">
        <v>26031107.941719443</v>
      </c>
      <c r="BO99" s="174">
        <v>0.15893682853684865</v>
      </c>
      <c r="BP99" s="175">
        <v>73330561</v>
      </c>
      <c r="BQ99" s="177">
        <v>11654926.80016792</v>
      </c>
      <c r="BR99" s="174">
        <v>-6.587085089427655E-2</v>
      </c>
      <c r="BS99" s="175">
        <v>459631114</v>
      </c>
      <c r="BT99" s="177">
        <v>-30276292.576664228</v>
      </c>
      <c r="BU99" s="174">
        <v>7.9631973458136357E-2</v>
      </c>
      <c r="BV99" s="175">
        <v>135143231</v>
      </c>
      <c r="BW99" s="177">
        <v>10761722.18403879</v>
      </c>
      <c r="BX99" s="174">
        <v>-5.5161021246372946E-3</v>
      </c>
      <c r="BY99" s="175">
        <v>185514055</v>
      </c>
      <c r="BZ99" s="177">
        <v>-1023314.4729355799</v>
      </c>
      <c r="CA99" s="174">
        <v>1.2817917111342348E-2</v>
      </c>
      <c r="CB99" s="175">
        <v>0</v>
      </c>
      <c r="CC99" s="177">
        <v>0</v>
      </c>
      <c r="CD99" s="174">
        <v>0.14184170900479975</v>
      </c>
      <c r="CE99" s="175">
        <v>106898076</v>
      </c>
      <c r="CF99" s="177">
        <v>15162605.789164968</v>
      </c>
      <c r="CG99" s="174">
        <v>-4.4429467697701862E-2</v>
      </c>
      <c r="CH99" s="175">
        <v>47189387</v>
      </c>
      <c r="CI99" s="177">
        <v>-2096599.3453908521</v>
      </c>
      <c r="CJ99" s="174">
        <v>2.5759773536502092E-2</v>
      </c>
      <c r="CK99" s="175">
        <v>277092036</v>
      </c>
      <c r="CL99" s="177">
        <v>7137828.0961282849</v>
      </c>
      <c r="CM99" s="203">
        <v>4.7605564501290019E-2</v>
      </c>
      <c r="CN99" s="173">
        <v>81788373</v>
      </c>
      <c r="CO99" s="177">
        <f t="shared" si="23"/>
        <v>3893581.666307067</v>
      </c>
      <c r="CP99" s="174">
        <v>0.13804669306343548</v>
      </c>
      <c r="CQ99" s="175">
        <v>653786</v>
      </c>
      <c r="CR99" s="177">
        <v>90252.995271171225</v>
      </c>
      <c r="CS99" s="174">
        <v>3.8477079100936264E-2</v>
      </c>
      <c r="CT99" s="179">
        <v>13677283</v>
      </c>
      <c r="CU99" s="179">
        <v>526261.89987689082</v>
      </c>
      <c r="CV99" s="174">
        <v>0.23168006611336872</v>
      </c>
      <c r="CW99" s="175">
        <f>'[3]SPU investering'!J34</f>
        <v>125908630</v>
      </c>
      <c r="CX99" s="179">
        <f t="shared" si="24"/>
        <v>29170519.722643681</v>
      </c>
      <c r="CY99" s="287">
        <v>0.1070309852447901</v>
      </c>
      <c r="CZ99" s="175">
        <f>'[3]SPU investering'!J35</f>
        <v>95257340</v>
      </c>
      <c r="DA99" s="175">
        <f t="shared" si="25"/>
        <v>10195486.951997954</v>
      </c>
      <c r="DB99" s="164"/>
      <c r="DC99" s="180">
        <f t="shared" ref="DC99:DC131" si="36">C99-F99-I99-L99-O99-R99-U99-X99-AA99-AD99-AG99-AJ99-AM99-AP99-AS99-AV99-AY99-BB99-BE99-BH99-BK99-BN99-BQ99-BT99-BW99-BZ99-CC99-CF99-CI99-CL99-CO99-CR99-CU99-CX99-DA99</f>
        <v>102837429020.56978</v>
      </c>
      <c r="DE99" s="180">
        <f t="shared" ref="DE99:DE131" si="37">B99-E99-H99-K99-N99-Q99-T99-W99-Z99-AC99-AF99-AI99-AL99-AO99-AR99-AU99-AX99-BA99-BD99-BG99-BJ99-BM99-BP99-BS99-BV99-BY99-CB99-CE99-CH99-CK99-CN99-CQ99-CT99-CW99-CZ99</f>
        <v>1935561138411</v>
      </c>
      <c r="DF99" s="181"/>
      <c r="DG99" s="182">
        <f t="shared" si="26"/>
        <v>5.3130550608695433E-2</v>
      </c>
      <c r="DH99" s="183">
        <v>5.2996535954619402E-2</v>
      </c>
    </row>
    <row r="100" spans="1:112" ht="15.75">
      <c r="A100" s="171">
        <v>40940</v>
      </c>
      <c r="B100" s="316">
        <v>2048078262431.7346</v>
      </c>
      <c r="C100" s="173">
        <v>97004694958.609421</v>
      </c>
      <c r="D100" s="174">
        <v>9.4619528645916204E-2</v>
      </c>
      <c r="E100" s="175">
        <v>0</v>
      </c>
      <c r="F100" s="175">
        <v>0</v>
      </c>
      <c r="G100" s="176">
        <v>3.841691119656946E-2</v>
      </c>
      <c r="H100" s="175">
        <v>58511165.565451093</v>
      </c>
      <c r="I100" s="175">
        <v>2247818.2515357076</v>
      </c>
      <c r="J100" s="176">
        <v>1.6508490021586639E-2</v>
      </c>
      <c r="K100" s="175">
        <v>442494410.5549466</v>
      </c>
      <c r="L100" s="177">
        <v>7304914.5612541977</v>
      </c>
      <c r="M100" s="174">
        <v>-4.5516133922987978E-2</v>
      </c>
      <c r="N100" s="175">
        <v>433448467.63869441</v>
      </c>
      <c r="O100" s="175">
        <v>-19728898.501756735</v>
      </c>
      <c r="P100" s="176">
        <v>3.1935684447414119E-2</v>
      </c>
      <c r="Q100" s="178">
        <v>383356931.58035302</v>
      </c>
      <c r="R100" s="178">
        <v>12242765.997679079</v>
      </c>
      <c r="S100" s="176">
        <v>3.8791281204459828E-2</v>
      </c>
      <c r="T100" s="178">
        <v>225127424.40364486</v>
      </c>
      <c r="U100" s="178">
        <v>8732981.226877559</v>
      </c>
      <c r="V100" s="176">
        <v>9.6921627574223321E-3</v>
      </c>
      <c r="W100" s="178">
        <v>54671603.494647339</v>
      </c>
      <c r="X100" s="179">
        <v>529886.07927938155</v>
      </c>
      <c r="Y100" s="174">
        <v>0.11658565032316286</v>
      </c>
      <c r="Z100" s="175">
        <v>0</v>
      </c>
      <c r="AA100" s="177">
        <v>0</v>
      </c>
      <c r="AB100" s="174">
        <v>-1.9408118437342043E-2</v>
      </c>
      <c r="AC100" s="175">
        <v>0</v>
      </c>
      <c r="AD100" s="177">
        <v>0</v>
      </c>
      <c r="AE100" s="174">
        <v>-2.0234890334965401E-2</v>
      </c>
      <c r="AF100" s="175">
        <v>83640795.154293582</v>
      </c>
      <c r="AG100" s="175">
        <v>-1692462.3174764363</v>
      </c>
      <c r="AH100" s="176">
        <v>-1.3525919538172998E-2</v>
      </c>
      <c r="AI100" s="178">
        <v>307019840.41565001</v>
      </c>
      <c r="AJ100" s="179">
        <v>-4152725.6580847963</v>
      </c>
      <c r="AK100" s="174">
        <v>-4.6306449305566939E-2</v>
      </c>
      <c r="AL100" s="177">
        <v>249875998.64810646</v>
      </c>
      <c r="AM100" s="177">
        <v>-11570870.264076455</v>
      </c>
      <c r="AN100" s="203">
        <v>1.9233644293145211E-2</v>
      </c>
      <c r="AO100" s="177">
        <f>AO99*(1+AN99)</f>
        <v>354147906.20880961</v>
      </c>
      <c r="AP100" s="177">
        <f t="shared" si="15"/>
        <v>6811554.8551823962</v>
      </c>
      <c r="AQ100" s="203">
        <v>4.0352848830738433E-2</v>
      </c>
      <c r="AR100" s="177">
        <v>3474636.7205401692</v>
      </c>
      <c r="AS100" s="177">
        <v>140211.49032569019</v>
      </c>
      <c r="AT100" s="203">
        <v>-2.245855053237629E-2</v>
      </c>
      <c r="AU100" s="177">
        <f>AU99*(1+AT99)</f>
        <v>1075326007.5766866</v>
      </c>
      <c r="AV100" s="177">
        <f t="shared" si="22"/>
        <v>-24150263.479939464</v>
      </c>
      <c r="AW100" s="174">
        <v>0.23310932389039141</v>
      </c>
      <c r="AX100" s="175">
        <v>2624609328.3360677</v>
      </c>
      <c r="AY100" s="177">
        <v>611820906.00483501</v>
      </c>
      <c r="AZ100" s="174">
        <v>5.3399250670803422E-2</v>
      </c>
      <c r="BA100" s="175">
        <v>569400191.49013495</v>
      </c>
      <c r="BB100" s="177">
        <v>30405543.557385188</v>
      </c>
      <c r="BC100" s="174">
        <v>9.0728187643440671E-3</v>
      </c>
      <c r="BD100" s="175">
        <v>128979833.09537968</v>
      </c>
      <c r="BE100" s="177">
        <v>1170210.6499297267</v>
      </c>
      <c r="BF100" s="174">
        <v>-6.1580769265502586E-2</v>
      </c>
      <c r="BG100" s="175">
        <v>695472418.62924325</v>
      </c>
      <c r="BH100" s="177">
        <v>-42827726.542128451</v>
      </c>
      <c r="BI100" s="174">
        <v>7.1953325184859501E-2</v>
      </c>
      <c r="BJ100" s="175">
        <v>0</v>
      </c>
      <c r="BK100" s="177">
        <v>0</v>
      </c>
      <c r="BL100" s="174">
        <v>3.4956678935864682E-2</v>
      </c>
      <c r="BM100" s="175">
        <v>332857188.94171941</v>
      </c>
      <c r="BN100" s="177">
        <v>11635581.885330133</v>
      </c>
      <c r="BO100" s="174">
        <v>9.1084201016831123E-2</v>
      </c>
      <c r="BP100" s="175">
        <v>84985487.800167918</v>
      </c>
      <c r="BQ100" s="177">
        <v>7740835.2543039434</v>
      </c>
      <c r="BR100" s="174">
        <v>5.3612222363914407E-2</v>
      </c>
      <c r="BS100" s="175">
        <v>429354821.42333573</v>
      </c>
      <c r="BT100" s="177">
        <v>23018666.159166638</v>
      </c>
      <c r="BU100" s="174">
        <v>8.8221166597084705E-2</v>
      </c>
      <c r="BV100" s="175">
        <v>145904953.18403879</v>
      </c>
      <c r="BW100" s="177">
        <v>12871905.18218893</v>
      </c>
      <c r="BX100" s="174">
        <v>3.4823108287184545E-2</v>
      </c>
      <c r="BY100" s="175">
        <v>184490740.52706441</v>
      </c>
      <c r="BZ100" s="177">
        <v>6424541.0353568308</v>
      </c>
      <c r="CA100" s="174">
        <v>-4.5237418858757747E-2</v>
      </c>
      <c r="CB100" s="175">
        <v>0</v>
      </c>
      <c r="CC100" s="177">
        <v>0</v>
      </c>
      <c r="CD100" s="174">
        <v>3.9547457500025605E-2</v>
      </c>
      <c r="CE100" s="175">
        <v>122060681.78916496</v>
      </c>
      <c r="CF100" s="177">
        <v>4827189.625481151</v>
      </c>
      <c r="CG100" s="174">
        <v>-7.6137584451973384E-2</v>
      </c>
      <c r="CH100" s="175">
        <v>45092787.654609151</v>
      </c>
      <c r="CI100" s="177">
        <v>-3433255.9282277068</v>
      </c>
      <c r="CJ100" s="174">
        <v>-9.7745141838883758E-5</v>
      </c>
      <c r="CK100" s="175">
        <v>284229864.09612828</v>
      </c>
      <c r="CL100" s="177">
        <v>-27782.088380922713</v>
      </c>
      <c r="CM100" s="203">
        <v>-2.8665965916987807E-2</v>
      </c>
      <c r="CN100" s="177">
        <f>CN99*(1+CM99)</f>
        <v>85681954.666307077</v>
      </c>
      <c r="CO100" s="177">
        <f t="shared" si="23"/>
        <v>-2456155.992165253</v>
      </c>
      <c r="CP100" s="174">
        <v>6.4506453258482518E-2</v>
      </c>
      <c r="CQ100" s="175">
        <v>744038.99527117121</v>
      </c>
      <c r="CR100" s="177">
        <v>47995.316670948101</v>
      </c>
      <c r="CS100" s="174">
        <v>6.5189643932435551E-2</v>
      </c>
      <c r="CT100" s="179">
        <v>14203544.899876893</v>
      </c>
      <c r="CU100" s="179">
        <v>925924.03460133553</v>
      </c>
      <c r="CV100" s="174">
        <v>7.9119701975161702E-2</v>
      </c>
      <c r="CW100" s="175">
        <f>CW99*(1+CV99)</f>
        <v>155079149.72264367</v>
      </c>
      <c r="CX100" s="179">
        <f t="shared" si="24"/>
        <v>12269816.108617049</v>
      </c>
      <c r="CY100" s="287">
        <v>-8.9940669878026042E-2</v>
      </c>
      <c r="CZ100" s="175">
        <f>CZ99*(1+CY99)</f>
        <v>105452826.95199797</v>
      </c>
      <c r="DA100" s="175">
        <f t="shared" si="25"/>
        <v>-9484497.8965942562</v>
      </c>
      <c r="DB100" s="164"/>
      <c r="DC100" s="180">
        <f t="shared" si="36"/>
        <v>96363050350.002228</v>
      </c>
      <c r="DE100" s="180">
        <f t="shared" si="37"/>
        <v>2038398567431.5698</v>
      </c>
      <c r="DF100" s="181"/>
      <c r="DG100" s="182">
        <f t="shared" si="26"/>
        <v>4.7273900153600452E-2</v>
      </c>
      <c r="DH100" s="183">
        <v>4.7363763747696498E-2</v>
      </c>
    </row>
    <row r="101" spans="1:112" ht="15.75">
      <c r="A101" s="171">
        <v>40969</v>
      </c>
      <c r="B101" s="316">
        <v>2145082957390.344</v>
      </c>
      <c r="C101" s="173">
        <v>13616873187.117205</v>
      </c>
      <c r="D101" s="174">
        <v>-1.5220245753797317E-2</v>
      </c>
      <c r="E101" s="175">
        <v>0</v>
      </c>
      <c r="F101" s="175">
        <v>0</v>
      </c>
      <c r="G101" s="176">
        <v>-4.6590810537306779E-2</v>
      </c>
      <c r="H101" s="175">
        <v>60758983.816986807</v>
      </c>
      <c r="I101" s="175">
        <v>-2830810.3034565211</v>
      </c>
      <c r="J101" s="176">
        <v>-7.0551058361282254E-2</v>
      </c>
      <c r="K101" s="175">
        <v>449799325.1162008</v>
      </c>
      <c r="L101" s="177">
        <v>-31733818.437138453</v>
      </c>
      <c r="M101" s="174">
        <v>-0.16930284475631233</v>
      </c>
      <c r="N101" s="175">
        <v>413719569.13693768</v>
      </c>
      <c r="O101" s="175">
        <v>-70043899.986239389</v>
      </c>
      <c r="P101" s="176">
        <v>-8.4608599824552141E-2</v>
      </c>
      <c r="Q101" s="178">
        <v>395599697.57803208</v>
      </c>
      <c r="R101" s="178">
        <v>-33471136.503093567</v>
      </c>
      <c r="S101" s="176">
        <v>-2.8218365729564692E-2</v>
      </c>
      <c r="T101" s="178">
        <v>233860405.6305224</v>
      </c>
      <c r="U101" s="178">
        <v>-6599158.4557464309</v>
      </c>
      <c r="V101" s="176">
        <v>-6.6019947132619022E-2</v>
      </c>
      <c r="W101" s="178">
        <v>55201489.573926717</v>
      </c>
      <c r="X101" s="179">
        <v>-3644399.4233124619</v>
      </c>
      <c r="Y101" s="174">
        <v>-3.0772988204320607E-2</v>
      </c>
      <c r="Z101" s="175">
        <v>0</v>
      </c>
      <c r="AA101" s="177">
        <v>0</v>
      </c>
      <c r="AB101" s="174">
        <v>2.4956747244371195E-2</v>
      </c>
      <c r="AC101" s="175">
        <v>0</v>
      </c>
      <c r="AD101" s="177">
        <v>0</v>
      </c>
      <c r="AE101" s="174">
        <v>-0.32554276075490696</v>
      </c>
      <c r="AF101" s="175">
        <v>81948332.836817145</v>
      </c>
      <c r="AG101" s="175">
        <v>-26677686.51095945</v>
      </c>
      <c r="AH101" s="176">
        <v>-0.16970006951458055</v>
      </c>
      <c r="AI101" s="178">
        <v>302867114.7575652</v>
      </c>
      <c r="AJ101" s="179">
        <v>-51396570.42803926</v>
      </c>
      <c r="AK101" s="174">
        <v>-0.21530353754958781</v>
      </c>
      <c r="AL101" s="177">
        <v>238305128.38403001</v>
      </c>
      <c r="AM101" s="177">
        <v>-51307937.157290347</v>
      </c>
      <c r="AN101" s="203">
        <v>-1.5752410137616319E-2</v>
      </c>
      <c r="AO101" s="177">
        <f t="shared" ref="AO101:AO110" si="38">AO100*(1+AN100)</f>
        <v>360959461.06399196</v>
      </c>
      <c r="AP101" s="177">
        <f t="shared" si="15"/>
        <v>-5685981.4737329502</v>
      </c>
      <c r="AQ101" s="203">
        <v>1.6922523127530651E-2</v>
      </c>
      <c r="AR101" s="177">
        <v>3614848.2108658599</v>
      </c>
      <c r="AS101" s="177">
        <v>61172.352450890306</v>
      </c>
      <c r="AT101" s="203">
        <v>-0.14638842802976801</v>
      </c>
      <c r="AU101" s="177">
        <f t="shared" ref="AU101:AU110" si="39">AU100*(1+AT100)</f>
        <v>1051175744.0967472</v>
      </c>
      <c r="AV101" s="177">
        <f t="shared" si="22"/>
        <v>-153879964.76134449</v>
      </c>
      <c r="AW101" s="174">
        <v>9.5994959375631239E-2</v>
      </c>
      <c r="AX101" s="175">
        <v>3236430234.3409028</v>
      </c>
      <c r="AY101" s="177">
        <v>310680988.86761963</v>
      </c>
      <c r="AZ101" s="174">
        <v>2.6440614944580835E-3</v>
      </c>
      <c r="BA101" s="175">
        <v>599805735.04752016</v>
      </c>
      <c r="BB101" s="177">
        <v>1585923.2481942754</v>
      </c>
      <c r="BC101" s="174">
        <v>1.3885409054109434E-3</v>
      </c>
      <c r="BD101" s="175">
        <v>130150043.74530941</v>
      </c>
      <c r="BE101" s="177">
        <v>180718.65958138581</v>
      </c>
      <c r="BF101" s="174">
        <v>1.4920811511359456E-2</v>
      </c>
      <c r="BG101" s="175">
        <v>652644692.08711481</v>
      </c>
      <c r="BH101" s="177">
        <v>9737988.4345210698</v>
      </c>
      <c r="BI101" s="174">
        <v>0.13615047571980046</v>
      </c>
      <c r="BJ101" s="175">
        <v>0</v>
      </c>
      <c r="BK101" s="177">
        <v>0</v>
      </c>
      <c r="BL101" s="174">
        <v>-5.167099422441343E-2</v>
      </c>
      <c r="BM101" s="175">
        <v>344492770.82704955</v>
      </c>
      <c r="BN101" s="177">
        <v>-17800283.971756656</v>
      </c>
      <c r="BO101" s="174">
        <v>-0.11384499461811447</v>
      </c>
      <c r="BP101" s="175">
        <v>92726323.054471865</v>
      </c>
      <c r="BQ101" s="177">
        <v>-10556427.749093892</v>
      </c>
      <c r="BR101" s="174">
        <v>1.0760763826023075E-3</v>
      </c>
      <c r="BS101" s="175">
        <v>452373487.58250237</v>
      </c>
      <c r="BT101" s="177">
        <v>486788.42610296904</v>
      </c>
      <c r="BU101" s="174">
        <v>-0.12367840291639011</v>
      </c>
      <c r="BV101" s="175">
        <v>158776858.36622772</v>
      </c>
      <c r="BW101" s="177">
        <v>-19637268.262816917</v>
      </c>
      <c r="BX101" s="174">
        <v>-7.938809263069857E-2</v>
      </c>
      <c r="BY101" s="175">
        <v>190915281.56242126</v>
      </c>
      <c r="BZ101" s="177">
        <v>-15156400.057293398</v>
      </c>
      <c r="CA101" s="174">
        <v>-4.8828193840647141E-2</v>
      </c>
      <c r="CB101" s="175">
        <v>0</v>
      </c>
      <c r="CC101" s="177">
        <v>0</v>
      </c>
      <c r="CD101" s="174">
        <v>-6.7282621146929596E-3</v>
      </c>
      <c r="CE101" s="175">
        <v>126887871.41464612</v>
      </c>
      <c r="CF101" s="177">
        <v>-853734.85805319529</v>
      </c>
      <c r="CG101" s="174">
        <v>-6.918959000459482E-2</v>
      </c>
      <c r="CH101" s="175">
        <v>41659531.726381443</v>
      </c>
      <c r="CI101" s="177">
        <v>-2882405.9199317424</v>
      </c>
      <c r="CJ101" s="174">
        <v>-4.3828245866564856E-2</v>
      </c>
      <c r="CK101" s="175">
        <v>284202082.00774735</v>
      </c>
      <c r="CL101" s="177">
        <v>-12456078.726025179</v>
      </c>
      <c r="CM101" s="203">
        <v>1.8748760166314893E-3</v>
      </c>
      <c r="CN101" s="177">
        <f t="shared" ref="CN101:CN110" si="40">CN100*(1+CM100)</f>
        <v>83225798.674141824</v>
      </c>
      <c r="CO101" s="177">
        <f t="shared" si="23"/>
        <v>156038.05389914929</v>
      </c>
      <c r="CP101" s="174">
        <v>-5.7663114843647674E-2</v>
      </c>
      <c r="CQ101" s="175">
        <v>792034.31194211927</v>
      </c>
      <c r="CR101" s="177">
        <v>-45671.165489627892</v>
      </c>
      <c r="CS101" s="174">
        <v>-2.2134784062170565E-2</v>
      </c>
      <c r="CT101" s="179">
        <v>15129468.934478227</v>
      </c>
      <c r="CU101" s="179">
        <v>-334887.52783999336</v>
      </c>
      <c r="CV101" s="174">
        <v>-0.1531803956437443</v>
      </c>
      <c r="CW101" s="175">
        <f t="shared" ref="CW101:CW110" si="41">CW100*(1+CV100)</f>
        <v>167348965.83126071</v>
      </c>
      <c r="CX101" s="179">
        <f t="shared" si="24"/>
        <v>-25634580.796603963</v>
      </c>
      <c r="CY101" s="287">
        <v>-1.1840507007475224E-2</v>
      </c>
      <c r="CZ101" s="175">
        <f t="shared" ref="CZ101:CZ110" si="42">CZ100*(1+CY100)</f>
        <v>95968329.055403709</v>
      </c>
      <c r="DA101" s="175">
        <f t="shared" si="25"/>
        <v>-1136313.6726761956</v>
      </c>
      <c r="DB101" s="164"/>
      <c r="DC101" s="180">
        <f t="shared" si="36"/>
        <v>13837748985.222765</v>
      </c>
      <c r="DE101" s="180">
        <f t="shared" si="37"/>
        <v>2134761617781.5713</v>
      </c>
      <c r="DF101" s="181"/>
      <c r="DG101" s="182">
        <f t="shared" si="26"/>
        <v>6.4821050134875732E-3</v>
      </c>
      <c r="DH101" s="183">
        <v>6.3479471226060005E-3</v>
      </c>
    </row>
    <row r="102" spans="1:112" ht="15.75">
      <c r="A102" s="171">
        <v>41000</v>
      </c>
      <c r="B102" s="316">
        <v>2158699830577.4612</v>
      </c>
      <c r="C102" s="173">
        <v>-36388096485.959846</v>
      </c>
      <c r="D102" s="174">
        <v>6.0069725582923089E-2</v>
      </c>
      <c r="E102" s="175">
        <v>0</v>
      </c>
      <c r="F102" s="175">
        <v>0</v>
      </c>
      <c r="G102" s="176">
        <v>-9.5141098747962404E-3</v>
      </c>
      <c r="H102" s="175">
        <v>57928173.513530292</v>
      </c>
      <c r="I102" s="175">
        <v>-551135.00765398855</v>
      </c>
      <c r="J102" s="176">
        <v>1.8647956863777869E-2</v>
      </c>
      <c r="K102" s="175">
        <v>418065506.67906237</v>
      </c>
      <c r="L102" s="177">
        <v>7796067.5347845936</v>
      </c>
      <c r="M102" s="174">
        <v>-1.8046822772786065E-2</v>
      </c>
      <c r="N102" s="175">
        <v>343675669.1506983</v>
      </c>
      <c r="O102" s="175">
        <v>-6202253.8924813112</v>
      </c>
      <c r="P102" s="176">
        <v>9.7471672736144845E-3</v>
      </c>
      <c r="Q102" s="178">
        <v>362128561.07493854</v>
      </c>
      <c r="R102" s="178">
        <v>3529727.6593507449</v>
      </c>
      <c r="S102" s="176">
        <v>-4.3087440787752618E-2</v>
      </c>
      <c r="T102" s="178">
        <v>227261247.17477596</v>
      </c>
      <c r="U102" s="178">
        <v>-9792105.5309939701</v>
      </c>
      <c r="V102" s="176">
        <v>9.9081999901470097E-2</v>
      </c>
      <c r="W102" s="178">
        <v>51557090.150614254</v>
      </c>
      <c r="X102" s="179">
        <v>5108379.6012232462</v>
      </c>
      <c r="Y102" s="174">
        <v>3.2240732019611459E-2</v>
      </c>
      <c r="Z102" s="175">
        <v>0</v>
      </c>
      <c r="AA102" s="177">
        <v>0</v>
      </c>
      <c r="AB102" s="174">
        <v>3.3146717252591197E-2</v>
      </c>
      <c r="AC102" s="175">
        <v>0</v>
      </c>
      <c r="AD102" s="177">
        <v>0</v>
      </c>
      <c r="AE102" s="174">
        <v>-6.2864257330769627E-2</v>
      </c>
      <c r="AF102" s="175">
        <v>55270646.325857699</v>
      </c>
      <c r="AG102" s="175">
        <v>-3474548.1334666754</v>
      </c>
      <c r="AH102" s="176">
        <v>-0.20699638331161804</v>
      </c>
      <c r="AI102" s="178">
        <v>251470544.32952595</v>
      </c>
      <c r="AJ102" s="179">
        <v>-52053493.185615793</v>
      </c>
      <c r="AK102" s="174">
        <v>8.6229628611767094E-3</v>
      </c>
      <c r="AL102" s="177">
        <v>186997191.22673967</v>
      </c>
      <c r="AM102" s="177">
        <v>1612469.8350925355</v>
      </c>
      <c r="AN102" s="203">
        <v>-4.6371992164570157E-2</v>
      </c>
      <c r="AO102" s="177">
        <f t="shared" si="38"/>
        <v>355273479.59025902</v>
      </c>
      <c r="AP102" s="177">
        <f t="shared" si="15"/>
        <v>-16474739.011839066</v>
      </c>
      <c r="AQ102" s="203">
        <v>-6.8020552812705859E-2</v>
      </c>
      <c r="AR102" s="177">
        <v>3676020.5633167503</v>
      </c>
      <c r="AS102" s="177">
        <v>-250044.95086767976</v>
      </c>
      <c r="AT102" s="203">
        <v>8.6700034589270256E-3</v>
      </c>
      <c r="AU102" s="177">
        <f t="shared" si="39"/>
        <v>897295779.33540261</v>
      </c>
      <c r="AV102" s="177">
        <f t="shared" si="22"/>
        <v>7779557.510518562</v>
      </c>
      <c r="AW102" s="174">
        <v>-5.07028071971065E-2</v>
      </c>
      <c r="AX102" s="175">
        <v>3547111223.2085228</v>
      </c>
      <c r="AY102" s="177">
        <v>-179848496.45703432</v>
      </c>
      <c r="AZ102" s="174">
        <v>1.0000493870730742E-2</v>
      </c>
      <c r="BA102" s="175">
        <v>601391658.29571438</v>
      </c>
      <c r="BB102" s="177">
        <v>6014213.5926948888</v>
      </c>
      <c r="BC102" s="174">
        <v>-1.0758391062313855E-2</v>
      </c>
      <c r="BD102" s="175">
        <v>130330762.40489079</v>
      </c>
      <c r="BE102" s="177">
        <v>-1402149.3094013275</v>
      </c>
      <c r="BF102" s="174">
        <v>-1.1234552380401138E-2</v>
      </c>
      <c r="BG102" s="175">
        <v>662382680.52163589</v>
      </c>
      <c r="BH102" s="177">
        <v>-7441572.9201908307</v>
      </c>
      <c r="BI102" s="174">
        <v>8.1590878513022436E-2</v>
      </c>
      <c r="BJ102" s="175">
        <v>0</v>
      </c>
      <c r="BK102" s="177">
        <v>0</v>
      </c>
      <c r="BL102" s="174">
        <v>-8.8486527124266037E-2</v>
      </c>
      <c r="BM102" s="175">
        <v>326692486.85529292</v>
      </c>
      <c r="BN102" s="177">
        <v>-28907883.599414803</v>
      </c>
      <c r="BO102" s="174">
        <v>-6.085112274494045E-2</v>
      </c>
      <c r="BP102" s="175">
        <v>82169895.305377975</v>
      </c>
      <c r="BQ102" s="177">
        <v>-5000130.3851664616</v>
      </c>
      <c r="BR102" s="174">
        <v>1.49766354707438E-2</v>
      </c>
      <c r="BS102" s="175">
        <v>452860276.00860536</v>
      </c>
      <c r="BT102" s="177">
        <v>6782323.2729613064</v>
      </c>
      <c r="BU102" s="174">
        <v>-9.4773751285297081E-2</v>
      </c>
      <c r="BV102" s="175">
        <v>139139590.10341081</v>
      </c>
      <c r="BW102" s="177">
        <v>-13186780.906398838</v>
      </c>
      <c r="BX102" s="174">
        <v>-0.16648682220914779</v>
      </c>
      <c r="BY102" s="175">
        <v>175758881.50512788</v>
      </c>
      <c r="BZ102" s="177">
        <v>-29261537.656822897</v>
      </c>
      <c r="CA102" s="174">
        <v>-0.3289626496369068</v>
      </c>
      <c r="CB102" s="175">
        <v>0</v>
      </c>
      <c r="CC102" s="177">
        <v>0</v>
      </c>
      <c r="CD102" s="174">
        <v>-0.11644450914429594</v>
      </c>
      <c r="CE102" s="175">
        <v>126034136.55659293</v>
      </c>
      <c r="CF102" s="177">
        <v>-14675983.166757628</v>
      </c>
      <c r="CG102" s="174">
        <v>-0.17293716548815358</v>
      </c>
      <c r="CH102" s="175">
        <v>38777125.806449704</v>
      </c>
      <c r="CI102" s="177">
        <v>-6706006.2227449436</v>
      </c>
      <c r="CJ102" s="174">
        <v>3.0463675635886509E-2</v>
      </c>
      <c r="CK102" s="175">
        <v>271746003.28172219</v>
      </c>
      <c r="CL102" s="177">
        <v>8278382.0993229356</v>
      </c>
      <c r="CM102" s="203">
        <v>-0.11078524153524759</v>
      </c>
      <c r="CN102" s="177">
        <f t="shared" si="40"/>
        <v>83381836.728040963</v>
      </c>
      <c r="CO102" s="177">
        <f t="shared" si="23"/>
        <v>-9237476.9215685967</v>
      </c>
      <c r="CP102" s="174">
        <v>-0.10230607303114217</v>
      </c>
      <c r="CQ102" s="175">
        <v>746363.14645249129</v>
      </c>
      <c r="CR102" s="177">
        <v>-76357.482568721636</v>
      </c>
      <c r="CS102" s="174">
        <v>-0.22642720292203206</v>
      </c>
      <c r="CT102" s="179">
        <v>14794581.406638233</v>
      </c>
      <c r="CU102" s="179">
        <v>-3349895.6863073977</v>
      </c>
      <c r="CV102" s="174">
        <v>-3.9733247098046858E-3</v>
      </c>
      <c r="CW102" s="175">
        <f t="shared" si="41"/>
        <v>141714385.03465676</v>
      </c>
      <c r="CX102" s="179">
        <f t="shared" si="24"/>
        <v>-563077.26779297704</v>
      </c>
      <c r="CY102" s="287">
        <v>-5.1962409948101036E-2</v>
      </c>
      <c r="CZ102" s="175">
        <f t="shared" si="42"/>
        <v>94832015.382727519</v>
      </c>
      <c r="DA102" s="175">
        <f t="shared" si="25"/>
        <v>-4927700.0595219107</v>
      </c>
      <c r="DB102" s="164"/>
      <c r="DC102" s="180">
        <f t="shared" si="36"/>
        <v>-36041614239.311188</v>
      </c>
      <c r="DE102" s="180">
        <f t="shared" si="37"/>
        <v>2148599366766.7944</v>
      </c>
      <c r="DF102" s="181"/>
      <c r="DG102" s="182">
        <f t="shared" si="26"/>
        <v>-1.6774469357471001E-2</v>
      </c>
      <c r="DH102" s="183">
        <v>-1.6856487396038698E-2</v>
      </c>
    </row>
    <row r="103" spans="1:112" ht="15.75">
      <c r="A103" s="171">
        <v>41030</v>
      </c>
      <c r="B103" s="316">
        <v>2122311734091.5012</v>
      </c>
      <c r="C103" s="173">
        <v>-144818160078.19382</v>
      </c>
      <c r="D103" s="174">
        <v>-4.0128366299126923E-2</v>
      </c>
      <c r="E103" s="175">
        <v>0</v>
      </c>
      <c r="F103" s="175">
        <v>0</v>
      </c>
      <c r="G103" s="176">
        <v>-9.4403576891751731E-2</v>
      </c>
      <c r="H103" s="175">
        <v>57377038.505876303</v>
      </c>
      <c r="I103" s="175">
        <v>-5416597.6664104937</v>
      </c>
      <c r="J103" s="176">
        <v>-2.210414667221151E-2</v>
      </c>
      <c r="K103" s="175">
        <v>425861574.21384692</v>
      </c>
      <c r="L103" s="177">
        <v>-9413306.6984817591</v>
      </c>
      <c r="M103" s="174">
        <v>-0.18782223423008504</v>
      </c>
      <c r="N103" s="175">
        <v>337473415.25821704</v>
      </c>
      <c r="O103" s="175">
        <v>-63385010.847055592</v>
      </c>
      <c r="P103" s="176">
        <v>-1.6053151624024174E-2</v>
      </c>
      <c r="Q103" s="178">
        <v>365658288.73428929</v>
      </c>
      <c r="R103" s="178">
        <v>-5869967.9516327567</v>
      </c>
      <c r="S103" s="176">
        <v>-4.3593353688294013E-2</v>
      </c>
      <c r="T103" s="178">
        <v>217469141.64378199</v>
      </c>
      <c r="U103" s="178">
        <v>-9480209.2079670969</v>
      </c>
      <c r="V103" s="176">
        <v>-0.39331263262557853</v>
      </c>
      <c r="W103" s="178">
        <v>56665469.751837499</v>
      </c>
      <c r="X103" s="179">
        <v>-22287245.087060295</v>
      </c>
      <c r="Y103" s="174">
        <v>-0.19087808118664695</v>
      </c>
      <c r="Z103" s="175">
        <v>0</v>
      </c>
      <c r="AA103" s="177">
        <v>0</v>
      </c>
      <c r="AB103" s="174">
        <v>-0.20745217125827708</v>
      </c>
      <c r="AC103" s="175">
        <v>0</v>
      </c>
      <c r="AD103" s="177">
        <v>0</v>
      </c>
      <c r="AE103" s="174">
        <v>-0.20821839919591875</v>
      </c>
      <c r="AF103" s="175">
        <v>51796098.192391023</v>
      </c>
      <c r="AG103" s="175">
        <v>-10784900.650214279</v>
      </c>
      <c r="AH103" s="176">
        <v>-0.24633369313479003</v>
      </c>
      <c r="AI103" s="178">
        <v>199417051.14391014</v>
      </c>
      <c r="AJ103" s="179">
        <v>-49123138.682328694</v>
      </c>
      <c r="AK103" s="174">
        <v>-0.31450179239369425</v>
      </c>
      <c r="AL103" s="177">
        <v>188609661.06183222</v>
      </c>
      <c r="AM103" s="177">
        <v>-59318076.466713391</v>
      </c>
      <c r="AN103" s="203">
        <v>-0.15842696847298698</v>
      </c>
      <c r="AO103" s="177">
        <f t="shared" si="38"/>
        <v>338798740.57841998</v>
      </c>
      <c r="AP103" s="177">
        <f t="shared" si="15"/>
        <v>-53674857.392305039</v>
      </c>
      <c r="AQ103" s="203">
        <v>1.9103469309682958E-2</v>
      </c>
      <c r="AR103" s="177">
        <v>3425975.6124490709</v>
      </c>
      <c r="AS103" s="177">
        <v>65448.019968143104</v>
      </c>
      <c r="AT103" s="203">
        <v>-0.1489239504650865</v>
      </c>
      <c r="AU103" s="177">
        <f t="shared" si="39"/>
        <v>905075336.84592128</v>
      </c>
      <c r="AV103" s="177">
        <f t="shared" si="22"/>
        <v>-134787394.63161346</v>
      </c>
      <c r="AW103" s="174">
        <v>-0.14759592902249205</v>
      </c>
      <c r="AX103" s="175">
        <v>3367262726.7514882</v>
      </c>
      <c r="AY103" s="177">
        <v>-496994270.4176957</v>
      </c>
      <c r="AZ103" s="174">
        <v>-3.5164099192945129E-2</v>
      </c>
      <c r="BA103" s="175">
        <v>607405871.88840926</v>
      </c>
      <c r="BB103" s="177">
        <v>-21358880.329461344</v>
      </c>
      <c r="BC103" s="174">
        <v>1.672448570296271E-2</v>
      </c>
      <c r="BD103" s="175">
        <v>128928613.09548946</v>
      </c>
      <c r="BE103" s="177">
        <v>2156264.7464183243</v>
      </c>
      <c r="BF103" s="174">
        <v>5.396154343883546E-3</v>
      </c>
      <c r="BG103" s="175">
        <v>654941107.60144508</v>
      </c>
      <c r="BH103" s="177">
        <v>3534163.3027714388</v>
      </c>
      <c r="BI103" s="174">
        <v>-2.3029193608336405E-2</v>
      </c>
      <c r="BJ103" s="175">
        <v>0</v>
      </c>
      <c r="BK103" s="177">
        <v>0</v>
      </c>
      <c r="BL103" s="174">
        <v>-0.13203117762791219</v>
      </c>
      <c r="BM103" s="175">
        <v>297784603.25587809</v>
      </c>
      <c r="BN103" s="177">
        <v>-39316851.847334199</v>
      </c>
      <c r="BO103" s="174">
        <v>-0.22797908330752314</v>
      </c>
      <c r="BP103" s="175">
        <v>77169764.920211509</v>
      </c>
      <c r="BQ103" s="177">
        <v>-17593092.265566878</v>
      </c>
      <c r="BR103" s="174">
        <v>9.0456890213311599E-3</v>
      </c>
      <c r="BS103" s="175">
        <v>459642599.28156674</v>
      </c>
      <c r="BT103" s="177">
        <v>4157784.0140573857</v>
      </c>
      <c r="BU103" s="174">
        <v>-4.7968836829194436E-2</v>
      </c>
      <c r="BV103" s="175">
        <v>125952809.19701198</v>
      </c>
      <c r="BW103" s="177">
        <v>-6041809.7525501279</v>
      </c>
      <c r="BX103" s="174">
        <v>2.7719833672764437E-2</v>
      </c>
      <c r="BY103" s="175">
        <v>146497343.84830499</v>
      </c>
      <c r="BZ103" s="177">
        <v>4060882.0049767946</v>
      </c>
      <c r="CA103" s="174">
        <v>-0.25712250868724995</v>
      </c>
      <c r="CB103" s="175">
        <v>0</v>
      </c>
      <c r="CC103" s="177">
        <v>0</v>
      </c>
      <c r="CD103" s="174">
        <v>-0.51082572406826665</v>
      </c>
      <c r="CE103" s="175">
        <v>111358153.3898353</v>
      </c>
      <c r="CF103" s="177">
        <v>-56884609.336267717</v>
      </c>
      <c r="CG103" s="174">
        <v>0.10883746567873223</v>
      </c>
      <c r="CH103" s="175">
        <v>32071119.583704762</v>
      </c>
      <c r="CI103" s="177">
        <v>3490539.3769699843</v>
      </c>
      <c r="CJ103" s="174">
        <v>-0.2305387936681316</v>
      </c>
      <c r="CK103" s="175">
        <v>280024385.3810451</v>
      </c>
      <c r="CL103" s="177">
        <v>-64556484.003406122</v>
      </c>
      <c r="CM103" s="203">
        <v>-2.2211424508244457E-2</v>
      </c>
      <c r="CN103" s="177">
        <f t="shared" si="40"/>
        <v>74144359.806472361</v>
      </c>
      <c r="CO103" s="177">
        <f t="shared" si="23"/>
        <v>-1646851.8505535754</v>
      </c>
      <c r="CP103" s="174">
        <v>-0.47123516074755795</v>
      </c>
      <c r="CQ103" s="175">
        <v>670005.66388376965</v>
      </c>
      <c r="CR103" s="177">
        <v>-315730.22672204248</v>
      </c>
      <c r="CS103" s="174">
        <v>-0.50254592458746117</v>
      </c>
      <c r="CT103" s="179">
        <v>11444685.720330836</v>
      </c>
      <c r="CU103" s="179">
        <v>-5751480.1669365745</v>
      </c>
      <c r="CV103" s="174">
        <v>-0.20426502316721737</v>
      </c>
      <c r="CW103" s="175">
        <f t="shared" si="41"/>
        <v>141151307.76686379</v>
      </c>
      <c r="CX103" s="179">
        <f t="shared" si="24"/>
        <v>-28832275.151081461</v>
      </c>
      <c r="CY103" s="287">
        <v>-0.18226104042736013</v>
      </c>
      <c r="CZ103" s="175">
        <f t="shared" si="42"/>
        <v>89904315.323205605</v>
      </c>
      <c r="DA103" s="175">
        <f t="shared" si="25"/>
        <v>-16386054.04971691</v>
      </c>
      <c r="DB103" s="164"/>
      <c r="DC103" s="180">
        <f t="shared" si="36"/>
        <v>-143656406064.97989</v>
      </c>
      <c r="DE103" s="180">
        <f t="shared" si="37"/>
        <v>2112557752527.4832</v>
      </c>
      <c r="DF103" s="181"/>
      <c r="DG103" s="182">
        <f t="shared" si="26"/>
        <v>-6.8001173408446733E-2</v>
      </c>
      <c r="DH103" s="183">
        <v>-6.8236045512035104E-2</v>
      </c>
    </row>
    <row r="104" spans="1:112" ht="15.75">
      <c r="A104" s="171">
        <v>41061</v>
      </c>
      <c r="B104" s="316">
        <v>1977493574013.3074</v>
      </c>
      <c r="C104" s="173">
        <v>82464126035.913269</v>
      </c>
      <c r="D104" s="174">
        <v>7.2995621868951227E-2</v>
      </c>
      <c r="E104" s="175">
        <v>0</v>
      </c>
      <c r="F104" s="175">
        <v>0</v>
      </c>
      <c r="G104" s="176">
        <v>-7.0359287047431593E-2</v>
      </c>
      <c r="H104" s="175">
        <v>51960440.839465812</v>
      </c>
      <c r="I104" s="175">
        <v>-3655899.5721350624</v>
      </c>
      <c r="J104" s="176">
        <v>-7.1603893319923936E-2</v>
      </c>
      <c r="K104" s="175">
        <v>416448267.51536518</v>
      </c>
      <c r="L104" s="177">
        <v>-29819317.320437353</v>
      </c>
      <c r="M104" s="174">
        <v>-8.1595910528754395E-2</v>
      </c>
      <c r="N104" s="175">
        <v>274088404.41116142</v>
      </c>
      <c r="O104" s="175">
        <v>-22364492.923302177</v>
      </c>
      <c r="P104" s="176">
        <v>-8.3727403198355269E-2</v>
      </c>
      <c r="Q104" s="178">
        <v>359788320.78265649</v>
      </c>
      <c r="R104" s="178">
        <v>-30124141.800228663</v>
      </c>
      <c r="S104" s="176">
        <v>-9.9898096232697811E-2</v>
      </c>
      <c r="T104" s="178">
        <v>207988932.43581489</v>
      </c>
      <c r="U104" s="178">
        <v>-20777698.38780912</v>
      </c>
      <c r="V104" s="176">
        <v>9.2574735729097232E-2</v>
      </c>
      <c r="W104" s="178">
        <v>34378224.664777204</v>
      </c>
      <c r="X104" s="179">
        <v>3182555.063177282</v>
      </c>
      <c r="Y104" s="174">
        <v>8.0055891537015228E-2</v>
      </c>
      <c r="Z104" s="175">
        <v>0</v>
      </c>
      <c r="AA104" s="177">
        <v>0</v>
      </c>
      <c r="AB104" s="174">
        <v>7.2181528931074601E-2</v>
      </c>
      <c r="AC104" s="175">
        <v>0</v>
      </c>
      <c r="AD104" s="177">
        <v>0</v>
      </c>
      <c r="AE104" s="174">
        <v>-0.11320797565185081</v>
      </c>
      <c r="AF104" s="175">
        <v>41011197.542176738</v>
      </c>
      <c r="AG104" s="175">
        <v>-4642794.6528079882</v>
      </c>
      <c r="AH104" s="176">
        <v>-0.18529306381935978</v>
      </c>
      <c r="AI104" s="178">
        <v>150293912.46158144</v>
      </c>
      <c r="AJ104" s="179">
        <v>-27848419.513405081</v>
      </c>
      <c r="AK104" s="174">
        <v>-0.35417143902445591</v>
      </c>
      <c r="AL104" s="177">
        <v>129291584.59511882</v>
      </c>
      <c r="AM104" s="177">
        <v>-45791386.569805406</v>
      </c>
      <c r="AN104" s="203">
        <v>3.0119060166811165E-2</v>
      </c>
      <c r="AO104" s="177">
        <f t="shared" si="38"/>
        <v>285123883.18611497</v>
      </c>
      <c r="AP104" s="177">
        <f t="shared" si="15"/>
        <v>8587663.3926774357</v>
      </c>
      <c r="AQ104" s="203">
        <v>9.1466433929606253E-2</v>
      </c>
      <c r="AR104" s="177">
        <v>3491423.6324172141</v>
      </c>
      <c r="AS104" s="177">
        <v>319348.06899475498</v>
      </c>
      <c r="AT104" s="203">
        <v>-7.7711387760815032E-3</v>
      </c>
      <c r="AU104" s="177">
        <f t="shared" si="39"/>
        <v>770287942.21430779</v>
      </c>
      <c r="AV104" s="177">
        <f t="shared" si="22"/>
        <v>-5986014.4964896357</v>
      </c>
      <c r="AW104" s="174">
        <v>4.8988381020100787E-2</v>
      </c>
      <c r="AX104" s="175">
        <v>2870268456.3337922</v>
      </c>
      <c r="AY104" s="177">
        <v>140609804.76885632</v>
      </c>
      <c r="AZ104" s="174">
        <v>1.8191358305650902E-2</v>
      </c>
      <c r="BA104" s="175">
        <v>586046991.55894792</v>
      </c>
      <c r="BB104" s="177">
        <v>10660990.807397591</v>
      </c>
      <c r="BC104" s="174">
        <v>4.464498246858703E-2</v>
      </c>
      <c r="BD104" s="175">
        <v>131084877.84190778</v>
      </c>
      <c r="BE104" s="177">
        <v>5852282.0731488457</v>
      </c>
      <c r="BF104" s="174">
        <v>3.7908293668103096E-2</v>
      </c>
      <c r="BG104" s="175">
        <v>658475270.90421653</v>
      </c>
      <c r="BH104" s="177">
        <v>24961673.942620784</v>
      </c>
      <c r="BI104" s="174">
        <v>-1.8659232064509285E-2</v>
      </c>
      <c r="BJ104" s="175">
        <v>0</v>
      </c>
      <c r="BK104" s="177">
        <v>0</v>
      </c>
      <c r="BL104" s="174">
        <v>-1.674410326909366E-2</v>
      </c>
      <c r="BM104" s="175">
        <v>258467751.40854388</v>
      </c>
      <c r="BN104" s="177">
        <v>-4327810.7213150868</v>
      </c>
      <c r="BO104" s="174">
        <v>5.668185227711757E-2</v>
      </c>
      <c r="BP104" s="175">
        <v>59576672.654644631</v>
      </c>
      <c r="BQ104" s="177">
        <v>3376916.1585727567</v>
      </c>
      <c r="BR104" s="174">
        <v>9.4114255324910415E-4</v>
      </c>
      <c r="BS104" s="175">
        <v>463800383.29562408</v>
      </c>
      <c r="BT104" s="177">
        <v>436502.27693275682</v>
      </c>
      <c r="BU104" s="174">
        <v>-3.015390565853561E-2</v>
      </c>
      <c r="BV104" s="175">
        <v>119910999.44446185</v>
      </c>
      <c r="BW104" s="177">
        <v>-3615784.9646690185</v>
      </c>
      <c r="BX104" s="174">
        <v>1.9031352048190481E-2</v>
      </c>
      <c r="BY104" s="175">
        <v>150558225.85328177</v>
      </c>
      <c r="BZ104" s="177">
        <v>2865326.5999647789</v>
      </c>
      <c r="CA104" s="174">
        <v>0.14931910322037353</v>
      </c>
      <c r="CB104" s="175">
        <v>0</v>
      </c>
      <c r="CC104" s="177">
        <v>0</v>
      </c>
      <c r="CD104" s="174">
        <v>5.0894759156610438E-2</v>
      </c>
      <c r="CE104" s="175">
        <v>54473544.053567581</v>
      </c>
      <c r="CF104" s="177">
        <v>2772417.9050133307</v>
      </c>
      <c r="CG104" s="174">
        <v>1.3277810911990939E-2</v>
      </c>
      <c r="CH104" s="175">
        <v>35561658.960674748</v>
      </c>
      <c r="CI104" s="177">
        <v>472180.9833965475</v>
      </c>
      <c r="CJ104" s="174">
        <v>-0.10828776938500932</v>
      </c>
      <c r="CK104" s="175">
        <v>215467901.377639</v>
      </c>
      <c r="CL104" s="177">
        <v>-23332538.414253704</v>
      </c>
      <c r="CM104" s="203">
        <v>-3.482398100207499E-2</v>
      </c>
      <c r="CN104" s="177">
        <f t="shared" si="40"/>
        <v>72497507.955918789</v>
      </c>
      <c r="CO104" s="177">
        <f t="shared" si="23"/>
        <v>-2524651.8397546965</v>
      </c>
      <c r="CP104" s="174">
        <v>0.10741919335147401</v>
      </c>
      <c r="CQ104" s="175">
        <v>354275.43716172717</v>
      </c>
      <c r="CR104" s="177">
        <v>38055.98168415355</v>
      </c>
      <c r="CS104" s="174">
        <v>-1.6722706614789098E-2</v>
      </c>
      <c r="CT104" s="179">
        <v>5693205.5533942617</v>
      </c>
      <c r="CU104" s="179">
        <v>-95205.806167100251</v>
      </c>
      <c r="CV104" s="174">
        <v>4.4862841514596796E-2</v>
      </c>
      <c r="CW104" s="175">
        <f t="shared" si="41"/>
        <v>112319032.61578232</v>
      </c>
      <c r="CX104" s="179">
        <f t="shared" si="24"/>
        <v>5038950.9593146704</v>
      </c>
      <c r="CY104" s="287">
        <v>-0.1191929653911671</v>
      </c>
      <c r="CZ104" s="175">
        <f t="shared" si="42"/>
        <v>73518261.2734887</v>
      </c>
      <c r="DA104" s="175">
        <f t="shared" si="25"/>
        <v>-8762859.5715897195</v>
      </c>
      <c r="DB104" s="164"/>
      <c r="DC104" s="180">
        <f t="shared" si="36"/>
        <v>82488620383.485672</v>
      </c>
      <c r="DE104" s="180">
        <f t="shared" si="37"/>
        <v>1968901346462.5037</v>
      </c>
      <c r="DF104" s="181"/>
      <c r="DG104" s="182">
        <f t="shared" si="26"/>
        <v>4.1895761070859024E-2</v>
      </c>
      <c r="DH104" s="183">
        <v>4.1701337045840801E-2</v>
      </c>
    </row>
    <row r="105" spans="1:112" ht="15.75">
      <c r="A105" s="171">
        <v>41091</v>
      </c>
      <c r="B105" s="316">
        <v>2059957700049.2207</v>
      </c>
      <c r="C105" s="173">
        <v>37597930008.405502</v>
      </c>
      <c r="D105" s="174">
        <v>-1.6041000351635151E-2</v>
      </c>
      <c r="E105" s="175">
        <v>0</v>
      </c>
      <c r="F105" s="175">
        <v>0</v>
      </c>
      <c r="G105" s="176">
        <v>8.6401390753316071E-2</v>
      </c>
      <c r="H105" s="175">
        <v>48304541.267330751</v>
      </c>
      <c r="I105" s="175">
        <v>4173579.5451983255</v>
      </c>
      <c r="J105" s="176">
        <v>-6.6052317758015275E-2</v>
      </c>
      <c r="K105" s="175">
        <v>386628950.19492787</v>
      </c>
      <c r="L105" s="177">
        <v>-25537738.272723239</v>
      </c>
      <c r="M105" s="174">
        <v>2.5350503653804882E-2</v>
      </c>
      <c r="N105" s="175">
        <v>251723911.48785925</v>
      </c>
      <c r="O105" s="175">
        <v>6381327.9379230328</v>
      </c>
      <c r="P105" s="176">
        <v>-8.3353835516129626E-2</v>
      </c>
      <c r="Q105" s="178">
        <v>329664178.98242784</v>
      </c>
      <c r="R105" s="178">
        <v>-27478773.750461206</v>
      </c>
      <c r="S105" s="176">
        <v>-7.5674495491882071E-2</v>
      </c>
      <c r="T105" s="178">
        <v>187211234.04800576</v>
      </c>
      <c r="U105" s="178">
        <v>-14167115.686995491</v>
      </c>
      <c r="V105" s="176">
        <v>-3.2546501442085971E-2</v>
      </c>
      <c r="W105" s="178">
        <v>37560779.727954485</v>
      </c>
      <c r="X105" s="179">
        <v>-1222471.971581744</v>
      </c>
      <c r="Y105" s="174">
        <v>-0.17471377276128378</v>
      </c>
      <c r="Z105" s="175">
        <v>0</v>
      </c>
      <c r="AA105" s="177">
        <v>0</v>
      </c>
      <c r="AB105" s="174">
        <v>7.4068004203654364E-2</v>
      </c>
      <c r="AC105" s="175">
        <v>0</v>
      </c>
      <c r="AD105" s="177">
        <v>0</v>
      </c>
      <c r="AE105" s="174">
        <v>-0.1135004035870585</v>
      </c>
      <c r="AF105" s="175">
        <v>36368402.88936875</v>
      </c>
      <c r="AG105" s="175">
        <v>-4127828.4057600978</v>
      </c>
      <c r="AH105" s="176">
        <v>3.0512001491257996E-2</v>
      </c>
      <c r="AI105" s="178">
        <v>122445492.94817637</v>
      </c>
      <c r="AJ105" s="179">
        <v>3736057.063432578</v>
      </c>
      <c r="AK105" s="174">
        <v>-0.17684400171795084</v>
      </c>
      <c r="AL105" s="177">
        <v>83500198.025313407</v>
      </c>
      <c r="AM105" s="177">
        <v>-14766509.16303776</v>
      </c>
      <c r="AN105" s="203">
        <v>-7.5062403383770293E-2</v>
      </c>
      <c r="AO105" s="177">
        <f t="shared" si="38"/>
        <v>293711546.57879239</v>
      </c>
      <c r="AP105" s="177">
        <f t="shared" si="15"/>
        <v>-22046694.587768354</v>
      </c>
      <c r="AQ105" s="203">
        <v>-9.016724362922908E-2</v>
      </c>
      <c r="AR105" s="177">
        <v>3810771.701411969</v>
      </c>
      <c r="AS105" s="177">
        <v>-343606.78041658481</v>
      </c>
      <c r="AT105" s="203">
        <v>-2.3660346003472821E-2</v>
      </c>
      <c r="AU105" s="177">
        <f t="shared" si="39"/>
        <v>764301927.71781814</v>
      </c>
      <c r="AV105" s="177">
        <f t="shared" si="22"/>
        <v>-18083648.06092485</v>
      </c>
      <c r="AW105" s="174">
        <v>-3.6075904645268095E-2</v>
      </c>
      <c r="AX105" s="175">
        <v>3010878261.1026487</v>
      </c>
      <c r="AY105" s="177">
        <v>-108620157.04604977</v>
      </c>
      <c r="AZ105" s="174">
        <v>1.0547121296441038E-2</v>
      </c>
      <c r="BA105" s="175">
        <v>596707982.36634552</v>
      </c>
      <c r="BB105" s="177">
        <v>6293551.4685724461</v>
      </c>
      <c r="BC105" s="174">
        <v>1.4437417267298681E-2</v>
      </c>
      <c r="BD105" s="175">
        <v>136937159.91505665</v>
      </c>
      <c r="BE105" s="177">
        <v>1977018.9170924795</v>
      </c>
      <c r="BF105" s="174">
        <v>6.0309238942369947E-2</v>
      </c>
      <c r="BG105" s="175">
        <v>683436944.84683728</v>
      </c>
      <c r="BH105" s="177">
        <v>41217562.008811221</v>
      </c>
      <c r="BI105" s="174">
        <v>3.2129725190375637E-2</v>
      </c>
      <c r="BJ105" s="175">
        <v>0</v>
      </c>
      <c r="BK105" s="177">
        <v>0</v>
      </c>
      <c r="BL105" s="174">
        <v>-0.35292950330072531</v>
      </c>
      <c r="BM105" s="175">
        <v>254139940.6872288</v>
      </c>
      <c r="BN105" s="177">
        <v>-89693483.035619453</v>
      </c>
      <c r="BO105" s="174">
        <v>3.26434502485266E-2</v>
      </c>
      <c r="BP105" s="175">
        <v>62953588.813217387</v>
      </c>
      <c r="BQ105" s="177">
        <v>2055022.3443904624</v>
      </c>
      <c r="BR105" s="174">
        <v>7.2831460524794348E-2</v>
      </c>
      <c r="BS105" s="175">
        <v>464236885.57255679</v>
      </c>
      <c r="BT105" s="177">
        <v>33811050.405731142</v>
      </c>
      <c r="BU105" s="174">
        <v>-0.14561657163324349</v>
      </c>
      <c r="BV105" s="175">
        <v>116295214.47979283</v>
      </c>
      <c r="BW105" s="177">
        <v>-16934510.429900169</v>
      </c>
      <c r="BX105" s="174">
        <v>-1.6598280688943184E-2</v>
      </c>
      <c r="BY105" s="175">
        <v>153423552.45324653</v>
      </c>
      <c r="BZ105" s="177">
        <v>-2546567.1879137834</v>
      </c>
      <c r="CA105" s="174">
        <v>-0.17362474722646046</v>
      </c>
      <c r="CB105" s="175">
        <v>0</v>
      </c>
      <c r="CC105" s="177">
        <v>0</v>
      </c>
      <c r="CD105" s="174">
        <v>8.9858162639858241E-2</v>
      </c>
      <c r="CE105" s="175">
        <v>57245961.958580911</v>
      </c>
      <c r="CF105" s="177">
        <v>5144016.9601493012</v>
      </c>
      <c r="CG105" s="174">
        <v>2.725464107190665E-2</v>
      </c>
      <c r="CH105" s="175">
        <v>36033839.944071293</v>
      </c>
      <c r="CI105" s="177">
        <v>982089.37411819585</v>
      </c>
      <c r="CJ105" s="174">
        <v>-0.24379754836894679</v>
      </c>
      <c r="CK105" s="175">
        <v>192135362.96338531</v>
      </c>
      <c r="CL105" s="177">
        <v>-46842130.445451081</v>
      </c>
      <c r="CM105" s="203">
        <v>-5.228463641843864E-2</v>
      </c>
      <c r="CN105" s="177">
        <f t="shared" si="40"/>
        <v>69972856.116164088</v>
      </c>
      <c r="CO105" s="177">
        <f t="shared" si="23"/>
        <v>-3658505.3411933598</v>
      </c>
      <c r="CP105" s="174">
        <v>-0.2711779415998668</v>
      </c>
      <c r="CQ105" s="175">
        <v>392331.41884588078</v>
      </c>
      <c r="CR105" s="177">
        <v>-106391.62658758114</v>
      </c>
      <c r="CS105" s="174">
        <v>-0.11552755715564215</v>
      </c>
      <c r="CT105" s="179">
        <v>5597999.7472271612</v>
      </c>
      <c r="CU105" s="179">
        <v>-646723.23575505614</v>
      </c>
      <c r="CV105" s="174">
        <v>5.4360479384521154E-2</v>
      </c>
      <c r="CW105" s="175">
        <f t="shared" si="41"/>
        <v>117357983.57509699</v>
      </c>
      <c r="CX105" s="179">
        <f t="shared" si="24"/>
        <v>6379636.2467430327</v>
      </c>
      <c r="CY105" s="287">
        <v>-0.20991737604490904</v>
      </c>
      <c r="CZ105" s="175">
        <f t="shared" si="42"/>
        <v>64755401.701898985</v>
      </c>
      <c r="DA105" s="175">
        <f t="shared" si="25"/>
        <v>-13593284.009996671</v>
      </c>
      <c r="DB105" s="164"/>
      <c r="DC105" s="180">
        <f t="shared" si="36"/>
        <v>37896195235.171486</v>
      </c>
      <c r="DE105" s="180">
        <f t="shared" si="37"/>
        <v>2051389966845.9888</v>
      </c>
      <c r="DF105" s="181"/>
      <c r="DG105" s="182">
        <f t="shared" si="26"/>
        <v>1.8473423311822505E-2</v>
      </c>
      <c r="DH105" s="183">
        <v>1.8251797115788899E-2</v>
      </c>
    </row>
    <row r="106" spans="1:112" ht="15.75">
      <c r="A106" s="171">
        <v>41122</v>
      </c>
      <c r="B106" s="316">
        <v>2097555630057.6262</v>
      </c>
      <c r="C106" s="173">
        <v>47238354905.020683</v>
      </c>
      <c r="D106" s="174">
        <v>-2.0172464924738981E-2</v>
      </c>
      <c r="E106" s="175">
        <v>0</v>
      </c>
      <c r="F106" s="175">
        <v>0</v>
      </c>
      <c r="G106" s="176">
        <v>7.2374525797145567E-2</v>
      </c>
      <c r="H106" s="175">
        <v>52478120.81252908</v>
      </c>
      <c r="I106" s="175">
        <v>3798079.1085321074</v>
      </c>
      <c r="J106" s="176">
        <v>2.0384859232719821E-2</v>
      </c>
      <c r="K106" s="175">
        <v>361091211.92220467</v>
      </c>
      <c r="L106" s="177">
        <v>7360793.5252063433</v>
      </c>
      <c r="M106" s="174">
        <v>-5.8876831335473818E-3</v>
      </c>
      <c r="N106" s="175">
        <v>258105239.42578226</v>
      </c>
      <c r="O106" s="175">
        <v>-1519641.864847387</v>
      </c>
      <c r="P106" s="176">
        <v>-1.4887490351461309E-2</v>
      </c>
      <c r="Q106" s="178">
        <v>302185405.23196661</v>
      </c>
      <c r="R106" s="178">
        <v>-4498782.3047433291</v>
      </c>
      <c r="S106" s="176">
        <v>1.9705058915586229E-3</v>
      </c>
      <c r="T106" s="178">
        <v>173044118.36101025</v>
      </c>
      <c r="U106" s="178">
        <v>340984.45472993836</v>
      </c>
      <c r="V106" s="176">
        <v>-0.1058442771487165</v>
      </c>
      <c r="W106" s="178">
        <v>36338307.756372742</v>
      </c>
      <c r="X106" s="179">
        <v>-3846201.917280871</v>
      </c>
      <c r="Y106" s="174">
        <v>8.9424117963895849E-2</v>
      </c>
      <c r="Z106" s="175">
        <v>0</v>
      </c>
      <c r="AA106" s="177">
        <v>0</v>
      </c>
      <c r="AB106" s="174">
        <v>2.0988689990387437E-2</v>
      </c>
      <c r="AC106" s="175">
        <v>0</v>
      </c>
      <c r="AD106" s="177">
        <v>0</v>
      </c>
      <c r="AE106" s="174">
        <v>-5.5041353218998716E-2</v>
      </c>
      <c r="AF106" s="175">
        <v>32240574.483608652</v>
      </c>
      <c r="AG106" s="175">
        <v>-1774564.848135741</v>
      </c>
      <c r="AH106" s="176">
        <v>6.73187429593049E-2</v>
      </c>
      <c r="AI106" s="178">
        <v>126181550.01160896</v>
      </c>
      <c r="AJ106" s="179">
        <v>8494383.3314381801</v>
      </c>
      <c r="AK106" s="174">
        <v>-4.9052373282700956E-2</v>
      </c>
      <c r="AL106" s="177">
        <v>68733688.862275645</v>
      </c>
      <c r="AM106" s="177">
        <v>-3371550.5631693699</v>
      </c>
      <c r="AN106" s="203">
        <v>0.15283036428606167</v>
      </c>
      <c r="AO106" s="177">
        <f t="shared" si="38"/>
        <v>271664851.99102402</v>
      </c>
      <c r="AP106" s="177">
        <f t="shared" si="15"/>
        <v>41518638.293507226</v>
      </c>
      <c r="AQ106" s="203">
        <v>-0.10133503633432901</v>
      </c>
      <c r="AR106" s="177">
        <v>3467164.920995384</v>
      </c>
      <c r="AS106" s="177">
        <v>-351345.28324617824</v>
      </c>
      <c r="AT106" s="203">
        <v>2.0838374731147369E-3</v>
      </c>
      <c r="AU106" s="177">
        <f t="shared" si="39"/>
        <v>746218279.65689337</v>
      </c>
      <c r="AV106" s="177">
        <f t="shared" si="22"/>
        <v>1554997.6142722468</v>
      </c>
      <c r="AW106" s="174">
        <v>8.7407444127824432E-2</v>
      </c>
      <c r="AX106" s="175">
        <v>2902258104.0565991</v>
      </c>
      <c r="AY106" s="177">
        <v>253678963.07485285</v>
      </c>
      <c r="AZ106" s="174">
        <v>3.9108710023639569E-3</v>
      </c>
      <c r="BA106" s="175">
        <v>603001533.8349179</v>
      </c>
      <c r="BB106" s="177">
        <v>2358261.2130559688</v>
      </c>
      <c r="BC106" s="174">
        <v>-1.023704590214107E-2</v>
      </c>
      <c r="BD106" s="175">
        <v>138914178.83214915</v>
      </c>
      <c r="BE106" s="177">
        <v>-1422070.8251629442</v>
      </c>
      <c r="BF106" s="174">
        <v>3.2631088765733562E-2</v>
      </c>
      <c r="BG106" s="175">
        <v>724654506.85564864</v>
      </c>
      <c r="BH106" s="177">
        <v>23646265.537695549</v>
      </c>
      <c r="BI106" s="174">
        <v>1.9885814638319513E-2</v>
      </c>
      <c r="BJ106" s="175">
        <v>0</v>
      </c>
      <c r="BK106" s="177">
        <v>0</v>
      </c>
      <c r="BL106" s="174">
        <v>0.14180413897347488</v>
      </c>
      <c r="BM106" s="175">
        <v>164446457.65160933</v>
      </c>
      <c r="BN106" s="177">
        <v>23319188.33452446</v>
      </c>
      <c r="BO106" s="174">
        <v>0.11474009492051523</v>
      </c>
      <c r="BP106" s="175">
        <v>65008611.157607853</v>
      </c>
      <c r="BQ106" s="177">
        <v>7459094.214874791</v>
      </c>
      <c r="BR106" s="174">
        <v>3.309106119367447E-2</v>
      </c>
      <c r="BS106" s="175">
        <v>498047935.97828794</v>
      </c>
      <c r="BT106" s="177">
        <v>16480934.72684079</v>
      </c>
      <c r="BU106" s="174">
        <v>9.2143407165415483E-2</v>
      </c>
      <c r="BV106" s="175">
        <v>99360704.049892664</v>
      </c>
      <c r="BW106" s="177">
        <v>9155433.8095116075</v>
      </c>
      <c r="BX106" s="174">
        <v>-3.7647368217234342E-2</v>
      </c>
      <c r="BY106" s="175">
        <v>150876985.26533276</v>
      </c>
      <c r="BZ106" s="177">
        <v>-5680121.4197902223</v>
      </c>
      <c r="CA106" s="174">
        <v>3.0627622484615823E-2</v>
      </c>
      <c r="CB106" s="175">
        <v>0</v>
      </c>
      <c r="CC106" s="177">
        <v>0</v>
      </c>
      <c r="CD106" s="174">
        <v>1.1865671270352655E-2</v>
      </c>
      <c r="CE106" s="175">
        <v>62389978.918730214</v>
      </c>
      <c r="CF106" s="177">
        <v>740298.98041388486</v>
      </c>
      <c r="CG106" s="174">
        <v>8.436341029459879E-2</v>
      </c>
      <c r="CH106" s="175">
        <v>37015929.318189487</v>
      </c>
      <c r="CI106" s="177">
        <v>3122790.032506288</v>
      </c>
      <c r="CJ106" s="174">
        <v>-4.2711176040684997E-3</v>
      </c>
      <c r="CK106" s="175">
        <v>145293232.51793423</v>
      </c>
      <c r="CL106" s="177">
        <v>-620564.48315936665</v>
      </c>
      <c r="CM106" s="203">
        <v>2.4208689358577312E-2</v>
      </c>
      <c r="CN106" s="177">
        <f t="shared" si="40"/>
        <v>66314350.774970733</v>
      </c>
      <c r="CO106" s="177">
        <f t="shared" si="23"/>
        <v>1605383.517926997</v>
      </c>
      <c r="CP106" s="174">
        <v>-0.17873896380137827</v>
      </c>
      <c r="CQ106" s="175">
        <v>285939.79225829965</v>
      </c>
      <c r="CR106" s="177">
        <v>-51108.582177829841</v>
      </c>
      <c r="CS106" s="174">
        <v>-7.1485666537192294E-2</v>
      </c>
      <c r="CT106" s="179">
        <v>4951276.511472105</v>
      </c>
      <c r="CU106" s="179">
        <v>-353945.30163252767</v>
      </c>
      <c r="CV106" s="174">
        <v>4.3128010755167923E-2</v>
      </c>
      <c r="CW106" s="175">
        <f t="shared" si="41"/>
        <v>123737619.82184003</v>
      </c>
      <c r="CX106" s="179">
        <f t="shared" si="24"/>
        <v>5336557.3984951964</v>
      </c>
      <c r="CY106" s="287">
        <v>0.17879515761957593</v>
      </c>
      <c r="CZ106" s="175">
        <f t="shared" si="42"/>
        <v>51162117.691902317</v>
      </c>
      <c r="DA106" s="175">
        <f t="shared" si="25"/>
        <v>9147538.8968749698</v>
      </c>
      <c r="DB106" s="164"/>
      <c r="DC106" s="180">
        <f t="shared" si="36"/>
        <v>46842726216.34877</v>
      </c>
      <c r="DE106" s="180">
        <f t="shared" si="37"/>
        <v>2089286162081.1609</v>
      </c>
      <c r="DF106" s="181"/>
      <c r="DG106" s="182">
        <f t="shared" si="26"/>
        <v>2.2420445349472001E-2</v>
      </c>
      <c r="DH106" s="183">
        <v>2.2520668452413298E-2</v>
      </c>
    </row>
    <row r="107" spans="1:112" ht="15.75">
      <c r="A107" s="171">
        <v>41153</v>
      </c>
      <c r="B107" s="316">
        <v>2144793984962.647</v>
      </c>
      <c r="C107" s="173">
        <v>48568526498.632111</v>
      </c>
      <c r="D107" s="174">
        <v>-1.6696066527692666E-2</v>
      </c>
      <c r="E107" s="175">
        <v>0</v>
      </c>
      <c r="F107" s="175">
        <v>0</v>
      </c>
      <c r="G107" s="176">
        <v>-5.7713294622855953E-2</v>
      </c>
      <c r="H107" s="175">
        <v>56276199.921061188</v>
      </c>
      <c r="I107" s="175">
        <v>-3247884.9062989471</v>
      </c>
      <c r="J107" s="176">
        <v>-2.327782305576381E-2</v>
      </c>
      <c r="K107" s="175">
        <v>368452005.447411</v>
      </c>
      <c r="L107" s="177">
        <v>-8576760.5873461571</v>
      </c>
      <c r="M107" s="174">
        <v>4.6837598567081556E-2</v>
      </c>
      <c r="N107" s="175">
        <v>256585597.56093487</v>
      </c>
      <c r="O107" s="175">
        <v>12017853.216653809</v>
      </c>
      <c r="P107" s="176">
        <v>-8.6961332424070822E-2</v>
      </c>
      <c r="Q107" s="178">
        <v>297686622.92722327</v>
      </c>
      <c r="R107" s="178">
        <v>-25887225.374573287</v>
      </c>
      <c r="S107" s="176">
        <v>-5.252248740447768E-2</v>
      </c>
      <c r="T107" s="178">
        <v>173385102.8157402</v>
      </c>
      <c r="U107" s="178">
        <v>-9106616.8787637819</v>
      </c>
      <c r="V107" s="176">
        <v>-0.14316098728977839</v>
      </c>
      <c r="W107" s="178">
        <v>32492105.839091871</v>
      </c>
      <c r="X107" s="179">
        <v>-4651601.9510483658</v>
      </c>
      <c r="Y107" s="174">
        <v>-1.8725012753664977E-2</v>
      </c>
      <c r="Z107" s="175">
        <v>0</v>
      </c>
      <c r="AA107" s="177">
        <v>0</v>
      </c>
      <c r="AB107" s="174">
        <v>7.0882417561066988E-2</v>
      </c>
      <c r="AC107" s="175">
        <v>0</v>
      </c>
      <c r="AD107" s="177">
        <v>0</v>
      </c>
      <c r="AE107" s="174">
        <v>0.16138801878922018</v>
      </c>
      <c r="AF107" s="175">
        <v>30466009.635472912</v>
      </c>
      <c r="AG107" s="175">
        <v>4916848.9354822654</v>
      </c>
      <c r="AH107" s="176">
        <v>3.2451197774105399E-2</v>
      </c>
      <c r="AI107" s="178">
        <v>134675933.34304714</v>
      </c>
      <c r="AJ107" s="179">
        <v>4370395.3483274588</v>
      </c>
      <c r="AK107" s="174">
        <v>9.0165339427411825E-2</v>
      </c>
      <c r="AL107" s="177">
        <v>65362138.299106278</v>
      </c>
      <c r="AM107" s="177">
        <v>5893399.3854403514</v>
      </c>
      <c r="AN107" s="203">
        <v>5.7194201347844024E-2</v>
      </c>
      <c r="AO107" s="177">
        <f t="shared" si="38"/>
        <v>313183490.28453124</v>
      </c>
      <c r="AP107" s="177">
        <f t="shared" si="15"/>
        <v>17912279.602154031</v>
      </c>
      <c r="AQ107" s="203">
        <v>-4.98000160186515E-2</v>
      </c>
      <c r="AR107" s="177">
        <v>3115819.6377492058</v>
      </c>
      <c r="AS107" s="177">
        <v>-155167.86787113937</v>
      </c>
      <c r="AT107" s="203">
        <v>4.8353480274932588E-2</v>
      </c>
      <c r="AU107" s="177">
        <f t="shared" si="39"/>
        <v>747773277.27116561</v>
      </c>
      <c r="AV107" s="177">
        <f t="shared" si="22"/>
        <v>36157440.412653007</v>
      </c>
      <c r="AW107" s="174">
        <v>0.10808966226856997</v>
      </c>
      <c r="AX107" s="175">
        <v>3155937067.1314521</v>
      </c>
      <c r="AY107" s="177">
        <v>341124171.7270999</v>
      </c>
      <c r="AZ107" s="174">
        <v>1.6220135010917479E-2</v>
      </c>
      <c r="BA107" s="175">
        <v>605359795.04797387</v>
      </c>
      <c r="BB107" s="177">
        <v>9819017.6058594696</v>
      </c>
      <c r="BC107" s="174">
        <v>-3.5593486372673582E-3</v>
      </c>
      <c r="BD107" s="175">
        <v>137492108.0069862</v>
      </c>
      <c r="BE107" s="177">
        <v>-489382.34726968274</v>
      </c>
      <c r="BF107" s="174">
        <v>3.2563249997060645E-2</v>
      </c>
      <c r="BG107" s="175">
        <v>748300772.39334416</v>
      </c>
      <c r="BH107" s="177">
        <v>24367105.124438044</v>
      </c>
      <c r="BI107" s="174">
        <v>2.4937350607921762E-2</v>
      </c>
      <c r="BJ107" s="175">
        <v>0</v>
      </c>
      <c r="BK107" s="177">
        <v>0</v>
      </c>
      <c r="BL107" s="174">
        <v>2.07659880126898E-2</v>
      </c>
      <c r="BM107" s="175">
        <v>187765645.98613381</v>
      </c>
      <c r="BN107" s="177">
        <v>3899139.1537430114</v>
      </c>
      <c r="BO107" s="174">
        <v>2.5079139774908086E-2</v>
      </c>
      <c r="BP107" s="175">
        <v>72467705.372482643</v>
      </c>
      <c r="BQ107" s="177">
        <v>1817427.7122033499</v>
      </c>
      <c r="BR107" s="174">
        <v>4.5668333797931997E-2</v>
      </c>
      <c r="BS107" s="175">
        <v>514528870.70512879</v>
      </c>
      <c r="BT107" s="177">
        <v>23497676.216034815</v>
      </c>
      <c r="BU107" s="174">
        <v>-2.3331090810301595E-2</v>
      </c>
      <c r="BV107" s="175">
        <v>108516137.85940427</v>
      </c>
      <c r="BW107" s="177">
        <v>-2531799.8667809679</v>
      </c>
      <c r="BX107" s="174">
        <v>7.7600062812339596E-3</v>
      </c>
      <c r="BY107" s="175">
        <v>145196863.84554252</v>
      </c>
      <c r="BZ107" s="177">
        <v>1126728.5754568819</v>
      </c>
      <c r="CA107" s="174">
        <v>3.9063080556306834E-2</v>
      </c>
      <c r="CB107" s="175">
        <v>0</v>
      </c>
      <c r="CC107" s="177">
        <v>0</v>
      </c>
      <c r="CD107" s="174">
        <v>8.1728814911339112E-2</v>
      </c>
      <c r="CE107" s="175">
        <v>63130277.899144098</v>
      </c>
      <c r="CF107" s="177">
        <v>5159562.7977205506</v>
      </c>
      <c r="CG107" s="174">
        <v>2.606132989108538E-2</v>
      </c>
      <c r="CH107" s="175">
        <v>40138719.350695774</v>
      </c>
      <c r="CI107" s="177">
        <v>1046068.406404175</v>
      </c>
      <c r="CJ107" s="174">
        <v>-2.3769316298543723E-2</v>
      </c>
      <c r="CK107" s="175">
        <v>144672668.03477487</v>
      </c>
      <c r="CL107" s="177">
        <v>-3438770.4062727797</v>
      </c>
      <c r="CM107" s="203">
        <v>2.3636415156083789E-2</v>
      </c>
      <c r="CN107" s="177">
        <f t="shared" si="40"/>
        <v>67919734.292897731</v>
      </c>
      <c r="CO107" s="177">
        <f t="shared" si="23"/>
        <v>1605379.0370378317</v>
      </c>
      <c r="CP107" s="174">
        <v>-0.4539691307196555</v>
      </c>
      <c r="CQ107" s="175">
        <v>234831.21008046978</v>
      </c>
      <c r="CR107" s="177">
        <v>-106606.12030607567</v>
      </c>
      <c r="CS107" s="174">
        <v>-0.3443244250333411</v>
      </c>
      <c r="CT107" s="179">
        <v>4597331.2098395769</v>
      </c>
      <c r="CU107" s="179">
        <v>-1582973.4255158468</v>
      </c>
      <c r="CV107" s="174">
        <v>6.4093051902291823E-2</v>
      </c>
      <c r="CW107" s="175">
        <f t="shared" si="41"/>
        <v>129074177.22033523</v>
      </c>
      <c r="CX107" s="179">
        <f t="shared" si="24"/>
        <v>8272757.9398285588</v>
      </c>
      <c r="CY107" s="287">
        <v>0.12071783946282784</v>
      </c>
      <c r="CZ107" s="175">
        <f t="shared" si="42"/>
        <v>60309656.588777281</v>
      </c>
      <c r="DA107" s="175">
        <f t="shared" si="25"/>
        <v>7280451.4421422929</v>
      </c>
      <c r="DB107" s="164"/>
      <c r="DC107" s="180">
        <f t="shared" si="36"/>
        <v>48118017585.725494</v>
      </c>
      <c r="DE107" s="180">
        <f t="shared" si="37"/>
        <v>2136128888297.5095</v>
      </c>
      <c r="DF107" s="181"/>
      <c r="DG107" s="182">
        <f t="shared" si="26"/>
        <v>2.252580256244531E-2</v>
      </c>
      <c r="DH107" s="183">
        <v>2.2644844604726901E-2</v>
      </c>
    </row>
    <row r="108" spans="1:112" ht="15.75">
      <c r="A108" s="185">
        <v>41183</v>
      </c>
      <c r="B108" s="316">
        <v>2193362511461.2791</v>
      </c>
      <c r="C108" s="173">
        <v>6271560544.9994135</v>
      </c>
      <c r="D108" s="174">
        <v>6.0877211313539372E-3</v>
      </c>
      <c r="E108" s="175">
        <v>0</v>
      </c>
      <c r="F108" s="175">
        <v>0</v>
      </c>
      <c r="G108" s="176">
        <v>0.13357908680805455</v>
      </c>
      <c r="H108" s="175">
        <v>53028315.014762245</v>
      </c>
      <c r="I108" s="175">
        <v>7083473.8946417887</v>
      </c>
      <c r="J108" s="176">
        <v>7.8369123163841106E-2</v>
      </c>
      <c r="K108" s="175">
        <v>359875244.86006486</v>
      </c>
      <c r="L108" s="177">
        <v>28203107.388055898</v>
      </c>
      <c r="M108" s="174">
        <v>0.16533372610983674</v>
      </c>
      <c r="N108" s="175">
        <v>268603450.77758867</v>
      </c>
      <c r="O108" s="175">
        <v>44409209.363018855</v>
      </c>
      <c r="P108" s="176">
        <v>6.519965081357601E-2</v>
      </c>
      <c r="Q108" s="178">
        <v>271799397.55264997</v>
      </c>
      <c r="R108" s="178">
        <v>17721225.811773103</v>
      </c>
      <c r="S108" s="176">
        <v>6.9304613283975969E-2</v>
      </c>
      <c r="T108" s="178">
        <v>164278485.93697643</v>
      </c>
      <c r="U108" s="178">
        <v>11385256.938739236</v>
      </c>
      <c r="V108" s="176">
        <v>4.7489004115150106E-2</v>
      </c>
      <c r="W108" s="178">
        <v>27840503.888043508</v>
      </c>
      <c r="X108" s="179">
        <v>1322117.8037071507</v>
      </c>
      <c r="Y108" s="174">
        <v>-6.3236474060051145E-2</v>
      </c>
      <c r="Z108" s="175">
        <v>0</v>
      </c>
      <c r="AA108" s="177">
        <v>0</v>
      </c>
      <c r="AB108" s="174">
        <v>-4.3894191075406416E-2</v>
      </c>
      <c r="AC108" s="175">
        <v>0</v>
      </c>
      <c r="AD108" s="177">
        <v>0</v>
      </c>
      <c r="AE108" s="174">
        <v>9.230628927145966E-2</v>
      </c>
      <c r="AF108" s="175">
        <v>35382858.57095518</v>
      </c>
      <c r="AG108" s="175">
        <v>3266060.3785017347</v>
      </c>
      <c r="AH108" s="176">
        <v>0.14070563437155786</v>
      </c>
      <c r="AI108" s="178">
        <v>139046328.6913746</v>
      </c>
      <c r="AJ108" s="179">
        <v>19564601.885556009</v>
      </c>
      <c r="AK108" s="174">
        <v>0.22728659672484233</v>
      </c>
      <c r="AL108" s="177">
        <v>71255537.68454662</v>
      </c>
      <c r="AM108" s="177">
        <v>16195428.658119353</v>
      </c>
      <c r="AN108" s="203">
        <v>-6.7848077231419043E-2</v>
      </c>
      <c r="AO108" s="177">
        <f t="shared" si="38"/>
        <v>331095769.88668525</v>
      </c>
      <c r="AP108" s="177">
        <f t="shared" si="15"/>
        <v>-22464211.366267968</v>
      </c>
      <c r="AQ108" s="203">
        <v>-6.974149659899973E-3</v>
      </c>
      <c r="AR108" s="177">
        <v>2960651.7698780666</v>
      </c>
      <c r="AS108" s="177">
        <v>-20648.028533977373</v>
      </c>
      <c r="AT108" s="203">
        <v>-1.0310981742141063E-3</v>
      </c>
      <c r="AU108" s="177">
        <f t="shared" si="39"/>
        <v>783930717.68381858</v>
      </c>
      <c r="AV108" s="177">
        <f t="shared" si="22"/>
        <v>-808309.53171413939</v>
      </c>
      <c r="AW108" s="174">
        <v>8.0404524137901116E-5</v>
      </c>
      <c r="AX108" s="175">
        <v>3497061238.8585515</v>
      </c>
      <c r="AY108" s="177">
        <v>281179.54479152081</v>
      </c>
      <c r="AZ108" s="174">
        <v>-3.4180182497816824E-3</v>
      </c>
      <c r="BA108" s="175">
        <v>615178812.65383327</v>
      </c>
      <c r="BB108" s="177">
        <v>-2102692.4085298288</v>
      </c>
      <c r="BC108" s="174">
        <v>-4.9373072724357928E-3</v>
      </c>
      <c r="BD108" s="175">
        <v>137002725.65971652</v>
      </c>
      <c r="BE108" s="177">
        <v>-676424.55374324415</v>
      </c>
      <c r="BF108" s="174">
        <v>1.3763051884731125E-2</v>
      </c>
      <c r="BG108" s="175">
        <v>772667877.51778221</v>
      </c>
      <c r="BH108" s="177">
        <v>10634268.087942312</v>
      </c>
      <c r="BI108" s="174">
        <v>-3.1426094675364238E-2</v>
      </c>
      <c r="BJ108" s="175">
        <v>0</v>
      </c>
      <c r="BK108" s="177">
        <v>0</v>
      </c>
      <c r="BL108" s="174">
        <v>-9.6836784028355688E-2</v>
      </c>
      <c r="BM108" s="175">
        <v>191664785.13987681</v>
      </c>
      <c r="BN108" s="177">
        <v>-18560201.404431447</v>
      </c>
      <c r="BO108" s="174">
        <v>-3.8312230092069936E-3</v>
      </c>
      <c r="BP108" s="175">
        <v>74285133.084685996</v>
      </c>
      <c r="BQ108" s="177">
        <v>-284602.91111605265</v>
      </c>
      <c r="BR108" s="174">
        <v>-3.897271087079769E-4</v>
      </c>
      <c r="BS108" s="175">
        <v>538026546.92116356</v>
      </c>
      <c r="BT108" s="177">
        <v>-209683.53053972175</v>
      </c>
      <c r="BU108" s="174">
        <v>0.24084654767457664</v>
      </c>
      <c r="BV108" s="175">
        <v>105984337.9926233</v>
      </c>
      <c r="BW108" s="177">
        <v>25525961.91309879</v>
      </c>
      <c r="BX108" s="174">
        <v>-2.8371108169580689E-2</v>
      </c>
      <c r="BY108" s="175">
        <v>146323592.42099941</v>
      </c>
      <c r="BZ108" s="177">
        <v>-4151362.4683378111</v>
      </c>
      <c r="CA108" s="174">
        <v>-0.1076449893638407</v>
      </c>
      <c r="CB108" s="175">
        <v>0</v>
      </c>
      <c r="CC108" s="177">
        <v>0</v>
      </c>
      <c r="CD108" s="174">
        <v>-0.22314357115116615</v>
      </c>
      <c r="CE108" s="175">
        <v>68289840.69686465</v>
      </c>
      <c r="CF108" s="177">
        <v>-15238438.926442619</v>
      </c>
      <c r="CG108" s="174">
        <v>7.5357194526635835E-2</v>
      </c>
      <c r="CH108" s="175">
        <v>41184787.757099949</v>
      </c>
      <c r="CI108" s="177">
        <v>3103570.0625499906</v>
      </c>
      <c r="CJ108" s="174">
        <v>7.5531891856546768E-2</v>
      </c>
      <c r="CK108" s="175">
        <v>141233897.6285021</v>
      </c>
      <c r="CL108" s="177">
        <v>10667663.482154617</v>
      </c>
      <c r="CM108" s="203">
        <v>5.3071502427614943E-2</v>
      </c>
      <c r="CN108" s="177">
        <f t="shared" si="40"/>
        <v>69525113.329935566</v>
      </c>
      <c r="CO108" s="177">
        <f t="shared" si="23"/>
        <v>3689802.2208698792</v>
      </c>
      <c r="CP108" s="174">
        <v>-8.2865584753663665E-2</v>
      </c>
      <c r="CQ108" s="175">
        <v>128225.08977439412</v>
      </c>
      <c r="CR108" s="177">
        <v>-10625.447044246188</v>
      </c>
      <c r="CS108" s="174">
        <v>0.44395784177300979</v>
      </c>
      <c r="CT108" s="179">
        <v>3014357.7843237305</v>
      </c>
      <c r="CU108" s="179">
        <v>1338247.7762600351</v>
      </c>
      <c r="CV108" s="174">
        <v>2.1036538870866754E-2</v>
      </c>
      <c r="CW108" s="175">
        <f t="shared" si="41"/>
        <v>137346935.16016379</v>
      </c>
      <c r="CX108" s="179">
        <f t="shared" si="24"/>
        <v>2889304.1402912014</v>
      </c>
      <c r="CY108" s="287">
        <v>-0.13193764438736968</v>
      </c>
      <c r="CZ108" s="175">
        <f t="shared" si="42"/>
        <v>67590108.030919582</v>
      </c>
      <c r="DA108" s="175">
        <f t="shared" si="25"/>
        <v>-8917679.6374873668</v>
      </c>
      <c r="DB108" s="164"/>
      <c r="DC108" s="180">
        <f t="shared" si="36"/>
        <v>6137724945.8635311</v>
      </c>
      <c r="DE108" s="180">
        <f t="shared" si="37"/>
        <v>2184246905883.2349</v>
      </c>
      <c r="DF108" s="181"/>
      <c r="DG108" s="182">
        <f t="shared" si="26"/>
        <v>2.8099959438338518E-3</v>
      </c>
      <c r="DH108" s="205">
        <v>2.8593360706348197E-3</v>
      </c>
    </row>
    <row r="109" spans="1:112" ht="15.75">
      <c r="A109" s="171">
        <v>41214</v>
      </c>
      <c r="B109" s="316">
        <v>2199634072006.2783</v>
      </c>
      <c r="C109" s="173">
        <v>40913549359.080421</v>
      </c>
      <c r="D109" s="174">
        <v>-2.3934394058961698E-3</v>
      </c>
      <c r="E109" s="175">
        <v>0</v>
      </c>
      <c r="F109" s="175">
        <v>0</v>
      </c>
      <c r="G109" s="176">
        <v>-8.1251647687260856E-2</v>
      </c>
      <c r="H109" s="175">
        <v>60111788.909404039</v>
      </c>
      <c r="I109" s="175">
        <v>-4884181.8943178914</v>
      </c>
      <c r="J109" s="176">
        <v>-6.0949208346171665E-2</v>
      </c>
      <c r="K109" s="175">
        <v>388078352.24812073</v>
      </c>
      <c r="L109" s="177">
        <v>-23653068.345809706</v>
      </c>
      <c r="M109" s="174">
        <v>-0.11673021331027018</v>
      </c>
      <c r="N109" s="175">
        <v>313012660.14060748</v>
      </c>
      <c r="O109" s="175">
        <v>-36538034.587028213</v>
      </c>
      <c r="P109" s="176">
        <v>-3.0952342367089606E-2</v>
      </c>
      <c r="Q109" s="178">
        <v>289520623.36442304</v>
      </c>
      <c r="R109" s="178">
        <v>-8961341.4567088243</v>
      </c>
      <c r="S109" s="176">
        <v>-0.10778487487201206</v>
      </c>
      <c r="T109" s="178">
        <v>175663742.87571564</v>
      </c>
      <c r="U109" s="178">
        <v>-18933894.545408312</v>
      </c>
      <c r="V109" s="176">
        <v>-0.11224928424595712</v>
      </c>
      <c r="W109" s="178">
        <v>29162621.691750661</v>
      </c>
      <c r="X109" s="179">
        <v>-3273483.4116346347</v>
      </c>
      <c r="Y109" s="174">
        <v>-9.209190161786858E-2</v>
      </c>
      <c r="Z109" s="175">
        <v>0</v>
      </c>
      <c r="AA109" s="177">
        <v>0</v>
      </c>
      <c r="AB109" s="174">
        <v>-3.4105654178535852E-2</v>
      </c>
      <c r="AC109" s="175">
        <v>0</v>
      </c>
      <c r="AD109" s="177">
        <v>0</v>
      </c>
      <c r="AE109" s="174">
        <v>-2.2800192539991614E-2</v>
      </c>
      <c r="AF109" s="175">
        <v>38648918.949456915</v>
      </c>
      <c r="AG109" s="175">
        <v>-881202.79351014807</v>
      </c>
      <c r="AH109" s="176">
        <v>-0.1893746092271876</v>
      </c>
      <c r="AI109" s="178">
        <v>158610930.57693061</v>
      </c>
      <c r="AJ109" s="179">
        <v>-30036882.997166816</v>
      </c>
      <c r="AK109" s="174">
        <v>-0.2178918267099407</v>
      </c>
      <c r="AL109" s="177">
        <v>87450966.34266597</v>
      </c>
      <c r="AM109" s="177">
        <v>-19054850.803953029</v>
      </c>
      <c r="AN109" s="203">
        <v>-3.7870483201064432E-2</v>
      </c>
      <c r="AO109" s="177">
        <f t="shared" si="38"/>
        <v>308631558.52041727</v>
      </c>
      <c r="AP109" s="177">
        <f t="shared" si="15"/>
        <v>-11688026.252265796</v>
      </c>
      <c r="AQ109" s="203">
        <v>-6.1242470576723287E-2</v>
      </c>
      <c r="AR109" s="177">
        <v>2940003.7413440892</v>
      </c>
      <c r="AS109" s="177">
        <v>-180053.09262472176</v>
      </c>
      <c r="AT109" s="203">
        <v>6.6342702704008147E-2</v>
      </c>
      <c r="AU109" s="177">
        <f t="shared" si="39"/>
        <v>783122408.1521045</v>
      </c>
      <c r="AV109" s="177">
        <f t="shared" si="22"/>
        <v>51954457.104881994</v>
      </c>
      <c r="AW109" s="174">
        <v>-8.0549438623840536E-2</v>
      </c>
      <c r="AX109" s="175">
        <v>3497342418.4033427</v>
      </c>
      <c r="AY109" s="177">
        <v>-281708968.47773409</v>
      </c>
      <c r="AZ109" s="174">
        <v>2.1823501778343364E-2</v>
      </c>
      <c r="BA109" s="175">
        <v>613076120.24530339</v>
      </c>
      <c r="BB109" s="177">
        <v>13379467.800433228</v>
      </c>
      <c r="BC109" s="174">
        <v>-0.12898192041651818</v>
      </c>
      <c r="BD109" s="175">
        <v>136326301.10597327</v>
      </c>
      <c r="BE109" s="177">
        <v>-17583628.119928937</v>
      </c>
      <c r="BF109" s="174">
        <v>-7.2771457065817891E-2</v>
      </c>
      <c r="BG109" s="175">
        <v>783302145.60572457</v>
      </c>
      <c r="BH109" s="177">
        <v>-57002038.458510019</v>
      </c>
      <c r="BI109" s="174">
        <v>1.0843854373092595E-3</v>
      </c>
      <c r="BJ109" s="175">
        <v>0</v>
      </c>
      <c r="BK109" s="177">
        <v>0</v>
      </c>
      <c r="BL109" s="174">
        <v>-1.1117096272714709E-3</v>
      </c>
      <c r="BM109" s="175">
        <v>173104583.73544535</v>
      </c>
      <c r="BN109" s="177">
        <v>-192442.03226351508</v>
      </c>
      <c r="BO109" s="174">
        <v>-9.1128682711096309E-2</v>
      </c>
      <c r="BP109" s="175">
        <v>74000530.173569947</v>
      </c>
      <c r="BQ109" s="177">
        <v>-6743570.8346401649</v>
      </c>
      <c r="BR109" s="174">
        <v>5.8755997565731875E-2</v>
      </c>
      <c r="BS109" s="175">
        <v>537816863.39062381</v>
      </c>
      <c r="BT109" s="177">
        <v>31599966.316189043</v>
      </c>
      <c r="BU109" s="174">
        <v>0.12872827138393858</v>
      </c>
      <c r="BV109" s="175">
        <v>131510299.9057221</v>
      </c>
      <c r="BW109" s="177">
        <v>16929093.576046947</v>
      </c>
      <c r="BX109" s="174">
        <v>5.0122282131609625E-4</v>
      </c>
      <c r="BY109" s="175">
        <v>142172229.9526616</v>
      </c>
      <c r="BZ109" s="177">
        <v>71259.966209673861</v>
      </c>
      <c r="CA109" s="174">
        <v>-6.8590191982716806E-2</v>
      </c>
      <c r="CB109" s="175">
        <v>0</v>
      </c>
      <c r="CC109" s="177">
        <v>0</v>
      </c>
      <c r="CD109" s="174">
        <v>-3.34331405305128E-2</v>
      </c>
      <c r="CE109" s="175">
        <v>53051401.770422034</v>
      </c>
      <c r="CF109" s="177">
        <v>-1773674.9707312156</v>
      </c>
      <c r="CG109" s="174">
        <v>-1.3285857157293147E-2</v>
      </c>
      <c r="CH109" s="175">
        <v>44288357.819649935</v>
      </c>
      <c r="CI109" s="177">
        <v>-588408.79572295595</v>
      </c>
      <c r="CJ109" s="174">
        <v>-0.2487276491823279</v>
      </c>
      <c r="CK109" s="175">
        <v>151901561.11065674</v>
      </c>
      <c r="CL109" s="177">
        <v>-37782118.202179372</v>
      </c>
      <c r="CM109" s="203">
        <v>-5.9767926181939733E-2</v>
      </c>
      <c r="CN109" s="177">
        <f t="shared" si="40"/>
        <v>73214915.550805449</v>
      </c>
      <c r="CO109" s="177">
        <f t="shared" si="23"/>
        <v>-4375903.668057492</v>
      </c>
      <c r="CP109" s="174">
        <v>-0.17414459198962784</v>
      </c>
      <c r="CQ109" s="175">
        <v>117599.64273014793</v>
      </c>
      <c r="CR109" s="177">
        <v>-20479.341801367613</v>
      </c>
      <c r="CS109" s="174">
        <v>-0.27953617552264315</v>
      </c>
      <c r="CT109" s="179">
        <v>4352605.5605837656</v>
      </c>
      <c r="CU109" s="179">
        <v>-1216710.711964176</v>
      </c>
      <c r="CV109" s="174">
        <v>-6.3799509120839273E-2</v>
      </c>
      <c r="CW109" s="175">
        <f t="shared" si="41"/>
        <v>140236239.30045497</v>
      </c>
      <c r="CX109" s="179">
        <f t="shared" si="24"/>
        <v>-8947003.2283215765</v>
      </c>
      <c r="CY109" s="287">
        <v>-3.3392598859622365E-3</v>
      </c>
      <c r="CZ109" s="175">
        <f t="shared" si="42"/>
        <v>58672428.393432215</v>
      </c>
      <c r="DA109" s="175">
        <f t="shared" si="25"/>
        <v>-195922.48654617995</v>
      </c>
      <c r="DB109" s="164"/>
      <c r="DC109" s="180">
        <f t="shared" si="36"/>
        <v>41375831003.825523</v>
      </c>
      <c r="DE109" s="180">
        <f t="shared" si="37"/>
        <v>2190384630829.0984</v>
      </c>
      <c r="DF109" s="181"/>
      <c r="DG109" s="182">
        <f t="shared" si="26"/>
        <v>1.8889755900160812E-2</v>
      </c>
      <c r="DH109" s="205">
        <v>1.86001616722382E-2</v>
      </c>
    </row>
    <row r="110" spans="1:112" s="170" customFormat="1" ht="15.75">
      <c r="A110" s="187">
        <v>41244</v>
      </c>
      <c r="B110" s="317">
        <v>2240547621365.3589</v>
      </c>
      <c r="C110" s="189">
        <v>55744449980.342316</v>
      </c>
      <c r="D110" s="190">
        <v>5.0499134386159876E-2</v>
      </c>
      <c r="E110" s="191">
        <v>0</v>
      </c>
      <c r="F110" s="191">
        <v>0</v>
      </c>
      <c r="G110" s="192">
        <v>1.7644114220009898E-2</v>
      </c>
      <c r="H110" s="191">
        <v>55227607.015086144</v>
      </c>
      <c r="I110" s="191">
        <v>974442.20627199986</v>
      </c>
      <c r="J110" s="192">
        <v>7.0119028573409251E-2</v>
      </c>
      <c r="K110" s="191">
        <v>364425283.90231103</v>
      </c>
      <c r="L110" s="193">
        <v>25553146.894818924</v>
      </c>
      <c r="M110" s="190">
        <v>4.6614851393546625E-2</v>
      </c>
      <c r="N110" s="191">
        <v>276474625.55357927</v>
      </c>
      <c r="O110" s="191">
        <v>12887823.584266545</v>
      </c>
      <c r="P110" s="192">
        <v>8.7227507698486834E-2</v>
      </c>
      <c r="Q110" s="194">
        <v>280559281.90771419</v>
      </c>
      <c r="R110" s="194">
        <v>24472486.922487076</v>
      </c>
      <c r="S110" s="192">
        <v>5.4663390081978611E-2</v>
      </c>
      <c r="T110" s="194">
        <v>156729848.33030733</v>
      </c>
      <c r="U110" s="194">
        <v>8567384.8367689345</v>
      </c>
      <c r="V110" s="192">
        <v>0.20083802725628819</v>
      </c>
      <c r="W110" s="194">
        <v>25889138.280116025</v>
      </c>
      <c r="X110" s="195">
        <v>5199523.4595437562</v>
      </c>
      <c r="Y110" s="190">
        <v>0.11881554616348709</v>
      </c>
      <c r="Z110" s="191">
        <v>0</v>
      </c>
      <c r="AA110" s="193">
        <v>0</v>
      </c>
      <c r="AB110" s="190">
        <v>-6.6547768424583386E-3</v>
      </c>
      <c r="AC110" s="191">
        <v>0</v>
      </c>
      <c r="AD110" s="193">
        <v>0</v>
      </c>
      <c r="AE110" s="190">
        <v>0.19704554676316458</v>
      </c>
      <c r="AF110" s="191">
        <v>37767716.155946769</v>
      </c>
      <c r="AG110" s="191">
        <v>7441960.2799445353</v>
      </c>
      <c r="AH110" s="192">
        <v>0.10377927649020402</v>
      </c>
      <c r="AI110" s="194">
        <v>128574047.57976379</v>
      </c>
      <c r="AJ110" s="195">
        <v>13343321.633244952</v>
      </c>
      <c r="AK110" s="190">
        <v>0.24289574120847243</v>
      </c>
      <c r="AL110" s="193">
        <v>68396115.538712949</v>
      </c>
      <c r="AM110" s="193">
        <v>16613125.179556001</v>
      </c>
      <c r="AN110" s="204">
        <v>5.8181210012447963E-2</v>
      </c>
      <c r="AO110" s="191">
        <f t="shared" si="38"/>
        <v>296943532.26815146</v>
      </c>
      <c r="AP110" s="191">
        <f t="shared" si="15"/>
        <v>17276534.01273144</v>
      </c>
      <c r="AQ110" s="204">
        <v>-3.0044076107473981E-2</v>
      </c>
      <c r="AR110" s="193">
        <v>2759950.6487193676</v>
      </c>
      <c r="AS110" s="193">
        <v>-82920.167342996865</v>
      </c>
      <c r="AT110" s="204">
        <v>0.10324671708789283</v>
      </c>
      <c r="AU110" s="193">
        <f t="shared" si="39"/>
        <v>835076865.2569865</v>
      </c>
      <c r="AV110" s="193">
        <f t="shared" si="22"/>
        <v>86218944.853832483</v>
      </c>
      <c r="AW110" s="190">
        <v>-1.9244664168448038E-2</v>
      </c>
      <c r="AX110" s="191">
        <v>3215633449.9256086</v>
      </c>
      <c r="AY110" s="193">
        <v>-61883785.83264631</v>
      </c>
      <c r="AZ110" s="190">
        <v>-3.4763692086094346E-2</v>
      </c>
      <c r="BA110" s="191">
        <v>626455588.04573667</v>
      </c>
      <c r="BB110" s="193">
        <v>-21777909.168435156</v>
      </c>
      <c r="BC110" s="190">
        <v>9.7307263263367638E-2</v>
      </c>
      <c r="BD110" s="191">
        <v>118742672.98604435</v>
      </c>
      <c r="BE110" s="193">
        <v>11554524.540848989</v>
      </c>
      <c r="BF110" s="190">
        <v>5.7311069805255653E-2</v>
      </c>
      <c r="BG110" s="191">
        <v>726300107.14721453</v>
      </c>
      <c r="BH110" s="193">
        <v>41625036.140278675</v>
      </c>
      <c r="BI110" s="190">
        <v>6.2530082317116178E-3</v>
      </c>
      <c r="BJ110" s="191">
        <v>0</v>
      </c>
      <c r="BK110" s="193">
        <v>0</v>
      </c>
      <c r="BL110" s="190">
        <v>0.13276647777878961</v>
      </c>
      <c r="BM110" s="191">
        <v>172912141.70318183</v>
      </c>
      <c r="BN110" s="193">
        <v>22956936.01911841</v>
      </c>
      <c r="BO110" s="190">
        <v>-3.1188875696228552E-2</v>
      </c>
      <c r="BP110" s="191">
        <v>67256959.338929787</v>
      </c>
      <c r="BQ110" s="193">
        <v>-2097668.9445281792</v>
      </c>
      <c r="BR110" s="190">
        <v>-4.7179593863247042E-2</v>
      </c>
      <c r="BS110" s="191">
        <v>569416829.70681286</v>
      </c>
      <c r="BT110" s="193">
        <v>-26864854.764465135</v>
      </c>
      <c r="BU110" s="190">
        <v>-1.689189260488886E-2</v>
      </c>
      <c r="BV110" s="191">
        <v>148439393.48176906</v>
      </c>
      <c r="BW110" s="193">
        <v>-2507422.2930288822</v>
      </c>
      <c r="BX110" s="190">
        <v>1.0023379915054514E-2</v>
      </c>
      <c r="BY110" s="191">
        <v>142243489.91887128</v>
      </c>
      <c r="BZ110" s="193">
        <v>1425760.5399000735</v>
      </c>
      <c r="CA110" s="190">
        <v>-3.374004296176434E-2</v>
      </c>
      <c r="CB110" s="191">
        <v>0</v>
      </c>
      <c r="CC110" s="193">
        <v>0</v>
      </c>
      <c r="CD110" s="190">
        <v>-5.1012408906982519E-2</v>
      </c>
      <c r="CE110" s="191">
        <v>51277726.79969082</v>
      </c>
      <c r="CF110" s="193">
        <v>-2615800.3673263644</v>
      </c>
      <c r="CG110" s="190">
        <v>7.1801785308356139E-3</v>
      </c>
      <c r="CH110" s="191">
        <v>43699949.023926981</v>
      </c>
      <c r="CI110" s="193">
        <v>313773.43578021124</v>
      </c>
      <c r="CJ110" s="190">
        <v>0.1568725194746125</v>
      </c>
      <c r="CK110" s="191">
        <v>114119442.90847737</v>
      </c>
      <c r="CL110" s="193">
        <v>17902204.530092046</v>
      </c>
      <c r="CM110" s="204">
        <v>3.3042604076646311E-2</v>
      </c>
      <c r="CN110" s="193">
        <f t="shared" si="40"/>
        <v>68839011.882747963</v>
      </c>
      <c r="CO110" s="193">
        <f t="shared" si="23"/>
        <v>2274620.2146691917</v>
      </c>
      <c r="CP110" s="190">
        <v>-1.2885907823316765E-3</v>
      </c>
      <c r="CQ110" s="191">
        <v>97120.300928780314</v>
      </c>
      <c r="CR110" s="193">
        <v>-125.14832455410487</v>
      </c>
      <c r="CS110" s="190">
        <v>-8.1573313818629895E-2</v>
      </c>
      <c r="CT110" s="195">
        <v>3135894.8486195896</v>
      </c>
      <c r="CU110" s="195">
        <v>-255805.33458867067</v>
      </c>
      <c r="CV110" s="190">
        <v>4.5119084339573123E-2</v>
      </c>
      <c r="CW110" s="191">
        <f t="shared" si="41"/>
        <v>131289236.07213339</v>
      </c>
      <c r="CX110" s="195">
        <f t="shared" si="24"/>
        <v>5923650.1152167125</v>
      </c>
      <c r="CY110" s="286">
        <v>7.7532253116012598E-2</v>
      </c>
      <c r="CZ110" s="191">
        <f t="shared" si="42"/>
        <v>58476505.906886034</v>
      </c>
      <c r="DA110" s="191">
        <f t="shared" si="25"/>
        <v>4533815.2573126936</v>
      </c>
      <c r="DB110" s="196"/>
      <c r="DC110" s="197">
        <f t="shared" si="36"/>
        <v>55535477257.706306</v>
      </c>
      <c r="DE110" s="197">
        <f t="shared" si="37"/>
        <v>2231760461832.9238</v>
      </c>
      <c r="DG110" s="198">
        <f t="shared" si="26"/>
        <v>2.4884156793464986E-2</v>
      </c>
      <c r="DH110" s="206">
        <v>2.4879832701959002E-2</v>
      </c>
    </row>
    <row r="111" spans="1:112" ht="15.75">
      <c r="A111" s="171">
        <v>41275</v>
      </c>
      <c r="B111" s="316">
        <v>2336000000000</v>
      </c>
      <c r="C111" s="173">
        <v>117746273028.63863</v>
      </c>
      <c r="D111" s="174">
        <v>3.0379307769905356E-2</v>
      </c>
      <c r="E111" s="175">
        <v>274548678</v>
      </c>
      <c r="F111" s="175">
        <v>8340598.7867826438</v>
      </c>
      <c r="G111" s="176">
        <v>-2.598124539520667E-2</v>
      </c>
      <c r="H111" s="175">
        <v>453121119</v>
      </c>
      <c r="I111" s="175">
        <v>-11772650.986489642</v>
      </c>
      <c r="J111" s="176">
        <v>3.5863330802535225E-2</v>
      </c>
      <c r="K111" s="175">
        <v>350179892</v>
      </c>
      <c r="L111" s="177">
        <v>12558617.307192057</v>
      </c>
      <c r="M111" s="174">
        <v>-1.7225388454628548E-2</v>
      </c>
      <c r="N111" s="175">
        <v>131173500</v>
      </c>
      <c r="O111" s="175">
        <v>-2259514.492453218</v>
      </c>
      <c r="P111" s="176">
        <v>3.8296198948013969E-2</v>
      </c>
      <c r="Q111" s="178">
        <v>93918635</v>
      </c>
      <c r="R111" s="178">
        <v>3596726.730885908</v>
      </c>
      <c r="S111" s="176">
        <v>3.186916002434436E-2</v>
      </c>
      <c r="T111" s="178">
        <v>0</v>
      </c>
      <c r="U111" s="178">
        <v>0</v>
      </c>
      <c r="V111" s="176">
        <v>5.1480330126525295E-2</v>
      </c>
      <c r="W111" s="178">
        <v>89393194</v>
      </c>
      <c r="X111" s="179">
        <v>4601991.1381845204</v>
      </c>
      <c r="Y111" s="174">
        <v>-4.1355249263819886E-2</v>
      </c>
      <c r="Z111" s="175">
        <v>101121866</v>
      </c>
      <c r="AA111" s="177">
        <v>-4181919.9744525934</v>
      </c>
      <c r="AB111" s="174">
        <v>2.0336256742291139E-2</v>
      </c>
      <c r="AC111" s="175">
        <v>0</v>
      </c>
      <c r="AD111" s="177">
        <v>0</v>
      </c>
      <c r="AE111" s="174">
        <v>1.2067512560786949E-2</v>
      </c>
      <c r="AF111" s="175">
        <v>0</v>
      </c>
      <c r="AG111" s="175">
        <v>0</v>
      </c>
      <c r="AH111" s="176">
        <v>4.0254551858962477E-2</v>
      </c>
      <c r="AI111" s="178">
        <v>47881707</v>
      </c>
      <c r="AJ111" s="179">
        <v>1927456.6575271466</v>
      </c>
      <c r="AK111" s="174">
        <v>6.071199019391342E-2</v>
      </c>
      <c r="AL111" s="177">
        <v>88991558</v>
      </c>
      <c r="AM111" s="177">
        <v>5402854.5966370776</v>
      </c>
      <c r="AN111" s="203">
        <v>3.9182349723371764E-2</v>
      </c>
      <c r="AO111" s="173">
        <v>10159364</v>
      </c>
      <c r="AP111" s="177">
        <f t="shared" si="15"/>
        <v>398067.75321503304</v>
      </c>
      <c r="AQ111" s="203">
        <v>4.1541484645405871E-2</v>
      </c>
      <c r="AR111" s="177">
        <v>0</v>
      </c>
      <c r="AS111" s="177">
        <v>0</v>
      </c>
      <c r="AT111" s="203">
        <v>4.2866027597474876E-2</v>
      </c>
      <c r="AU111" s="173">
        <v>931096632</v>
      </c>
      <c r="AV111" s="177">
        <f t="shared" si="22"/>
        <v>39912413.923227906</v>
      </c>
      <c r="AW111" s="174">
        <v>-9.6864883539873908E-2</v>
      </c>
      <c r="AX111" s="175">
        <v>3109308976</v>
      </c>
      <c r="AY111" s="177">
        <v>-301182851.84972459</v>
      </c>
      <c r="AZ111" s="174">
        <v>1.3510671941358132E-2</v>
      </c>
      <c r="BA111" s="175">
        <v>731515634</v>
      </c>
      <c r="BB111" s="177">
        <v>9883267.7509486042</v>
      </c>
      <c r="BC111" s="174">
        <v>2.5422257535251701E-2</v>
      </c>
      <c r="BD111" s="175">
        <v>127024728</v>
      </c>
      <c r="BE111" s="177">
        <v>3229255.3485612976</v>
      </c>
      <c r="BF111" s="174">
        <v>1.4847106704489296E-2</v>
      </c>
      <c r="BG111" s="175">
        <v>811822239</v>
      </c>
      <c r="BH111" s="177">
        <v>12053211.407510411</v>
      </c>
      <c r="BI111" s="174">
        <v>-4.3372097769090345E-2</v>
      </c>
      <c r="BJ111" s="175">
        <v>89748191</v>
      </c>
      <c r="BK111" s="177">
        <v>-3892567.3146509943</v>
      </c>
      <c r="BL111" s="174">
        <v>-8.9494334864486685E-2</v>
      </c>
      <c r="BM111" s="175">
        <v>82364909</v>
      </c>
      <c r="BN111" s="177">
        <v>-7371192.7471289728</v>
      </c>
      <c r="BO111" s="174">
        <v>8.5957131778972601E-2</v>
      </c>
      <c r="BP111" s="175">
        <v>223166618</v>
      </c>
      <c r="BQ111" s="177">
        <v>19182762.39209364</v>
      </c>
      <c r="BR111" s="174">
        <v>7.2448652325163244E-3</v>
      </c>
      <c r="BS111" s="175">
        <v>665686501</v>
      </c>
      <c r="BT111" s="177">
        <v>4822808.9868503436</v>
      </c>
      <c r="BU111" s="174">
        <v>0.10017464405399237</v>
      </c>
      <c r="BV111" s="175">
        <v>72555434</v>
      </c>
      <c r="BW111" s="177">
        <v>7268214.7751329364</v>
      </c>
      <c r="BX111" s="174">
        <v>9.172999503926707E-2</v>
      </c>
      <c r="BY111" s="175">
        <v>165574559</v>
      </c>
      <c r="BZ111" s="177">
        <v>15188153.475698832</v>
      </c>
      <c r="CA111" s="174">
        <v>0.21590737779145158</v>
      </c>
      <c r="CB111" s="175">
        <v>84489469</v>
      </c>
      <c r="CC111" s="177">
        <v>18241899.702782135</v>
      </c>
      <c r="CD111" s="174">
        <v>0.15271356054249596</v>
      </c>
      <c r="CE111" s="175">
        <v>7393960</v>
      </c>
      <c r="CF111" s="177">
        <v>1129157.9581087935</v>
      </c>
      <c r="CG111" s="174">
        <v>-5.7824172894544341E-2</v>
      </c>
      <c r="CH111" s="175">
        <v>115657198</v>
      </c>
      <c r="CI111" s="177">
        <v>-6687781.8136505485</v>
      </c>
      <c r="CJ111" s="174">
        <v>0.11911735757414646</v>
      </c>
      <c r="CK111" s="175">
        <v>156204189</v>
      </c>
      <c r="CL111" s="177">
        <v>18606630.235692557</v>
      </c>
      <c r="CM111" s="203">
        <v>-6.5217333155494859E-3</v>
      </c>
      <c r="CN111" s="173">
        <v>68798372</v>
      </c>
      <c r="CO111" s="177">
        <f t="shared" si="23"/>
        <v>-448684.63472796691</v>
      </c>
      <c r="CP111" s="174">
        <v>0.53297248941994457</v>
      </c>
      <c r="CQ111" s="175">
        <v>3607129</v>
      </c>
      <c r="CR111" s="177">
        <v>1922500.5227888753</v>
      </c>
      <c r="CS111" s="174">
        <v>0.16583203164263816</v>
      </c>
      <c r="CT111" s="179">
        <v>3960941</v>
      </c>
      <c r="CU111" s="179">
        <v>656850.89324662287</v>
      </c>
      <c r="CV111" s="174">
        <v>6.3637684645816053E-2</v>
      </c>
      <c r="CW111" s="175">
        <f>'[3]SPU investering'!K34</f>
        <v>65337399</v>
      </c>
      <c r="CX111" s="179">
        <f t="shared" si="24"/>
        <v>4157920.7931398572</v>
      </c>
      <c r="CY111" s="287">
        <v>0.15957812880986896</v>
      </c>
      <c r="CZ111" s="175">
        <f>'[3]SPU investering'!K35</f>
        <v>0</v>
      </c>
      <c r="DA111" s="175">
        <f t="shared" si="25"/>
        <v>0</v>
      </c>
      <c r="DB111" s="164"/>
      <c r="DC111" s="180">
        <f t="shared" si="36"/>
        <v>117890988831.31572</v>
      </c>
      <c r="DE111" s="180">
        <f t="shared" si="37"/>
        <v>2326844197409</v>
      </c>
      <c r="DF111" s="181"/>
      <c r="DG111" s="182">
        <f t="shared" si="26"/>
        <v>5.0665613521777834E-2</v>
      </c>
      <c r="DH111" s="183">
        <v>5.0405082632122698E-2</v>
      </c>
    </row>
    <row r="112" spans="1:112" ht="15.75">
      <c r="A112" s="171">
        <v>41306</v>
      </c>
      <c r="B112" s="316">
        <v>2453746273028.6387</v>
      </c>
      <c r="C112" s="173">
        <v>28213044698.307278</v>
      </c>
      <c r="D112" s="174">
        <v>-2.3739886283021951E-2</v>
      </c>
      <c r="E112" s="175">
        <v>282889276.78678262</v>
      </c>
      <c r="F112" s="175">
        <v>-6715759.261604541</v>
      </c>
      <c r="G112" s="176">
        <v>6.4727433015157486E-3</v>
      </c>
      <c r="H112" s="175">
        <v>441348468.01351035</v>
      </c>
      <c r="I112" s="175">
        <v>2856735.3399686869</v>
      </c>
      <c r="J112" s="176">
        <v>-6.1244221956109103E-2</v>
      </c>
      <c r="K112" s="175">
        <v>362738509.30719203</v>
      </c>
      <c r="L112" s="177">
        <v>-22215637.776037816</v>
      </c>
      <c r="M112" s="174">
        <v>-0.12925247744693441</v>
      </c>
      <c r="N112" s="175">
        <v>128913985.50754678</v>
      </c>
      <c r="O112" s="175">
        <v>-16662452.00440862</v>
      </c>
      <c r="P112" s="176">
        <v>-1.8211830433525096E-2</v>
      </c>
      <c r="Q112" s="178">
        <v>97515361.730885908</v>
      </c>
      <c r="R112" s="178">
        <v>-1775933.2325067564</v>
      </c>
      <c r="S112" s="176">
        <v>-2.4953393478427857E-2</v>
      </c>
      <c r="T112" s="178">
        <v>0</v>
      </c>
      <c r="U112" s="178">
        <v>0</v>
      </c>
      <c r="V112" s="176">
        <v>-0.21690848472551322</v>
      </c>
      <c r="W112" s="178">
        <v>93995185.138184518</v>
      </c>
      <c r="X112" s="179">
        <v>-20388353.179817684</v>
      </c>
      <c r="Y112" s="174">
        <v>2.5760467958500628E-2</v>
      </c>
      <c r="Z112" s="175">
        <v>96939946.025547415</v>
      </c>
      <c r="AA112" s="177">
        <v>2497218.3734898944</v>
      </c>
      <c r="AB112" s="174">
        <v>-6.4974807332496567E-2</v>
      </c>
      <c r="AC112" s="175">
        <v>0</v>
      </c>
      <c r="AD112" s="177">
        <v>0</v>
      </c>
      <c r="AE112" s="174">
        <v>-0.15976201485733849</v>
      </c>
      <c r="AF112" s="175">
        <v>0</v>
      </c>
      <c r="AG112" s="175">
        <v>0</v>
      </c>
      <c r="AH112" s="176">
        <v>-0.31931062920010228</v>
      </c>
      <c r="AI112" s="178">
        <v>49809163.657527149</v>
      </c>
      <c r="AJ112" s="179">
        <v>-15904595.387415862</v>
      </c>
      <c r="AK112" s="174">
        <v>-0.12874445706619528</v>
      </c>
      <c r="AL112" s="177">
        <v>94394412.596637085</v>
      </c>
      <c r="AM112" s="177">
        <v>-12152757.399836466</v>
      </c>
      <c r="AN112" s="203">
        <v>-0.11221674293605532</v>
      </c>
      <c r="AO112" s="177">
        <f>AO111*(1+AN111)</f>
        <v>10557431.753215034</v>
      </c>
      <c r="AP112" s="177">
        <f t="shared" si="15"/>
        <v>-1184720.6051154793</v>
      </c>
      <c r="AQ112" s="203">
        <v>2.1561584523520287E-3</v>
      </c>
      <c r="AR112" s="177">
        <v>0</v>
      </c>
      <c r="AS112" s="177">
        <v>0</v>
      </c>
      <c r="AT112" s="203">
        <v>-0.19152710940248222</v>
      </c>
      <c r="AU112" s="177">
        <f>AU111*(1+AT111)</f>
        <v>971009045.92322791</v>
      </c>
      <c r="AV112" s="177">
        <f t="shared" si="22"/>
        <v>-185974555.76933795</v>
      </c>
      <c r="AW112" s="174">
        <v>-2.4616422670818334E-2</v>
      </c>
      <c r="AX112" s="175">
        <v>2808126124.1502757</v>
      </c>
      <c r="AY112" s="177">
        <v>-69126019.585050061</v>
      </c>
      <c r="AZ112" s="174">
        <v>2.5421591409731235E-2</v>
      </c>
      <c r="BA112" s="175">
        <v>741398901.75094867</v>
      </c>
      <c r="BB112" s="177">
        <v>18847539.951936089</v>
      </c>
      <c r="BC112" s="174">
        <v>5.2903504431567827E-2</v>
      </c>
      <c r="BD112" s="175">
        <v>130253983.34856129</v>
      </c>
      <c r="BE112" s="177">
        <v>6890892.1853099735</v>
      </c>
      <c r="BF112" s="174">
        <v>5.65741280368319E-2</v>
      </c>
      <c r="BG112" s="175">
        <v>823875450.4075104</v>
      </c>
      <c r="BH112" s="177">
        <v>46610035.217757046</v>
      </c>
      <c r="BI112" s="174">
        <v>-1.7470398557553172E-2</v>
      </c>
      <c r="BJ112" s="175">
        <v>85855623.685349002</v>
      </c>
      <c r="BK112" s="177">
        <v>-1499931.9641903492</v>
      </c>
      <c r="BL112" s="174">
        <v>-1.3271970743794182E-2</v>
      </c>
      <c r="BM112" s="175">
        <v>74993716.252871037</v>
      </c>
      <c r="BN112" s="177">
        <v>-995314.40807650657</v>
      </c>
      <c r="BO112" s="174">
        <v>-7.9940962652345945E-2</v>
      </c>
      <c r="BP112" s="175">
        <v>242349380.39209366</v>
      </c>
      <c r="BQ112" s="177">
        <v>-19373642.766743541</v>
      </c>
      <c r="BR112" s="174">
        <v>7.5184309163312896E-2</v>
      </c>
      <c r="BS112" s="175">
        <v>670509309.98685038</v>
      </c>
      <c r="BT112" s="177">
        <v>50411779.258930959</v>
      </c>
      <c r="BU112" s="174">
        <v>5.6653992622503126E-2</v>
      </c>
      <c r="BV112" s="175">
        <v>79823648.775132939</v>
      </c>
      <c r="BW112" s="177">
        <v>4522328.4088076623</v>
      </c>
      <c r="BX112" s="174">
        <v>-2.54651695580294E-2</v>
      </c>
      <c r="BY112" s="175">
        <v>180762712.47569886</v>
      </c>
      <c r="BZ112" s="177">
        <v>-4603153.122962988</v>
      </c>
      <c r="CA112" s="174">
        <v>-0.29838773667251633</v>
      </c>
      <c r="CB112" s="175">
        <v>102731368.70278214</v>
      </c>
      <c r="CC112" s="177">
        <v>-30653780.592492942</v>
      </c>
      <c r="CD112" s="174">
        <v>-5.9879411403814434E-2</v>
      </c>
      <c r="CE112" s="175">
        <v>8523117.9581087921</v>
      </c>
      <c r="CF112" s="177">
        <v>-510359.28665683517</v>
      </c>
      <c r="CG112" s="174">
        <v>-0.12797572155673689</v>
      </c>
      <c r="CH112" s="175">
        <v>108969416.18634945</v>
      </c>
      <c r="CI112" s="177">
        <v>-13945439.664064435</v>
      </c>
      <c r="CJ112" s="174">
        <v>-0.14486844267398633</v>
      </c>
      <c r="CK112" s="175">
        <v>174810819.23569256</v>
      </c>
      <c r="CL112" s="177">
        <v>-25324571.145238515</v>
      </c>
      <c r="CM112" s="203">
        <v>1.1924318910699913E-2</v>
      </c>
      <c r="CN112" s="177">
        <f>CN111*(1+CM111)</f>
        <v>68349687.36527203</v>
      </c>
      <c r="CO112" s="177">
        <f t="shared" si="23"/>
        <v>815023.46959014016</v>
      </c>
      <c r="CP112" s="174">
        <v>-0.26971782367042352</v>
      </c>
      <c r="CQ112" s="175">
        <v>5529629.5227888748</v>
      </c>
      <c r="CR112" s="177">
        <v>-1491439.6405903378</v>
      </c>
      <c r="CS112" s="174">
        <v>-0.17758922416087569</v>
      </c>
      <c r="CT112" s="179">
        <v>4617791.8932466237</v>
      </c>
      <c r="CU112" s="179">
        <v>-820070.07965804916</v>
      </c>
      <c r="CV112" s="174">
        <v>-0.13170227895219472</v>
      </c>
      <c r="CW112" s="175">
        <f>CW111*(1+CV111)</f>
        <v>69495319.79313986</v>
      </c>
      <c r="CX112" s="179">
        <f t="shared" si="24"/>
        <v>-9152691.9932680856</v>
      </c>
      <c r="CY112" s="287">
        <v>-0.17123276618930078</v>
      </c>
      <c r="CZ112" s="175">
        <f>CZ111*(1+CY111)</f>
        <v>0</v>
      </c>
      <c r="DA112" s="175">
        <f t="shared" si="25"/>
        <v>0</v>
      </c>
      <c r="DB112" s="164"/>
      <c r="DC112" s="180">
        <f t="shared" si="36"/>
        <v>28540064324.96656</v>
      </c>
      <c r="DE112" s="180">
        <f t="shared" si="37"/>
        <v>2444735186240.3154</v>
      </c>
      <c r="DF112" s="181"/>
      <c r="DG112" s="182">
        <f t="shared" si="26"/>
        <v>1.1674092345706148E-2</v>
      </c>
      <c r="DH112" s="183">
        <v>1.1497947040581401E-2</v>
      </c>
    </row>
    <row r="113" spans="1:112" ht="15.75">
      <c r="A113" s="171">
        <v>41334</v>
      </c>
      <c r="B113" s="316">
        <v>2481959317726.9458</v>
      </c>
      <c r="C113" s="173">
        <v>46854984066.74334</v>
      </c>
      <c r="D113" s="174">
        <v>-1.8805102295482747E-2</v>
      </c>
      <c r="E113" s="175">
        <v>276173517.52517807</v>
      </c>
      <c r="F113" s="175">
        <v>-5193471.2483642707</v>
      </c>
      <c r="G113" s="176">
        <v>3.4776769234230183E-2</v>
      </c>
      <c r="H113" s="175">
        <v>444205203.35347903</v>
      </c>
      <c r="I113" s="175">
        <v>15448021.849668231</v>
      </c>
      <c r="J113" s="176">
        <v>-2.7091347612036149E-2</v>
      </c>
      <c r="K113" s="175">
        <v>340522871.53115422</v>
      </c>
      <c r="L113" s="177">
        <v>-9225223.4824992269</v>
      </c>
      <c r="M113" s="174">
        <v>-7.8388790851394732E-2</v>
      </c>
      <c r="N113" s="175">
        <v>112251533.50313817</v>
      </c>
      <c r="O113" s="175">
        <v>-8799261.9825258274</v>
      </c>
      <c r="P113" s="176">
        <v>-3.8841079057580441E-2</v>
      </c>
      <c r="Q113" s="178">
        <v>95739428.498379141</v>
      </c>
      <c r="R113" s="178">
        <v>-3718622.7112331139</v>
      </c>
      <c r="S113" s="176">
        <v>6.4741078352961737E-2</v>
      </c>
      <c r="T113" s="178">
        <v>0</v>
      </c>
      <c r="U113" s="178">
        <v>0</v>
      </c>
      <c r="V113" s="176">
        <v>-0.28425743742930393</v>
      </c>
      <c r="W113" s="178">
        <v>73606831.958366841</v>
      </c>
      <c r="X113" s="179">
        <v>-20923289.42977475</v>
      </c>
      <c r="Y113" s="174">
        <v>-0.12118207201566271</v>
      </c>
      <c r="Z113" s="175">
        <v>99437164.399037302</v>
      </c>
      <c r="AA113" s="177">
        <v>-12050001.61723743</v>
      </c>
      <c r="AB113" s="174">
        <v>-8.2238633253244306E-2</v>
      </c>
      <c r="AC113" s="175">
        <v>0</v>
      </c>
      <c r="AD113" s="177">
        <v>0</v>
      </c>
      <c r="AE113" s="174">
        <v>-0.1420528858790823</v>
      </c>
      <c r="AF113" s="175">
        <v>0</v>
      </c>
      <c r="AG113" s="175">
        <v>0</v>
      </c>
      <c r="AH113" s="176">
        <v>-2.0142034278552077E-2</v>
      </c>
      <c r="AI113" s="178">
        <v>33904568.270111293</v>
      </c>
      <c r="AJ113" s="179">
        <v>-682906.97629609075</v>
      </c>
      <c r="AK113" s="174">
        <v>-4.9626007273549246E-2</v>
      </c>
      <c r="AL113" s="177">
        <v>82241655.196800619</v>
      </c>
      <c r="AM113" s="177">
        <v>-4081324.9789851569</v>
      </c>
      <c r="AN113" s="203">
        <v>-0.16674708248950992</v>
      </c>
      <c r="AO113" s="177">
        <f t="shared" ref="AO113:AO122" si="43">AO112*(1+AN112)</f>
        <v>9372711.1480995547</v>
      </c>
      <c r="AP113" s="177">
        <f t="shared" si="15"/>
        <v>-1562872.2389625057</v>
      </c>
      <c r="AQ113" s="203">
        <v>8.7403930909426955E-2</v>
      </c>
      <c r="AR113" s="177">
        <v>0</v>
      </c>
      <c r="AS113" s="177">
        <v>0</v>
      </c>
      <c r="AT113" s="203">
        <v>-9.8929018776532845E-2</v>
      </c>
      <c r="AU113" s="177">
        <f t="shared" ref="AU113:AU122" si="44">AU112*(1+AT112)</f>
        <v>785034490.15389001</v>
      </c>
      <c r="AV113" s="177">
        <f t="shared" si="22"/>
        <v>-77662691.816660076</v>
      </c>
      <c r="AW113" s="174">
        <v>6.1495564930067935E-2</v>
      </c>
      <c r="AX113" s="175">
        <v>2739000104.5652256</v>
      </c>
      <c r="AY113" s="177">
        <v>168436358.7737537</v>
      </c>
      <c r="AZ113" s="174">
        <v>2.1071135865282517E-2</v>
      </c>
      <c r="BA113" s="175">
        <v>760246441.70288479</v>
      </c>
      <c r="BB113" s="177">
        <v>16019256.064219071</v>
      </c>
      <c r="BC113" s="174">
        <v>3.2077639233420545E-2</v>
      </c>
      <c r="BD113" s="175">
        <v>137144875.53387126</v>
      </c>
      <c r="BE113" s="177">
        <v>4399283.840087886</v>
      </c>
      <c r="BF113" s="174">
        <v>3.5735778159074999E-2</v>
      </c>
      <c r="BG113" s="175">
        <v>870485485.62526751</v>
      </c>
      <c r="BH113" s="177">
        <v>31107476.204999227</v>
      </c>
      <c r="BI113" s="174">
        <v>2.6075189707450958E-2</v>
      </c>
      <c r="BJ113" s="175">
        <v>84355691.721158653</v>
      </c>
      <c r="BK113" s="177">
        <v>2199590.6645324621</v>
      </c>
      <c r="BL113" s="174">
        <v>9.3345390316111984E-2</v>
      </c>
      <c r="BM113" s="175">
        <v>73998401.844794527</v>
      </c>
      <c r="BN113" s="177">
        <v>6907409.7029708466</v>
      </c>
      <c r="BO113" s="174">
        <v>-6.2055139766132826E-2</v>
      </c>
      <c r="BP113" s="175">
        <v>222975737.62535012</v>
      </c>
      <c r="BQ113" s="177">
        <v>-13836790.562797664</v>
      </c>
      <c r="BR113" s="174">
        <v>4.7321964242076449E-3</v>
      </c>
      <c r="BS113" s="175">
        <v>720921089.2457813</v>
      </c>
      <c r="BT113" s="177">
        <v>3411540.2006647666</v>
      </c>
      <c r="BU113" s="174">
        <v>-5.7893940775782742E-2</v>
      </c>
      <c r="BV113" s="175">
        <v>84345977.183940604</v>
      </c>
      <c r="BW113" s="177">
        <v>-4883121.0077625802</v>
      </c>
      <c r="BX113" s="174">
        <v>-8.1499347664835256E-2</v>
      </c>
      <c r="BY113" s="175">
        <v>176159559.35273588</v>
      </c>
      <c r="BZ113" s="177">
        <v>-14356889.172172802</v>
      </c>
      <c r="CA113" s="174">
        <v>-1.5045961722098043E-2</v>
      </c>
      <c r="CB113" s="175">
        <v>72077588.110289201</v>
      </c>
      <c r="CC113" s="177">
        <v>-1084476.6317285604</v>
      </c>
      <c r="CD113" s="174">
        <v>-4.4072112495735637E-2</v>
      </c>
      <c r="CE113" s="175">
        <v>8012758.671451957</v>
      </c>
      <c r="CF113" s="177">
        <v>-353139.20156941185</v>
      </c>
      <c r="CG113" s="174">
        <v>0.11380731716775291</v>
      </c>
      <c r="CH113" s="175">
        <v>95023976.522285014</v>
      </c>
      <c r="CI113" s="177">
        <v>10814423.834612798</v>
      </c>
      <c r="CJ113" s="174">
        <v>-0.12136200791405209</v>
      </c>
      <c r="CK113" s="175">
        <v>149486248.09045404</v>
      </c>
      <c r="CL113" s="177">
        <v>-18141951.223795637</v>
      </c>
      <c r="CM113" s="203">
        <v>-1.0782418241839292E-3</v>
      </c>
      <c r="CN113" s="177">
        <f t="shared" ref="CN113:CN122" si="45">CN112*(1+CM112)</f>
        <v>69164710.834862173</v>
      </c>
      <c r="CO113" s="177">
        <f t="shared" si="23"/>
        <v>-74576.283979735759</v>
      </c>
      <c r="CP113" s="174">
        <v>-0.18529214744591346</v>
      </c>
      <c r="CQ113" s="175">
        <v>4038189.8821985368</v>
      </c>
      <c r="CR113" s="177">
        <v>-748244.87506692717</v>
      </c>
      <c r="CS113" s="174">
        <v>-0.44295302366699857</v>
      </c>
      <c r="CT113" s="179">
        <v>3797721.8135885745</v>
      </c>
      <c r="CU113" s="179">
        <v>-1682212.3603751766</v>
      </c>
      <c r="CV113" s="174">
        <v>-1.8531229274269305E-2</v>
      </c>
      <c r="CW113" s="175">
        <f t="shared" ref="CW113:CW122" si="46">CW112*(1+CV112)</f>
        <v>60342627.79987178</v>
      </c>
      <c r="CX113" s="179">
        <f t="shared" si="24"/>
        <v>-1118223.0707713207</v>
      </c>
      <c r="CY113" s="287">
        <v>-0.18225817998712865</v>
      </c>
      <c r="CZ113" s="175">
        <f t="shared" ref="CZ113:CZ122" si="47">CZ112*(1+CY112)</f>
        <v>0</v>
      </c>
      <c r="DA113" s="175">
        <f t="shared" si="25"/>
        <v>0</v>
      </c>
      <c r="DB113" s="164"/>
      <c r="DC113" s="180">
        <f t="shared" si="36"/>
        <v>46796419996.480385</v>
      </c>
      <c r="DE113" s="180">
        <f t="shared" si="37"/>
        <v>2473275250565.2817</v>
      </c>
      <c r="DF113" s="181"/>
      <c r="DG113" s="182">
        <f t="shared" si="26"/>
        <v>1.892082977249895E-2</v>
      </c>
      <c r="DH113" s="183">
        <v>1.8878224043436202E-2</v>
      </c>
    </row>
    <row r="114" spans="1:112" ht="15.75">
      <c r="A114" s="171">
        <v>41365</v>
      </c>
      <c r="B114" s="316">
        <v>2528814301793.689</v>
      </c>
      <c r="C114" s="173">
        <v>63334025112.27343</v>
      </c>
      <c r="D114" s="174">
        <v>-3.1170252763852796E-2</v>
      </c>
      <c r="E114" s="175">
        <v>270980046.27681381</v>
      </c>
      <c r="F114" s="175">
        <v>-8446516.5364088137</v>
      </c>
      <c r="G114" s="176">
        <v>-4.5594664189548176E-2</v>
      </c>
      <c r="H114" s="175">
        <v>459653225.20314729</v>
      </c>
      <c r="I114" s="175">
        <v>-20957734.446780264</v>
      </c>
      <c r="J114" s="176">
        <v>-6.1315271835080183E-2</v>
      </c>
      <c r="K114" s="175">
        <v>331297648.04865497</v>
      </c>
      <c r="L114" s="177">
        <v>-20313605.348426003</v>
      </c>
      <c r="M114" s="174">
        <v>-0.10075993851793449</v>
      </c>
      <c r="N114" s="175">
        <v>103452271.52061234</v>
      </c>
      <c r="O114" s="175">
        <v>-10423844.517957566</v>
      </c>
      <c r="P114" s="176">
        <v>-7.6688727851792995E-2</v>
      </c>
      <c r="Q114" s="178">
        <v>92020805.787146032</v>
      </c>
      <c r="R114" s="178">
        <v>-7056958.5317131402</v>
      </c>
      <c r="S114" s="176">
        <v>-0.18384190551711338</v>
      </c>
      <c r="T114" s="178">
        <v>0</v>
      </c>
      <c r="U114" s="178">
        <v>0</v>
      </c>
      <c r="V114" s="176">
        <v>-0.14980146352577378</v>
      </c>
      <c r="W114" s="178">
        <v>52683542.528592095</v>
      </c>
      <c r="X114" s="179">
        <v>-7892071.7745054401</v>
      </c>
      <c r="Y114" s="174">
        <v>-4.2773716316944377E-2</v>
      </c>
      <c r="Z114" s="175">
        <v>87387162.781799883</v>
      </c>
      <c r="AA114" s="177">
        <v>-3737873.7105713482</v>
      </c>
      <c r="AB114" s="174">
        <v>4.8929279741412347E-2</v>
      </c>
      <c r="AC114" s="175">
        <v>0</v>
      </c>
      <c r="AD114" s="177">
        <v>0</v>
      </c>
      <c r="AE114" s="174">
        <v>6.8796710922173113E-2</v>
      </c>
      <c r="AF114" s="175">
        <v>0</v>
      </c>
      <c r="AG114" s="175">
        <v>0</v>
      </c>
      <c r="AH114" s="176">
        <v>-0.16498667088121283</v>
      </c>
      <c r="AI114" s="178">
        <v>33221661.293815199</v>
      </c>
      <c r="AJ114" s="179">
        <v>-5481131.2980098156</v>
      </c>
      <c r="AK114" s="174">
        <v>-0.18894410770212769</v>
      </c>
      <c r="AL114" s="177">
        <v>78160330.217815459</v>
      </c>
      <c r="AM114" s="177">
        <v>-14767933.85070879</v>
      </c>
      <c r="AN114" s="203">
        <v>-0.23579956401311167</v>
      </c>
      <c r="AO114" s="177">
        <f t="shared" si="43"/>
        <v>7809838.9091370497</v>
      </c>
      <c r="AP114" s="177">
        <f t="shared" si="15"/>
        <v>-1841556.6097871519</v>
      </c>
      <c r="AQ114" s="203">
        <v>-2.8695428519383365E-2</v>
      </c>
      <c r="AR114" s="177">
        <v>0</v>
      </c>
      <c r="AS114" s="177">
        <v>0</v>
      </c>
      <c r="AT114" s="203">
        <v>-0.11879582181123607</v>
      </c>
      <c r="AU114" s="177">
        <f t="shared" si="44"/>
        <v>707371798.33722997</v>
      </c>
      <c r="AV114" s="177">
        <f t="shared" si="22"/>
        <v>-84032814.109563187</v>
      </c>
      <c r="AW114" s="174">
        <v>-5.1683547898101929E-2</v>
      </c>
      <c r="AX114" s="175">
        <v>2907436463.3389792</v>
      </c>
      <c r="AY114" s="177">
        <v>-150266631.7136682</v>
      </c>
      <c r="AZ114" s="174">
        <v>-9.6144524081487055E-4</v>
      </c>
      <c r="BA114" s="175">
        <v>776265697.76710379</v>
      </c>
      <c r="BB114" s="177">
        <v>-746336.96072601667</v>
      </c>
      <c r="BC114" s="174">
        <v>4.6746874180288042E-2</v>
      </c>
      <c r="BD114" s="175">
        <v>141544159.37395915</v>
      </c>
      <c r="BE114" s="177">
        <v>6616747.0092091067</v>
      </c>
      <c r="BF114" s="174">
        <v>5.6460119529231044E-2</v>
      </c>
      <c r="BG114" s="175">
        <v>901592961.83026671</v>
      </c>
      <c r="BH114" s="177">
        <v>50904046.391650304</v>
      </c>
      <c r="BI114" s="174">
        <v>9.1542275124002065E-2</v>
      </c>
      <c r="BJ114" s="175">
        <v>86555282.385691106</v>
      </c>
      <c r="BK114" s="177">
        <v>7923467.4735866254</v>
      </c>
      <c r="BL114" s="174">
        <v>0.19048301402800338</v>
      </c>
      <c r="BM114" s="175">
        <v>80905811.547765359</v>
      </c>
      <c r="BN114" s="177">
        <v>15411182.835999986</v>
      </c>
      <c r="BO114" s="174">
        <v>6.6729868222657834E-2</v>
      </c>
      <c r="BP114" s="175">
        <v>209138947.06255245</v>
      </c>
      <c r="BQ114" s="177">
        <v>13955814.377709538</v>
      </c>
      <c r="BR114" s="174">
        <v>3.0212408566014873E-2</v>
      </c>
      <c r="BS114" s="175">
        <v>724332629.44644618</v>
      </c>
      <c r="BT114" s="177">
        <v>21883833.338531889</v>
      </c>
      <c r="BU114" s="174">
        <v>-9.5191842373731576E-3</v>
      </c>
      <c r="BV114" s="175">
        <v>79462856.176178023</v>
      </c>
      <c r="BW114" s="177">
        <v>-756421.56796892406</v>
      </c>
      <c r="BX114" s="174">
        <v>-8.9422957660750688E-2</v>
      </c>
      <c r="BY114" s="175">
        <v>161802670.18056306</v>
      </c>
      <c r="BZ114" s="177">
        <v>-14468873.324952899</v>
      </c>
      <c r="CA114" s="174">
        <v>-9.8287771590697834E-2</v>
      </c>
      <c r="CB114" s="175">
        <v>70993111.478560641</v>
      </c>
      <c r="CC114" s="177">
        <v>-6977754.7255177172</v>
      </c>
      <c r="CD114" s="174">
        <v>-0.419217392994157</v>
      </c>
      <c r="CE114" s="175">
        <v>7659619.4698825451</v>
      </c>
      <c r="CF114" s="177">
        <v>-3211045.7054914474</v>
      </c>
      <c r="CG114" s="174">
        <v>4.5076675314910122E-2</v>
      </c>
      <c r="CH114" s="175">
        <v>105838400.35689782</v>
      </c>
      <c r="CI114" s="177">
        <v>4770843.2087373501</v>
      </c>
      <c r="CJ114" s="174">
        <v>-0.58115040978926658</v>
      </c>
      <c r="CK114" s="175">
        <v>131344296.8666584</v>
      </c>
      <c r="CL114" s="177">
        <v>-76330791.947541609</v>
      </c>
      <c r="CM114" s="203">
        <v>-0.10093543367596594</v>
      </c>
      <c r="CN114" s="177">
        <f t="shared" si="45"/>
        <v>69090134.550882444</v>
      </c>
      <c r="CO114" s="177">
        <f t="shared" si="23"/>
        <v>-6973642.6936241575</v>
      </c>
      <c r="CP114" s="174">
        <v>-0.12001791602720145</v>
      </c>
      <c r="CQ114" s="175">
        <v>3289945.0071316096</v>
      </c>
      <c r="CR114" s="177">
        <v>-394852.34360003221</v>
      </c>
      <c r="CS114" s="174">
        <v>-0.19026540954622845</v>
      </c>
      <c r="CT114" s="179">
        <v>2115509.4532133983</v>
      </c>
      <c r="CU114" s="179">
        <v>-402508.27251456503</v>
      </c>
      <c r="CV114" s="174">
        <v>-1.1789545349654896E-2</v>
      </c>
      <c r="CW114" s="175">
        <f t="shared" si="46"/>
        <v>59224404.729100458</v>
      </c>
      <c r="CX114" s="179">
        <f t="shared" si="24"/>
        <v>-698228.80536004575</v>
      </c>
      <c r="CY114" s="287">
        <v>-0.35136172097150087</v>
      </c>
      <c r="CZ114" s="175">
        <f t="shared" si="47"/>
        <v>0</v>
      </c>
      <c r="DA114" s="175">
        <f t="shared" si="25"/>
        <v>0</v>
      </c>
      <c r="DB114" s="164"/>
      <c r="DC114" s="180">
        <f t="shared" si="36"/>
        <v>63658738306.433403</v>
      </c>
      <c r="DE114" s="180">
        <f t="shared" si="37"/>
        <v>2520071670561.7622</v>
      </c>
      <c r="DF114" s="181"/>
      <c r="DG114" s="182">
        <f t="shared" si="26"/>
        <v>2.5260685658294355E-2</v>
      </c>
      <c r="DH114" s="183">
        <v>2.50449489578379E-2</v>
      </c>
    </row>
    <row r="115" spans="1:112" ht="15.75">
      <c r="A115" s="171">
        <v>41395</v>
      </c>
      <c r="B115" s="316">
        <v>2592148326905.9624</v>
      </c>
      <c r="C115" s="173">
        <v>53221590138.664108</v>
      </c>
      <c r="D115" s="174">
        <v>-4.1290913480500444E-2</v>
      </c>
      <c r="E115" s="175">
        <v>262533529.74040499</v>
      </c>
      <c r="F115" s="175">
        <v>-10840249.262241453</v>
      </c>
      <c r="G115" s="176">
        <v>0.10735009766585933</v>
      </c>
      <c r="H115" s="175">
        <v>438695490.75636703</v>
      </c>
      <c r="I115" s="175">
        <v>47094003.778268091</v>
      </c>
      <c r="J115" s="176">
        <v>1.4586643816048456E-2</v>
      </c>
      <c r="K115" s="175">
        <v>310984042.70022893</v>
      </c>
      <c r="L115" s="177">
        <v>4536213.4633430429</v>
      </c>
      <c r="M115" s="174">
        <v>8.8444771391798058E-2</v>
      </c>
      <c r="N115" s="175">
        <v>93028427.002654776</v>
      </c>
      <c r="O115" s="175">
        <v>8227877.9591883747</v>
      </c>
      <c r="P115" s="176">
        <v>7.4722651553828807E-3</v>
      </c>
      <c r="Q115" s="178">
        <v>84963847.255432889</v>
      </c>
      <c r="R115" s="178">
        <v>634872.39531404455</v>
      </c>
      <c r="S115" s="176">
        <v>-6.2815342099450777E-2</v>
      </c>
      <c r="T115" s="178">
        <v>0</v>
      </c>
      <c r="U115" s="178">
        <v>0</v>
      </c>
      <c r="V115" s="176">
        <v>7.6034420473652622E-2</v>
      </c>
      <c r="W115" s="178">
        <v>44791470.754086651</v>
      </c>
      <c r="X115" s="179">
        <v>3405693.5209495388</v>
      </c>
      <c r="Y115" s="174">
        <v>-9.1028252280250646E-2</v>
      </c>
      <c r="Z115" s="175">
        <v>83649289.071228534</v>
      </c>
      <c r="AA115" s="177">
        <v>-7614448.5886394046</v>
      </c>
      <c r="AB115" s="174">
        <v>-3.5031655972449567E-2</v>
      </c>
      <c r="AC115" s="175">
        <v>0</v>
      </c>
      <c r="AD115" s="177">
        <v>0</v>
      </c>
      <c r="AE115" s="174">
        <v>-8.7056741995642471E-3</v>
      </c>
      <c r="AF115" s="175">
        <v>0</v>
      </c>
      <c r="AG115" s="175">
        <v>0</v>
      </c>
      <c r="AH115" s="176">
        <v>0.17241265410969778</v>
      </c>
      <c r="AI115" s="178">
        <v>27740529.995805383</v>
      </c>
      <c r="AJ115" s="179">
        <v>4782818.4029864892</v>
      </c>
      <c r="AK115" s="174">
        <v>3.4608616469799798E-2</v>
      </c>
      <c r="AL115" s="177">
        <v>63392396.367106669</v>
      </c>
      <c r="AM115" s="177">
        <v>2193923.1329707247</v>
      </c>
      <c r="AN115" s="203">
        <v>9.79886396238598E-2</v>
      </c>
      <c r="AO115" s="177">
        <f t="shared" si="43"/>
        <v>5968282.2993498975</v>
      </c>
      <c r="AP115" s="177">
        <f t="shared" si="15"/>
        <v>584823.86340445839</v>
      </c>
      <c r="AQ115" s="203">
        <v>8.7180473279460061E-2</v>
      </c>
      <c r="AR115" s="177">
        <v>0</v>
      </c>
      <c r="AS115" s="177">
        <v>0</v>
      </c>
      <c r="AT115" s="203">
        <v>8.8689749832810499E-2</v>
      </c>
      <c r="AU115" s="177">
        <f t="shared" si="44"/>
        <v>623338984.22766685</v>
      </c>
      <c r="AV115" s="177">
        <f t="shared" si="22"/>
        <v>55283778.572189979</v>
      </c>
      <c r="AW115" s="174">
        <v>3.6289809353721357E-2</v>
      </c>
      <c r="AX115" s="175">
        <v>2757169831.6253109</v>
      </c>
      <c r="AY115" s="177">
        <v>100057167.54551455</v>
      </c>
      <c r="AZ115" s="174">
        <v>1.3429080037357237E-2</v>
      </c>
      <c r="BA115" s="175">
        <v>775519360.80637777</v>
      </c>
      <c r="BB115" s="177">
        <v>10414511.566788971</v>
      </c>
      <c r="BC115" s="174">
        <v>-2.8254116867732857E-2</v>
      </c>
      <c r="BD115" s="175">
        <v>148160906.38316828</v>
      </c>
      <c r="BE115" s="177">
        <v>-4186155.5641792635</v>
      </c>
      <c r="BF115" s="174">
        <v>-3.7994468434076355E-2</v>
      </c>
      <c r="BG115" s="175">
        <v>952497008.22191715</v>
      </c>
      <c r="BH115" s="177">
        <v>-36189617.512439795</v>
      </c>
      <c r="BI115" s="174">
        <v>-2.470495084796704E-3</v>
      </c>
      <c r="BJ115" s="175">
        <v>94478749.859277725</v>
      </c>
      <c r="BK115" s="177">
        <v>-233409.2871450829</v>
      </c>
      <c r="BL115" s="174">
        <v>-1.7216804935121604E-2</v>
      </c>
      <c r="BM115" s="175">
        <v>96316994.38376534</v>
      </c>
      <c r="BN115" s="177">
        <v>-1658270.9042424909</v>
      </c>
      <c r="BO115" s="174">
        <v>-2.665786629474726E-2</v>
      </c>
      <c r="BP115" s="175">
        <v>223094761.44026199</v>
      </c>
      <c r="BQ115" s="177">
        <v>-5947230.3215330411</v>
      </c>
      <c r="BR115" s="174">
        <v>2.66459063483768E-2</v>
      </c>
      <c r="BS115" s="175">
        <v>746216462.78497815</v>
      </c>
      <c r="BT115" s="177">
        <v>19883613.98298553</v>
      </c>
      <c r="BU115" s="174">
        <v>-5.0979717464242409E-2</v>
      </c>
      <c r="BV115" s="175">
        <v>78706434.608209103</v>
      </c>
      <c r="BW115" s="177">
        <v>-4012431.7989443708</v>
      </c>
      <c r="BX115" s="174">
        <v>0.10632913508646663</v>
      </c>
      <c r="BY115" s="175">
        <v>147333796.85561016</v>
      </c>
      <c r="BZ115" s="177">
        <v>15665875.188662205</v>
      </c>
      <c r="CA115" s="174">
        <v>0.1693017168164398</v>
      </c>
      <c r="CB115" s="175">
        <v>64015356.753042929</v>
      </c>
      <c r="CC115" s="177">
        <v>10837909.80090704</v>
      </c>
      <c r="CD115" s="174">
        <v>-4.6458681732663383E-2</v>
      </c>
      <c r="CE115" s="175">
        <v>4448573.7643910982</v>
      </c>
      <c r="CF115" s="177">
        <v>-206674.8726841223</v>
      </c>
      <c r="CG115" s="174">
        <v>2.1276285343134558E-2</v>
      </c>
      <c r="CH115" s="175">
        <v>110609243.56563516</v>
      </c>
      <c r="CI115" s="177">
        <v>2353353.8276907238</v>
      </c>
      <c r="CJ115" s="174">
        <v>0.12433207738890721</v>
      </c>
      <c r="CK115" s="175">
        <v>55013504.919116788</v>
      </c>
      <c r="CL115" s="177">
        <v>6839943.3510386562</v>
      </c>
      <c r="CM115" s="203">
        <v>9.3355587906961107E-2</v>
      </c>
      <c r="CN115" s="177">
        <f t="shared" si="45"/>
        <v>62116491.85725829</v>
      </c>
      <c r="CO115" s="177">
        <f t="shared" si="23"/>
        <v>5798921.61605231</v>
      </c>
      <c r="CP115" s="174">
        <v>-5.6607519206405228E-2</v>
      </c>
      <c r="CQ115" s="175">
        <v>2895092.6635315772</v>
      </c>
      <c r="CR115" s="177">
        <v>-163884.01355518663</v>
      </c>
      <c r="CS115" s="174">
        <v>-0.32238183143927995</v>
      </c>
      <c r="CT115" s="179">
        <v>1713001.1806988334</v>
      </c>
      <c r="CU115" s="179">
        <v>-552240.45789133885</v>
      </c>
      <c r="CV115" s="174">
        <v>-9.6916611044979908E-2</v>
      </c>
      <c r="CW115" s="175">
        <f t="shared" si="46"/>
        <v>58526175.923740409</v>
      </c>
      <c r="CX115" s="179">
        <f t="shared" si="24"/>
        <v>-5672158.6279512169</v>
      </c>
      <c r="CY115" s="287">
        <v>-7.5182685949040234E-2</v>
      </c>
      <c r="CZ115" s="175">
        <f t="shared" si="47"/>
        <v>0</v>
      </c>
      <c r="DA115" s="175">
        <f t="shared" si="25"/>
        <v>0</v>
      </c>
      <c r="DB115" s="164"/>
      <c r="DC115" s="180">
        <f t="shared" si="36"/>
        <v>53000271607.907318</v>
      </c>
      <c r="DE115" s="180">
        <f t="shared" si="37"/>
        <v>2583730408868.1968</v>
      </c>
      <c r="DF115" s="181"/>
      <c r="DG115" s="182">
        <f t="shared" si="26"/>
        <v>2.0513081173636878E-2</v>
      </c>
      <c r="DH115" s="183">
        <v>2.0531845954274697E-2</v>
      </c>
    </row>
    <row r="116" spans="1:112" ht="15.75">
      <c r="A116" s="171">
        <v>41426</v>
      </c>
      <c r="B116" s="316">
        <v>2645369917044.6265</v>
      </c>
      <c r="C116" s="173">
        <v>-94022193098.170715</v>
      </c>
      <c r="D116" s="174">
        <v>-7.9149619334709376E-2</v>
      </c>
      <c r="E116" s="175">
        <v>251693280.47816354</v>
      </c>
      <c r="F116" s="175">
        <v>-19921427.338950884</v>
      </c>
      <c r="G116" s="176">
        <v>-0.18041686759447073</v>
      </c>
      <c r="H116" s="175">
        <v>485789494.53463507</v>
      </c>
      <c r="I116" s="175">
        <v>-87644618.914240122</v>
      </c>
      <c r="J116" s="176">
        <v>-0.14448305889017996</v>
      </c>
      <c r="K116" s="175">
        <v>315520256.16357195</v>
      </c>
      <c r="L116" s="177">
        <v>-45587331.752326034</v>
      </c>
      <c r="M116" s="174">
        <v>-0.25413859891120327</v>
      </c>
      <c r="N116" s="175">
        <v>101256304.96184315</v>
      </c>
      <c r="O116" s="175">
        <v>-25733135.473928336</v>
      </c>
      <c r="P116" s="176">
        <v>-0.19551275665759618</v>
      </c>
      <c r="Q116" s="178">
        <v>85598719.650746942</v>
      </c>
      <c r="R116" s="178">
        <v>-16735641.645278282</v>
      </c>
      <c r="S116" s="176">
        <v>-0.27597369335466937</v>
      </c>
      <c r="T116" s="178">
        <v>0</v>
      </c>
      <c r="U116" s="178">
        <v>0</v>
      </c>
      <c r="V116" s="176">
        <v>1.8037677124880844E-2</v>
      </c>
      <c r="W116" s="178">
        <v>48197164.275036193</v>
      </c>
      <c r="X116" s="179">
        <v>869364.88752794452</v>
      </c>
      <c r="Y116" s="174">
        <v>-6.6576170565247478E-2</v>
      </c>
      <c r="Z116" s="175">
        <v>76034840.482589126</v>
      </c>
      <c r="AA116" s="177">
        <v>-5062108.5088702375</v>
      </c>
      <c r="AB116" s="174">
        <v>-9.2725418038646715E-2</v>
      </c>
      <c r="AC116" s="175">
        <v>0</v>
      </c>
      <c r="AD116" s="177">
        <v>0</v>
      </c>
      <c r="AE116" s="174">
        <v>-0.24247334960700845</v>
      </c>
      <c r="AF116" s="175">
        <v>0</v>
      </c>
      <c r="AG116" s="175">
        <v>0</v>
      </c>
      <c r="AH116" s="176">
        <v>-0.32261116097613052</v>
      </c>
      <c r="AI116" s="178">
        <v>32523348.398791872</v>
      </c>
      <c r="AJ116" s="179">
        <v>-10492395.185765421</v>
      </c>
      <c r="AK116" s="174">
        <v>-0.25278344206658099</v>
      </c>
      <c r="AL116" s="177">
        <v>65586319.500077397</v>
      </c>
      <c r="AM116" s="177">
        <v>-16579135.595708085</v>
      </c>
      <c r="AN116" s="203">
        <v>-0.25901298643906717</v>
      </c>
      <c r="AO116" s="177">
        <f t="shared" si="43"/>
        <v>6553106.1627543559</v>
      </c>
      <c r="AP116" s="177">
        <f t="shared" si="15"/>
        <v>-1697339.5976672615</v>
      </c>
      <c r="AQ116" s="203">
        <v>9.3773945566469577E-2</v>
      </c>
      <c r="AR116" s="177">
        <v>0</v>
      </c>
      <c r="AS116" s="177">
        <v>0</v>
      </c>
      <c r="AT116" s="203">
        <v>-0.20751424085538739</v>
      </c>
      <c r="AU116" s="177">
        <f t="shared" si="44"/>
        <v>678622762.7998569</v>
      </c>
      <c r="AV116" s="177">
        <f t="shared" si="22"/>
        <v>-140823887.44959792</v>
      </c>
      <c r="AW116" s="174">
        <v>-0.10287620299988574</v>
      </c>
      <c r="AX116" s="175">
        <v>2857226999.1708255</v>
      </c>
      <c r="AY116" s="177">
        <v>-293940664.78345221</v>
      </c>
      <c r="AZ116" s="174">
        <v>-8.9715425056664758E-2</v>
      </c>
      <c r="BA116" s="175">
        <v>785933872.3731668</v>
      </c>
      <c r="BB116" s="177">
        <v>-70510391.426389173</v>
      </c>
      <c r="BC116" s="174">
        <v>-3.9537301376840001E-2</v>
      </c>
      <c r="BD116" s="175">
        <v>143974750.81898901</v>
      </c>
      <c r="BE116" s="177">
        <v>-5692373.1137858098</v>
      </c>
      <c r="BF116" s="174">
        <v>-9.7841965925126631E-2</v>
      </c>
      <c r="BG116" s="175">
        <v>916307390.70947731</v>
      </c>
      <c r="BH116" s="177">
        <v>-89653316.498738378</v>
      </c>
      <c r="BI116" s="174">
        <v>-0.19458362492721928</v>
      </c>
      <c r="BJ116" s="175">
        <v>94245340.572132647</v>
      </c>
      <c r="BK116" s="177">
        <v>-18338600.0010259</v>
      </c>
      <c r="BL116" s="174">
        <v>6.9860522984343254E-2</v>
      </c>
      <c r="BM116" s="175">
        <v>94658723.479522854</v>
      </c>
      <c r="BN116" s="177">
        <v>6612907.927309799</v>
      </c>
      <c r="BO116" s="174">
        <v>-9.9226661976029931E-2</v>
      </c>
      <c r="BP116" s="175">
        <v>217147531.11872894</v>
      </c>
      <c r="BQ116" s="177">
        <v>-21546824.669247556</v>
      </c>
      <c r="BR116" s="174">
        <v>-9.2497336341527833E-2</v>
      </c>
      <c r="BS116" s="175">
        <v>766100076.76796365</v>
      </c>
      <c r="BT116" s="177">
        <v>-70862216.472076625</v>
      </c>
      <c r="BU116" s="174">
        <v>-9.551559357781654E-2</v>
      </c>
      <c r="BV116" s="175">
        <v>74694002.809264734</v>
      </c>
      <c r="BW116" s="177">
        <v>-7134442.0150300171</v>
      </c>
      <c r="BX116" s="174">
        <v>-0.14236070714652435</v>
      </c>
      <c r="BY116" s="175">
        <v>162999672.04427236</v>
      </c>
      <c r="BZ116" s="177">
        <v>-23204748.57687417</v>
      </c>
      <c r="CA116" s="174">
        <v>-0.19779821429295358</v>
      </c>
      <c r="CB116" s="175">
        <v>74853266.553949982</v>
      </c>
      <c r="CC116" s="177">
        <v>-14805842.458365774</v>
      </c>
      <c r="CD116" s="174">
        <v>-0.23623890296623223</v>
      </c>
      <c r="CE116" s="175">
        <v>4241898.8917069761</v>
      </c>
      <c r="CF116" s="177">
        <v>-1002101.5406705324</v>
      </c>
      <c r="CG116" s="174">
        <v>-0.12512699893318621</v>
      </c>
      <c r="CH116" s="175">
        <v>112962597.39332588</v>
      </c>
      <c r="CI116" s="177">
        <v>-14134670.80352463</v>
      </c>
      <c r="CJ116" s="174">
        <v>-0.38253890952406844</v>
      </c>
      <c r="CK116" s="175">
        <v>61853448.270155445</v>
      </c>
      <c r="CL116" s="177">
        <v>-23661350.65156864</v>
      </c>
      <c r="CM116" s="203">
        <v>-9.5745029373613039E-2</v>
      </c>
      <c r="CN116" s="177">
        <f t="shared" si="45"/>
        <v>67915413.473310605</v>
      </c>
      <c r="CO116" s="177">
        <f t="shared" si="23"/>
        <v>-6502563.2579231989</v>
      </c>
      <c r="CP116" s="174">
        <v>-7.9804649757863111E-2</v>
      </c>
      <c r="CQ116" s="175">
        <v>2731208.6499763904</v>
      </c>
      <c r="CR116" s="177">
        <v>-217963.14972701197</v>
      </c>
      <c r="CS116" s="174">
        <v>-0.44792466977072232</v>
      </c>
      <c r="CT116" s="179">
        <v>1160760.7228074947</v>
      </c>
      <c r="CU116" s="179">
        <v>-519933.36344637198</v>
      </c>
      <c r="CV116" s="174">
        <v>-0.13828951875666626</v>
      </c>
      <c r="CW116" s="175">
        <f t="shared" si="46"/>
        <v>52854017.29578919</v>
      </c>
      <c r="CX116" s="179">
        <f t="shared" si="24"/>
        <v>-7309156.6161912018</v>
      </c>
      <c r="CY116" s="287">
        <v>-0.28792967574679385</v>
      </c>
      <c r="CZ116" s="175">
        <f t="shared" si="47"/>
        <v>0</v>
      </c>
      <c r="DA116" s="175">
        <f t="shared" si="25"/>
        <v>0</v>
      </c>
      <c r="DB116" s="164"/>
      <c r="DC116" s="180">
        <f t="shared" si="36"/>
        <v>-92990361190.125214</v>
      </c>
      <c r="DE116" s="180">
        <f t="shared" si="37"/>
        <v>2636730680476.104</v>
      </c>
      <c r="DF116" s="181"/>
      <c r="DG116" s="182">
        <f t="shared" si="26"/>
        <v>-3.5267295927748799E-2</v>
      </c>
      <c r="DH116" s="183">
        <v>-3.5542172190122699E-2</v>
      </c>
    </row>
    <row r="117" spans="1:112" ht="15.75">
      <c r="A117" s="171">
        <v>41456</v>
      </c>
      <c r="B117" s="316">
        <v>2551347723946.4556</v>
      </c>
      <c r="C117" s="173">
        <v>121946449529.2795</v>
      </c>
      <c r="D117" s="174">
        <v>-3.3034397115148849E-2</v>
      </c>
      <c r="E117" s="175">
        <v>231771853.13921264</v>
      </c>
      <c r="F117" s="175">
        <v>-7656443.4367147088</v>
      </c>
      <c r="G117" s="176">
        <v>-1.8293424481957438E-2</v>
      </c>
      <c r="H117" s="175">
        <v>398144875.62039495</v>
      </c>
      <c r="I117" s="175">
        <v>-7283433.2150400318</v>
      </c>
      <c r="J117" s="176">
        <v>-4.4828765738035431E-2</v>
      </c>
      <c r="K117" s="175">
        <v>269932924.41124594</v>
      </c>
      <c r="L117" s="177">
        <v>-12100759.833414569</v>
      </c>
      <c r="M117" s="174">
        <v>6.8841789160711889E-2</v>
      </c>
      <c r="N117" s="175">
        <v>75523169.487914816</v>
      </c>
      <c r="O117" s="175">
        <v>5199150.1106357407</v>
      </c>
      <c r="P117" s="176">
        <v>-8.5488204305013471E-2</v>
      </c>
      <c r="Q117" s="178">
        <v>68863078.005468667</v>
      </c>
      <c r="R117" s="178">
        <v>-5886980.8816035846</v>
      </c>
      <c r="S117" s="176">
        <v>-7.7234145031713761E-2</v>
      </c>
      <c r="T117" s="178">
        <v>0</v>
      </c>
      <c r="U117" s="178">
        <v>0</v>
      </c>
      <c r="V117" s="176">
        <v>-5.2435815002502335E-2</v>
      </c>
      <c r="W117" s="178">
        <v>49066529.162564144</v>
      </c>
      <c r="X117" s="179">
        <v>-2572843.4459830993</v>
      </c>
      <c r="Y117" s="174">
        <v>0.15630871873257215</v>
      </c>
      <c r="Z117" s="175">
        <v>70972731.973718897</v>
      </c>
      <c r="AA117" s="177">
        <v>11093656.799762258</v>
      </c>
      <c r="AB117" s="174">
        <v>-1.0145835435139113E-2</v>
      </c>
      <c r="AC117" s="175">
        <v>0</v>
      </c>
      <c r="AD117" s="177">
        <v>0</v>
      </c>
      <c r="AE117" s="174">
        <v>9.4341678284621505E-2</v>
      </c>
      <c r="AF117" s="175">
        <v>0</v>
      </c>
      <c r="AG117" s="175">
        <v>0</v>
      </c>
      <c r="AH117" s="176">
        <v>7.1468171508872108E-2</v>
      </c>
      <c r="AI117" s="178">
        <v>22030953.213026449</v>
      </c>
      <c r="AJ117" s="179">
        <v>1574511.9427325113</v>
      </c>
      <c r="AK117" s="174">
        <v>6.827607801427836E-2</v>
      </c>
      <c r="AL117" s="177">
        <v>49007183.90436931</v>
      </c>
      <c r="AM117" s="177">
        <v>3346018.3115148055</v>
      </c>
      <c r="AN117" s="203">
        <v>0.19581415148193279</v>
      </c>
      <c r="AO117" s="177">
        <f t="shared" si="43"/>
        <v>4855766.5650870949</v>
      </c>
      <c r="AP117" s="177">
        <f t="shared" si="15"/>
        <v>950827.80973686883</v>
      </c>
      <c r="AQ117" s="203">
        <v>2.6083278210347331E-2</v>
      </c>
      <c r="AR117" s="177">
        <v>0</v>
      </c>
      <c r="AS117" s="177">
        <v>0</v>
      </c>
      <c r="AT117" s="203">
        <v>8.5020508193774338E-2</v>
      </c>
      <c r="AU117" s="177">
        <f t="shared" si="44"/>
        <v>537798875.35025895</v>
      </c>
      <c r="AV117" s="177">
        <f t="shared" si="22"/>
        <v>45723933.688319318</v>
      </c>
      <c r="AW117" s="174">
        <v>-3.591174571940757E-2</v>
      </c>
      <c r="AX117" s="175">
        <v>2563286334.3873734</v>
      </c>
      <c r="AY117" s="177">
        <v>-92052087.046551675</v>
      </c>
      <c r="AZ117" s="174">
        <v>4.4987470031075873E-2</v>
      </c>
      <c r="BA117" s="175">
        <v>715423480.94677758</v>
      </c>
      <c r="BB117" s="177">
        <v>32185092.408621136</v>
      </c>
      <c r="BC117" s="174">
        <v>7.6589804208395881E-2</v>
      </c>
      <c r="BD117" s="175">
        <v>138282377.70520321</v>
      </c>
      <c r="BE117" s="177">
        <v>10591020.233912962</v>
      </c>
      <c r="BF117" s="174">
        <v>7.3096818609646785E-2</v>
      </c>
      <c r="BG117" s="175">
        <v>826654074.2107389</v>
      </c>
      <c r="BH117" s="177">
        <v>60425782.915507875</v>
      </c>
      <c r="BI117" s="174">
        <v>7.551808050010185E-2</v>
      </c>
      <c r="BJ117" s="175">
        <v>75906740.571106747</v>
      </c>
      <c r="BK117" s="177">
        <v>5732331.3449491868</v>
      </c>
      <c r="BL117" s="174">
        <v>5.9319489664151945E-2</v>
      </c>
      <c r="BM117" s="175">
        <v>101271631.40683265</v>
      </c>
      <c r="BN117" s="177">
        <v>6007381.4925094144</v>
      </c>
      <c r="BO117" s="174">
        <v>-7.8598527518954336E-3</v>
      </c>
      <c r="BP117" s="175">
        <v>195600706.44948137</v>
      </c>
      <c r="BQ117" s="177">
        <v>-1537392.7508596471</v>
      </c>
      <c r="BR117" s="174">
        <v>3.8691510784771843E-2</v>
      </c>
      <c r="BS117" s="175">
        <v>695237860.29588699</v>
      </c>
      <c r="BT117" s="177">
        <v>26899803.169620011</v>
      </c>
      <c r="BU117" s="174">
        <v>3.6652213716111423E-2</v>
      </c>
      <c r="BV117" s="175">
        <v>67559560.794234708</v>
      </c>
      <c r="BW117" s="177">
        <v>2476207.4607969131</v>
      </c>
      <c r="BX117" s="174">
        <v>0.14799091730496225</v>
      </c>
      <c r="BY117" s="175">
        <v>139794923.4673982</v>
      </c>
      <c r="BZ117" s="177">
        <v>20688378.958517253</v>
      </c>
      <c r="CA117" s="174">
        <v>-8.8698858004083517E-2</v>
      </c>
      <c r="CB117" s="175">
        <v>60047424.095584214</v>
      </c>
      <c r="CC117" s="177">
        <v>-5326137.9433652069</v>
      </c>
      <c r="CD117" s="174">
        <v>3.6813573341876238E-2</v>
      </c>
      <c r="CE117" s="175">
        <v>3239797.3510364438</v>
      </c>
      <c r="CF117" s="177">
        <v>119268.51739519648</v>
      </c>
      <c r="CG117" s="174">
        <v>-8.1788695488720312E-3</v>
      </c>
      <c r="CH117" s="175">
        <v>98827926.589801252</v>
      </c>
      <c r="CI117" s="177">
        <v>-808300.71936348593</v>
      </c>
      <c r="CJ117" s="174">
        <v>0.10861669974772288</v>
      </c>
      <c r="CK117" s="175">
        <v>38192097.618586801</v>
      </c>
      <c r="CL117" s="177">
        <v>4148299.5997737646</v>
      </c>
      <c r="CM117" s="203">
        <v>6.7077100110499666E-2</v>
      </c>
      <c r="CN117" s="177">
        <f t="shared" si="45"/>
        <v>61412850.215387404</v>
      </c>
      <c r="CO117" s="177">
        <f t="shared" si="23"/>
        <v>4119395.9019686617</v>
      </c>
      <c r="CP117" s="174">
        <v>-8.1712441262064131E-2</v>
      </c>
      <c r="CQ117" s="175">
        <v>2513245.5002493784</v>
      </c>
      <c r="CR117" s="177">
        <v>-205363.42531627431</v>
      </c>
      <c r="CS117" s="174">
        <v>0.53338490589358045</v>
      </c>
      <c r="CT117" s="179">
        <v>640827.35936112271</v>
      </c>
      <c r="CU117" s="179">
        <v>341807.64076686412</v>
      </c>
      <c r="CV117" s="174">
        <v>0.13806175912749924</v>
      </c>
      <c r="CW117" s="175">
        <f t="shared" si="46"/>
        <v>45544860.679597989</v>
      </c>
      <c r="CX117" s="179">
        <f t="shared" si="24"/>
        <v>6288003.5846421691</v>
      </c>
      <c r="CY117" s="287">
        <v>-3.7709914450039024E-2</v>
      </c>
      <c r="CZ117" s="175">
        <f t="shared" si="47"/>
        <v>0</v>
      </c>
      <c r="DA117" s="175">
        <f t="shared" si="25"/>
        <v>0</v>
      </c>
      <c r="DB117" s="164"/>
      <c r="DC117" s="180">
        <f t="shared" si="36"/>
        <v>121833968400.08604</v>
      </c>
      <c r="DE117" s="180">
        <f t="shared" si="37"/>
        <v>2543740319285.9775</v>
      </c>
      <c r="DF117" s="181"/>
      <c r="DG117" s="182">
        <f t="shared" si="26"/>
        <v>4.7895599828478005E-2</v>
      </c>
      <c r="DH117" s="183">
        <v>4.7796875504155602E-2</v>
      </c>
    </row>
    <row r="118" spans="1:112" ht="15.75">
      <c r="A118" s="171">
        <v>41487</v>
      </c>
      <c r="B118" s="316">
        <v>2673294173475.7349</v>
      </c>
      <c r="C118" s="173">
        <v>-40433674115.531509</v>
      </c>
      <c r="D118" s="174">
        <v>5.6641553155239978E-2</v>
      </c>
      <c r="E118" s="175">
        <v>224115409.70249793</v>
      </c>
      <c r="F118" s="175">
        <v>12694244.891572421</v>
      </c>
      <c r="G118" s="176">
        <v>0.13168521037702069</v>
      </c>
      <c r="H118" s="175">
        <v>390861442.40535492</v>
      </c>
      <c r="I118" s="175">
        <v>51470671.271414921</v>
      </c>
      <c r="J118" s="176">
        <v>1.9954086069705394E-2</v>
      </c>
      <c r="K118" s="175">
        <v>257832164.57783139</v>
      </c>
      <c r="L118" s="177">
        <v>5144805.2035244936</v>
      </c>
      <c r="M118" s="174">
        <v>4.591636218450125E-2</v>
      </c>
      <c r="N118" s="175">
        <v>80722319.598550558</v>
      </c>
      <c r="O118" s="175">
        <v>3706475.2630601111</v>
      </c>
      <c r="P118" s="176">
        <v>4.601580752147371E-2</v>
      </c>
      <c r="Q118" s="178">
        <v>62976097.123865083</v>
      </c>
      <c r="R118" s="178">
        <v>2897895.9637054098</v>
      </c>
      <c r="S118" s="176">
        <v>3.2462351487409433E-2</v>
      </c>
      <c r="T118" s="178">
        <v>0</v>
      </c>
      <c r="U118" s="178">
        <v>0</v>
      </c>
      <c r="V118" s="176">
        <v>-0.12329282980061193</v>
      </c>
      <c r="W118" s="178">
        <v>46493685.716581039</v>
      </c>
      <c r="X118" s="179">
        <v>-5732338.0798575683</v>
      </c>
      <c r="Y118" s="174">
        <v>-1.5807476922370407E-2</v>
      </c>
      <c r="Z118" s="175">
        <v>82066388.77348116</v>
      </c>
      <c r="AA118" s="177">
        <v>-1297262.5466390813</v>
      </c>
      <c r="AB118" s="174">
        <v>-0.17053730002050899</v>
      </c>
      <c r="AC118" s="175">
        <v>0</v>
      </c>
      <c r="AD118" s="177">
        <v>0</v>
      </c>
      <c r="AE118" s="174">
        <v>-0.26931825603234727</v>
      </c>
      <c r="AF118" s="175">
        <v>0</v>
      </c>
      <c r="AG118" s="175">
        <v>0</v>
      </c>
      <c r="AH118" s="176">
        <v>0.11252318708881347</v>
      </c>
      <c r="AI118" s="178">
        <v>23605465.155758958</v>
      </c>
      <c r="AJ118" s="179">
        <v>2656162.1720399326</v>
      </c>
      <c r="AK118" s="174">
        <v>7.5432810804410194E-2</v>
      </c>
      <c r="AL118" s="177">
        <v>52353202.215884119</v>
      </c>
      <c r="AM118" s="177">
        <v>3949149.1977558155</v>
      </c>
      <c r="AN118" s="203">
        <v>7.6029141645941128E-2</v>
      </c>
      <c r="AO118" s="177">
        <f t="shared" si="43"/>
        <v>5806594.3748239633</v>
      </c>
      <c r="AP118" s="177">
        <f t="shared" si="15"/>
        <v>441470.3862040161</v>
      </c>
      <c r="AQ118" s="203">
        <v>-0.10263304560583482</v>
      </c>
      <c r="AR118" s="177">
        <v>0</v>
      </c>
      <c r="AS118" s="177">
        <v>0</v>
      </c>
      <c r="AT118" s="203">
        <v>0.1017383668621861</v>
      </c>
      <c r="AU118" s="177">
        <f t="shared" si="44"/>
        <v>583522809.03857827</v>
      </c>
      <c r="AV118" s="177">
        <f t="shared" si="22"/>
        <v>59366657.618420236</v>
      </c>
      <c r="AW118" s="174">
        <v>-8.2027982715370498E-2</v>
      </c>
      <c r="AX118" s="175">
        <v>2471234247.3408217</v>
      </c>
      <c r="AY118" s="177">
        <v>-202710360.12650454</v>
      </c>
      <c r="AZ118" s="174">
        <v>-4.4706539721371633E-2</v>
      </c>
      <c r="BA118" s="175">
        <v>747608573.35539877</v>
      </c>
      <c r="BB118" s="177">
        <v>-33422992.380751114</v>
      </c>
      <c r="BC118" s="174">
        <v>-5.599178459661712E-2</v>
      </c>
      <c r="BD118" s="175">
        <v>148873397.93911618</v>
      </c>
      <c r="BE118" s="177">
        <v>-8335687.2295734566</v>
      </c>
      <c r="BF118" s="174">
        <v>-7.6638581759896879E-2</v>
      </c>
      <c r="BG118" s="175">
        <v>887079857.12624681</v>
      </c>
      <c r="BH118" s="177">
        <v>-67984542.157927513</v>
      </c>
      <c r="BI118" s="174">
        <v>-0.14132003400306675</v>
      </c>
      <c r="BJ118" s="175">
        <v>81639071.916055933</v>
      </c>
      <c r="BK118" s="177">
        <v>-11537236.419155836</v>
      </c>
      <c r="BL118" s="174">
        <v>-0.1362341096663745</v>
      </c>
      <c r="BM118" s="175">
        <v>107279012.89934207</v>
      </c>
      <c r="BN118" s="177">
        <v>-14615060.808229374</v>
      </c>
      <c r="BO118" s="174">
        <v>-0.17327773273902772</v>
      </c>
      <c r="BP118" s="175">
        <v>194063313.69862172</v>
      </c>
      <c r="BQ118" s="177">
        <v>-33626851.005519874</v>
      </c>
      <c r="BR118" s="174">
        <v>-2.7278994768381821E-2</v>
      </c>
      <c r="BS118" s="175">
        <v>722137663.46550703</v>
      </c>
      <c r="BT118" s="177">
        <v>-19699189.543727037</v>
      </c>
      <c r="BU118" s="174">
        <v>-5.9113229933777683E-2</v>
      </c>
      <c r="BV118" s="175">
        <v>70035768.255031615</v>
      </c>
      <c r="BW118" s="177">
        <v>-4140040.4724484519</v>
      </c>
      <c r="BX118" s="174">
        <v>-0.1074451098017814</v>
      </c>
      <c r="BY118" s="175">
        <v>160483302.42591545</v>
      </c>
      <c r="BZ118" s="177">
        <v>-17243146.050504979</v>
      </c>
      <c r="CA118" s="174">
        <v>1.4595883516889559E-3</v>
      </c>
      <c r="CB118" s="175">
        <v>54721286.152219005</v>
      </c>
      <c r="CC118" s="177">
        <v>79870.551857217026</v>
      </c>
      <c r="CD118" s="174">
        <v>-8.2738863534016868E-2</v>
      </c>
      <c r="CE118" s="175">
        <v>3359065.8684316403</v>
      </c>
      <c r="CF118" s="177">
        <v>-277925.29248993937</v>
      </c>
      <c r="CG118" s="174">
        <v>-5.1786378066967717E-2</v>
      </c>
      <c r="CH118" s="175">
        <v>98019625.870437771</v>
      </c>
      <c r="CI118" s="177">
        <v>-5076081.4033092204</v>
      </c>
      <c r="CJ118" s="174">
        <v>-8.7268697343099319E-2</v>
      </c>
      <c r="CK118" s="175">
        <v>42340397.218360566</v>
      </c>
      <c r="CL118" s="177">
        <v>-3694991.3102357127</v>
      </c>
      <c r="CM118" s="203">
        <v>2.5401697945602243E-2</v>
      </c>
      <c r="CN118" s="177">
        <f t="shared" si="45"/>
        <v>65532246.117356069</v>
      </c>
      <c r="CO118" s="177">
        <f t="shared" si="23"/>
        <v>1664630.3215699443</v>
      </c>
      <c r="CP118" s="174">
        <v>-0.11861968075852236</v>
      </c>
      <c r="CQ118" s="175">
        <v>2307882.0749331042</v>
      </c>
      <c r="CR118" s="177">
        <v>-273760.23495688103</v>
      </c>
      <c r="CS118" s="174">
        <v>0.24103799393770298</v>
      </c>
      <c r="CT118" s="179">
        <v>982635.00012798677</v>
      </c>
      <c r="CU118" s="179">
        <v>236852.36920382443</v>
      </c>
      <c r="CV118" s="174">
        <v>-0.24695068374592405</v>
      </c>
      <c r="CW118" s="175">
        <f t="shared" si="46"/>
        <v>51832864.264240161</v>
      </c>
      <c r="CX118" s="179">
        <f t="shared" si="24"/>
        <v>-12800161.270563779</v>
      </c>
      <c r="CY118" s="287">
        <v>0.19309770122139408</v>
      </c>
      <c r="CZ118" s="175">
        <f t="shared" si="47"/>
        <v>0</v>
      </c>
      <c r="DA118" s="175">
        <f t="shared" si="25"/>
        <v>0</v>
      </c>
      <c r="DB118" s="164"/>
      <c r="DC118" s="180">
        <f t="shared" si="36"/>
        <v>-40135515374.409447</v>
      </c>
      <c r="DE118" s="180">
        <f t="shared" si="37"/>
        <v>2665574287686.0635</v>
      </c>
      <c r="DF118" s="181"/>
      <c r="DG118" s="182">
        <f t="shared" si="26"/>
        <v>-1.5056986241133935E-2</v>
      </c>
      <c r="DH118" s="183">
        <v>-1.5125037310413501E-2</v>
      </c>
    </row>
    <row r="119" spans="1:112" ht="15.75">
      <c r="A119" s="171">
        <v>41518</v>
      </c>
      <c r="B119" s="316">
        <v>2632860499360.2036</v>
      </c>
      <c r="C119" s="173">
        <v>113517339497.9384</v>
      </c>
      <c r="D119" s="174">
        <v>-0.17453331148394371</v>
      </c>
      <c r="E119" s="175">
        <v>236809654.59407035</v>
      </c>
      <c r="F119" s="175">
        <v>-41331173.207672</v>
      </c>
      <c r="G119" s="176">
        <v>4.5015656754422435E-2</v>
      </c>
      <c r="H119" s="175">
        <v>442332113.67676985</v>
      </c>
      <c r="I119" s="175">
        <v>19911870.600731637</v>
      </c>
      <c r="J119" s="176">
        <v>4.1464737196108215E-2</v>
      </c>
      <c r="K119" s="175">
        <v>262976969.78135589</v>
      </c>
      <c r="L119" s="177">
        <v>10904270.940612813</v>
      </c>
      <c r="M119" s="174">
        <v>2.0510413626371828E-2</v>
      </c>
      <c r="N119" s="175">
        <v>84428794.861610681</v>
      </c>
      <c r="O119" s="175">
        <v>1731669.5045877316</v>
      </c>
      <c r="P119" s="176">
        <v>6.3402386656087772E-2</v>
      </c>
      <c r="Q119" s="178">
        <v>65873993.087570488</v>
      </c>
      <c r="R119" s="178">
        <v>4176568.3803185974</v>
      </c>
      <c r="S119" s="176">
        <v>3.4466100731285976E-2</v>
      </c>
      <c r="T119" s="178">
        <v>0</v>
      </c>
      <c r="U119" s="178">
        <v>0</v>
      </c>
      <c r="V119" s="176">
        <v>4.9744077273225287E-2</v>
      </c>
      <c r="W119" s="178">
        <v>40761347.636723466</v>
      </c>
      <c r="X119" s="179">
        <v>2027635.626601971</v>
      </c>
      <c r="Y119" s="174">
        <v>6.4414629997746845E-2</v>
      </c>
      <c r="Z119" s="175">
        <v>80769126.226842076</v>
      </c>
      <c r="AA119" s="177">
        <v>5202713.3811433427</v>
      </c>
      <c r="AB119" s="174">
        <v>0.16157429456155484</v>
      </c>
      <c r="AC119" s="175">
        <v>0</v>
      </c>
      <c r="AD119" s="177">
        <v>0</v>
      </c>
      <c r="AE119" s="174">
        <v>-0.10510107557125838</v>
      </c>
      <c r="AF119" s="175">
        <v>0</v>
      </c>
      <c r="AG119" s="175">
        <v>0</v>
      </c>
      <c r="AH119" s="176">
        <v>2.2183246345937112E-3</v>
      </c>
      <c r="AI119" s="178">
        <v>26261627.327798892</v>
      </c>
      <c r="AJ119" s="179">
        <v>58256.814845775698</v>
      </c>
      <c r="AK119" s="174">
        <v>-1.1160080653802506E-2</v>
      </c>
      <c r="AL119" s="177">
        <v>56302351.413639933</v>
      </c>
      <c r="AM119" s="177">
        <v>-628338.78277495317</v>
      </c>
      <c r="AN119" s="203">
        <v>8.0784907070157341E-2</v>
      </c>
      <c r="AO119" s="177">
        <f t="shared" si="43"/>
        <v>6248064.7610279787</v>
      </c>
      <c r="AP119" s="177">
        <f t="shared" si="15"/>
        <v>504749.33108797012</v>
      </c>
      <c r="AQ119" s="203">
        <v>1.6999538380644198E-2</v>
      </c>
      <c r="AR119" s="177">
        <v>0</v>
      </c>
      <c r="AS119" s="177">
        <v>0</v>
      </c>
      <c r="AT119" s="203">
        <v>4.4863116152595056E-2</v>
      </c>
      <c r="AU119" s="177">
        <f t="shared" si="44"/>
        <v>642889466.65699852</v>
      </c>
      <c r="AV119" s="177">
        <f t="shared" si="22"/>
        <v>28842024.815912809</v>
      </c>
      <c r="AW119" s="174">
        <v>0.15527443723498002</v>
      </c>
      <c r="AX119" s="175">
        <v>2268523887.2143173</v>
      </c>
      <c r="AY119" s="177">
        <v>352243769.94131243</v>
      </c>
      <c r="AZ119" s="174">
        <v>4.059382798969529E-2</v>
      </c>
      <c r="BA119" s="175">
        <v>714185580.97464764</v>
      </c>
      <c r="BB119" s="177">
        <v>28991526.626805443</v>
      </c>
      <c r="BC119" s="174">
        <v>4.5987598466802386E-2</v>
      </c>
      <c r="BD119" s="175">
        <v>140537710.70954272</v>
      </c>
      <c r="BE119" s="177">
        <v>6462991.8095540842</v>
      </c>
      <c r="BF119" s="174">
        <v>2.6748208889116942E-2</v>
      </c>
      <c r="BG119" s="175">
        <v>819095314.9683193</v>
      </c>
      <c r="BH119" s="177">
        <v>21909332.584869638</v>
      </c>
      <c r="BI119" s="174">
        <v>-1.1781752249665194E-2</v>
      </c>
      <c r="BJ119" s="175">
        <v>70101835.496900097</v>
      </c>
      <c r="BK119" s="177">
        <v>-825922.45807126211</v>
      </c>
      <c r="BL119" s="174">
        <v>4.8165354260573827E-2</v>
      </c>
      <c r="BM119" s="175">
        <v>92663952.091112703</v>
      </c>
      <c r="BN119" s="177">
        <v>4463192.0796532845</v>
      </c>
      <c r="BO119" s="174">
        <v>0.14032418738552496</v>
      </c>
      <c r="BP119" s="175">
        <v>160436462.69310185</v>
      </c>
      <c r="BQ119" s="177">
        <v>22513116.254417609</v>
      </c>
      <c r="BR119" s="174">
        <v>1.4303179043987761E-2</v>
      </c>
      <c r="BS119" s="175">
        <v>702438473.92177999</v>
      </c>
      <c r="BT119" s="177">
        <v>10047103.259888746</v>
      </c>
      <c r="BU119" s="174">
        <v>6.8986151711660726E-2</v>
      </c>
      <c r="BV119" s="175">
        <v>65895727.782583162</v>
      </c>
      <c r="BW119" s="177">
        <v>4545892.6739595784</v>
      </c>
      <c r="BX119" s="174">
        <v>2.2181702931513444E-2</v>
      </c>
      <c r="BY119" s="175">
        <v>143240156.37541047</v>
      </c>
      <c r="BZ119" s="177">
        <v>3177310.5965828863</v>
      </c>
      <c r="CA119" s="174">
        <v>-0.10343698593602219</v>
      </c>
      <c r="CB119" s="175">
        <v>54801156.704076223</v>
      </c>
      <c r="CC119" s="177">
        <v>-5668466.4752772804</v>
      </c>
      <c r="CD119" s="174">
        <v>7.1172532508579203E-2</v>
      </c>
      <c r="CE119" s="175">
        <v>3081140.575941701</v>
      </c>
      <c r="CF119" s="177">
        <v>219292.57780471316</v>
      </c>
      <c r="CG119" s="174">
        <v>-8.6452455634624781E-2</v>
      </c>
      <c r="CH119" s="175">
        <v>92943544.467128545</v>
      </c>
      <c r="CI119" s="177">
        <v>-8035197.6545692058</v>
      </c>
      <c r="CJ119" s="174"/>
      <c r="CK119" s="175">
        <v>38645405.908124857</v>
      </c>
      <c r="CL119" s="177">
        <v>0</v>
      </c>
      <c r="CM119" s="203">
        <v>-2.1833650490084796E-3</v>
      </c>
      <c r="CN119" s="177">
        <f t="shared" si="45"/>
        <v>67196876.438926011</v>
      </c>
      <c r="CO119" s="177">
        <f t="shared" si="23"/>
        <v>-146715.31141929244</v>
      </c>
      <c r="CP119" s="174">
        <v>9.3580058529046453E-3</v>
      </c>
      <c r="CQ119" s="175">
        <v>2034121.8399762232</v>
      </c>
      <c r="CR119" s="177">
        <v>19035.324084018663</v>
      </c>
      <c r="CS119" s="174">
        <v>-0.22034065145250134</v>
      </c>
      <c r="CT119" s="179">
        <v>1219487.3693318113</v>
      </c>
      <c r="CU119" s="179">
        <v>-268702.64139666839</v>
      </c>
      <c r="CV119" s="174">
        <v>3.6025485804459863E-2</v>
      </c>
      <c r="CW119" s="175">
        <f t="shared" si="46"/>
        <v>39032702.993676379</v>
      </c>
      <c r="CX119" s="179">
        <f t="shared" si="24"/>
        <v>1406172.0876083863</v>
      </c>
      <c r="CY119" s="287">
        <v>8.5704704187001157E-2</v>
      </c>
      <c r="CZ119" s="175">
        <f t="shared" si="47"/>
        <v>0</v>
      </c>
      <c r="DA119" s="175">
        <f t="shared" si="25"/>
        <v>0</v>
      </c>
      <c r="DB119" s="164"/>
      <c r="DC119" s="180">
        <f t="shared" si="36"/>
        <v>113044885519.25716</v>
      </c>
      <c r="DE119" s="180">
        <f t="shared" si="37"/>
        <v>2625438772311.6533</v>
      </c>
      <c r="DF119" s="181"/>
      <c r="DG119" s="182">
        <f t="shared" si="26"/>
        <v>4.3057521169965467E-2</v>
      </c>
      <c r="DH119" s="183">
        <v>4.3115592157474202E-2</v>
      </c>
    </row>
    <row r="120" spans="1:112" ht="15.75">
      <c r="A120" s="185">
        <v>41548</v>
      </c>
      <c r="B120" s="316">
        <v>2746377838858.1421</v>
      </c>
      <c r="C120" s="173">
        <v>107494703796.36348</v>
      </c>
      <c r="D120" s="174">
        <v>-9.0521242927938377E-3</v>
      </c>
      <c r="E120" s="175">
        <v>195478481.38639835</v>
      </c>
      <c r="F120" s="175">
        <v>-1769495.5100762644</v>
      </c>
      <c r="G120" s="176">
        <v>8.1450049105893388E-2</v>
      </c>
      <c r="H120" s="175">
        <v>462243984.27750146</v>
      </c>
      <c r="I120" s="175">
        <v>37649795.218306303</v>
      </c>
      <c r="J120" s="176">
        <v>-1.9773260752403946E-2</v>
      </c>
      <c r="K120" s="175">
        <v>273881240.72196865</v>
      </c>
      <c r="L120" s="177">
        <v>-5415525.1879874002</v>
      </c>
      <c r="M120" s="174">
        <v>4.8207719192929356E-2</v>
      </c>
      <c r="N120" s="175">
        <v>86160464.366198421</v>
      </c>
      <c r="O120" s="175">
        <v>4153599.4716980895</v>
      </c>
      <c r="P120" s="176">
        <v>-2.3251478130019373E-2</v>
      </c>
      <c r="Q120" s="178">
        <v>70050561.467889085</v>
      </c>
      <c r="R120" s="178">
        <v>-1628779.0979662009</v>
      </c>
      <c r="S120" s="176">
        <v>6.7581425686127919E-2</v>
      </c>
      <c r="T120" s="178">
        <v>0</v>
      </c>
      <c r="U120" s="178">
        <v>0</v>
      </c>
      <c r="V120" s="176">
        <v>-0.13579076151002922</v>
      </c>
      <c r="W120" s="178">
        <v>42788983.263325438</v>
      </c>
      <c r="X120" s="179">
        <v>-5810348.6215668563</v>
      </c>
      <c r="Y120" s="174">
        <v>-8.6358988910534881E-2</v>
      </c>
      <c r="Z120" s="175">
        <v>85971839.607985422</v>
      </c>
      <c r="AA120" s="177">
        <v>-7424441.1433242969</v>
      </c>
      <c r="AB120" s="174">
        <v>-3.5344500006016445E-2</v>
      </c>
      <c r="AC120" s="175">
        <v>0</v>
      </c>
      <c r="AD120" s="177">
        <v>0</v>
      </c>
      <c r="AE120" s="174">
        <v>0.32835940959251669</v>
      </c>
      <c r="AF120" s="175">
        <v>0</v>
      </c>
      <c r="AG120" s="175">
        <v>0</v>
      </c>
      <c r="AH120" s="176">
        <v>-0.13727112264526686</v>
      </c>
      <c r="AI120" s="178">
        <v>26319884.142644666</v>
      </c>
      <c r="AJ120" s="179">
        <v>-3612960.0441541905</v>
      </c>
      <c r="AK120" s="174">
        <v>4.0779547159799132E-2</v>
      </c>
      <c r="AL120" s="177">
        <v>55674012.630864978</v>
      </c>
      <c r="AM120" s="177">
        <v>2270361.0236556111</v>
      </c>
      <c r="AN120" s="203">
        <v>-2.2767101428113425E-2</v>
      </c>
      <c r="AO120" s="177">
        <f t="shared" si="43"/>
        <v>6752814.0921159489</v>
      </c>
      <c r="AP120" s="177">
        <f t="shared" si="15"/>
        <v>-153742.00336039747</v>
      </c>
      <c r="AQ120" s="203">
        <v>-6.8089775878638792E-2</v>
      </c>
      <c r="AR120" s="177">
        <v>0</v>
      </c>
      <c r="AS120" s="177">
        <v>0</v>
      </c>
      <c r="AT120" s="203">
        <v>3.1949320592734726E-2</v>
      </c>
      <c r="AU120" s="177">
        <f t="shared" si="44"/>
        <v>671731491.47291124</v>
      </c>
      <c r="AV120" s="177">
        <f t="shared" si="22"/>
        <v>21461364.773303892</v>
      </c>
      <c r="AW120" s="174">
        <v>9.8330716161803985E-2</v>
      </c>
      <c r="AX120" s="175">
        <v>2620767657.1556301</v>
      </c>
      <c r="AY120" s="177">
        <v>257701960.62180629</v>
      </c>
      <c r="AZ120" s="174">
        <v>-3.5041443048088684E-2</v>
      </c>
      <c r="BA120" s="175">
        <v>743177107.60145319</v>
      </c>
      <c r="BB120" s="177">
        <v>-26041998.290659599</v>
      </c>
      <c r="BC120" s="174">
        <v>3.0647440546715834E-2</v>
      </c>
      <c r="BD120" s="175">
        <v>147000702.51909679</v>
      </c>
      <c r="BE120" s="177">
        <v>4505195.2907794798</v>
      </c>
      <c r="BF120" s="174">
        <v>4.821980619937067E-2</v>
      </c>
      <c r="BG120" s="175">
        <v>841004647.55318892</v>
      </c>
      <c r="BH120" s="177">
        <v>40553081.117784806</v>
      </c>
      <c r="BI120" s="174">
        <v>0.14782644013000956</v>
      </c>
      <c r="BJ120" s="175">
        <v>69275913.038828835</v>
      </c>
      <c r="BK120" s="177">
        <v>10240811.61128618</v>
      </c>
      <c r="BL120" s="174">
        <v>-1.5395945800197984E-2</v>
      </c>
      <c r="BM120" s="175">
        <v>97127144.170765981</v>
      </c>
      <c r="BN120" s="177">
        <v>-1495364.2473811286</v>
      </c>
      <c r="BO120" s="174">
        <v>3.2099978385770375E-2</v>
      </c>
      <c r="BP120" s="175">
        <v>182949578.94751948</v>
      </c>
      <c r="BQ120" s="177">
        <v>5872677.5299011664</v>
      </c>
      <c r="BR120" s="174">
        <v>-2.4496548857497358E-2</v>
      </c>
      <c r="BS120" s="175">
        <v>712485577.18166876</v>
      </c>
      <c r="BT120" s="177">
        <v>-17453437.751692954</v>
      </c>
      <c r="BU120" s="174">
        <v>-5.5619578895441134E-2</v>
      </c>
      <c r="BV120" s="175">
        <v>70441620.456542745</v>
      </c>
      <c r="BW120" s="177">
        <v>-3917933.2665053993</v>
      </c>
      <c r="BX120" s="174">
        <v>3.2883004017709112E-2</v>
      </c>
      <c r="BY120" s="175">
        <v>146417466.97199336</v>
      </c>
      <c r="BZ120" s="177">
        <v>4814646.1547028488</v>
      </c>
      <c r="CA120" s="174">
        <v>9.2568149806466927E-3</v>
      </c>
      <c r="CB120" s="175">
        <v>49132690.228798941</v>
      </c>
      <c r="CC120" s="177">
        <v>454812.2229494194</v>
      </c>
      <c r="CD120" s="174">
        <v>-3.4954255725218493E-2</v>
      </c>
      <c r="CE120" s="175">
        <v>3300433.1537464145</v>
      </c>
      <c r="CF120" s="177">
        <v>-115364.18446004154</v>
      </c>
      <c r="CG120" s="174">
        <v>1.349037150785722E-3</v>
      </c>
      <c r="CH120" s="175">
        <v>84908346.812559336</v>
      </c>
      <c r="CI120" s="177">
        <v>114544.51426194099</v>
      </c>
      <c r="CJ120" s="174">
        <v>7.3651624939867641E-2</v>
      </c>
      <c r="CK120" s="175">
        <v>38645405.908124857</v>
      </c>
      <c r="CL120" s="177">
        <v>2846296.9415941569</v>
      </c>
      <c r="CM120" s="203">
        <v>2.0552360437203075E-2</v>
      </c>
      <c r="CN120" s="177">
        <f t="shared" si="45"/>
        <v>67050161.127506718</v>
      </c>
      <c r="CO120" s="177">
        <f t="shared" si="23"/>
        <v>1378039.0788650606</v>
      </c>
      <c r="CP120" s="174">
        <v>2.0280300383480471E-2</v>
      </c>
      <c r="CQ120" s="175">
        <v>2053157.1640602418</v>
      </c>
      <c r="CR120" s="177">
        <v>41638.644021636595</v>
      </c>
      <c r="CS120" s="174">
        <v>-0.11416062989175989</v>
      </c>
      <c r="CT120" s="179">
        <v>950784.72793514293</v>
      </c>
      <c r="CU120" s="179">
        <v>-108542.18343254147</v>
      </c>
      <c r="CV120" s="174">
        <v>4.9297333597485254E-2</v>
      </c>
      <c r="CW120" s="175">
        <f t="shared" si="46"/>
        <v>40438875.081284769</v>
      </c>
      <c r="CX120" s="179">
        <f t="shared" si="24"/>
        <v>1993528.7151891289</v>
      </c>
      <c r="CY120" s="287">
        <v>-3.0625118920548946E-2</v>
      </c>
      <c r="CZ120" s="175">
        <f t="shared" si="47"/>
        <v>0</v>
      </c>
      <c r="DA120" s="175">
        <f t="shared" si="25"/>
        <v>0</v>
      </c>
      <c r="DB120" s="164"/>
      <c r="DC120" s="180">
        <f t="shared" si="36"/>
        <v>107173599374.96591</v>
      </c>
      <c r="DE120" s="180">
        <f t="shared" si="37"/>
        <v>2738483657830.9106</v>
      </c>
      <c r="DF120" s="181"/>
      <c r="DG120" s="182">
        <f t="shared" si="26"/>
        <v>3.9136110624028934E-2</v>
      </c>
      <c r="DH120" s="183">
        <v>3.9140537137838403E-2</v>
      </c>
    </row>
    <row r="121" spans="1:112" ht="15.75">
      <c r="A121" s="171">
        <v>41579</v>
      </c>
      <c r="B121" s="316">
        <v>2853872542654.5054</v>
      </c>
      <c r="C121" s="173">
        <v>48099359643.048195</v>
      </c>
      <c r="D121" s="174">
        <v>-0.11098627206851114</v>
      </c>
      <c r="E121" s="175">
        <v>193708985.87632209</v>
      </c>
      <c r="F121" s="175">
        <v>-21499038.208584864</v>
      </c>
      <c r="G121" s="176">
        <v>-6.228249420729759E-2</v>
      </c>
      <c r="H121" s="175">
        <v>499893779.49580777</v>
      </c>
      <c r="I121" s="175">
        <v>-31134631.425711747</v>
      </c>
      <c r="J121" s="176">
        <v>-1.0633234600932935E-3</v>
      </c>
      <c r="K121" s="175">
        <v>268465715.53398126</v>
      </c>
      <c r="L121" s="177">
        <v>-285465.89355801482</v>
      </c>
      <c r="M121" s="174">
        <v>-3.1454788888198186E-2</v>
      </c>
      <c r="N121" s="175">
        <v>90314063.837896511</v>
      </c>
      <c r="O121" s="175">
        <v>-2840809.8116562888</v>
      </c>
      <c r="P121" s="176">
        <v>4.0644601343117776E-3</v>
      </c>
      <c r="Q121" s="178">
        <v>68421782.369922891</v>
      </c>
      <c r="R121" s="178">
        <v>278097.60676110804</v>
      </c>
      <c r="S121" s="176">
        <v>-0.10450847351861559</v>
      </c>
      <c r="T121" s="178">
        <v>0</v>
      </c>
      <c r="U121" s="178">
        <v>0</v>
      </c>
      <c r="V121" s="176">
        <v>-0.18221699898781038</v>
      </c>
      <c r="W121" s="178">
        <v>36978634.641758583</v>
      </c>
      <c r="X121" s="179">
        <v>-6738135.8310879339</v>
      </c>
      <c r="Y121" s="174">
        <v>-0.11433149889039847</v>
      </c>
      <c r="Z121" s="175">
        <v>78547398.464661136</v>
      </c>
      <c r="AA121" s="177">
        <v>-8980441.8004060909</v>
      </c>
      <c r="AB121" s="174">
        <v>-0.10011841082017746</v>
      </c>
      <c r="AC121" s="175">
        <v>0</v>
      </c>
      <c r="AD121" s="177">
        <v>0</v>
      </c>
      <c r="AE121" s="174">
        <v>0.18376139525003743</v>
      </c>
      <c r="AF121" s="175">
        <v>0</v>
      </c>
      <c r="AG121" s="175">
        <v>0</v>
      </c>
      <c r="AH121" s="176">
        <v>7.3346217938589364E-3</v>
      </c>
      <c r="AI121" s="178">
        <v>22706924.098490477</v>
      </c>
      <c r="AJ121" s="179">
        <v>166546.70036428893</v>
      </c>
      <c r="AK121" s="174">
        <v>6.9457636244493082E-2</v>
      </c>
      <c r="AL121" s="177">
        <v>57944373.654520586</v>
      </c>
      <c r="AM121" s="177">
        <v>4024679.2277106792</v>
      </c>
      <c r="AN121" s="203">
        <v>3.3958884055037504E-2</v>
      </c>
      <c r="AO121" s="177">
        <f t="shared" si="43"/>
        <v>6599072.0887555517</v>
      </c>
      <c r="AP121" s="177">
        <f t="shared" si="15"/>
        <v>224097.12393288393</v>
      </c>
      <c r="AQ121" s="203">
        <v>-8.5227938095599406E-3</v>
      </c>
      <c r="AR121" s="177">
        <v>0</v>
      </c>
      <c r="AS121" s="177">
        <v>0</v>
      </c>
      <c r="AT121" s="203">
        <v>-0.11740932495244118</v>
      </c>
      <c r="AU121" s="177">
        <f t="shared" si="44"/>
        <v>693192856.24621522</v>
      </c>
      <c r="AV121" s="177">
        <f t="shared" si="22"/>
        <v>-81387305.31372273</v>
      </c>
      <c r="AW121" s="174">
        <v>6.0783781786566252E-2</v>
      </c>
      <c r="AX121" s="175">
        <v>2878469617.7774363</v>
      </c>
      <c r="AY121" s="177">
        <v>174964269.12624446</v>
      </c>
      <c r="AZ121" s="174">
        <v>2.1700149853174193E-2</v>
      </c>
      <c r="BA121" s="175">
        <v>717135109.31079364</v>
      </c>
      <c r="BB121" s="177">
        <v>15561939.337016677</v>
      </c>
      <c r="BC121" s="174">
        <v>1.511631684925327E-2</v>
      </c>
      <c r="BD121" s="175">
        <v>151505897.80987626</v>
      </c>
      <c r="BE121" s="177">
        <v>2290211.1558246766</v>
      </c>
      <c r="BF121" s="174">
        <v>3.5688921031538076E-2</v>
      </c>
      <c r="BG121" s="175">
        <v>881557728.67097366</v>
      </c>
      <c r="BH121" s="177">
        <v>31461844.16328045</v>
      </c>
      <c r="BI121" s="174">
        <v>1.2609744083036591E-2</v>
      </c>
      <c r="BJ121" s="175">
        <v>79516724.650115013</v>
      </c>
      <c r="BK121" s="177">
        <v>1002685.5481592376</v>
      </c>
      <c r="BL121" s="174">
        <v>-4.207757717240982E-2</v>
      </c>
      <c r="BM121" s="175">
        <v>95631779.923384845</v>
      </c>
      <c r="BN121" s="177">
        <v>-4023953.599861138</v>
      </c>
      <c r="BO121" s="174">
        <v>1.6511976649283583E-2</v>
      </c>
      <c r="BP121" s="175">
        <v>188822256.47742063</v>
      </c>
      <c r="BQ121" s="177">
        <v>3117828.6898202053</v>
      </c>
      <c r="BR121" s="174">
        <v>-5.6515508965797753E-2</v>
      </c>
      <c r="BS121" s="175">
        <v>695032139.42997587</v>
      </c>
      <c r="BT121" s="177">
        <v>-39280095.107472397</v>
      </c>
      <c r="BU121" s="174">
        <v>4.4796099611946069E-2</v>
      </c>
      <c r="BV121" s="175">
        <v>66523687.190037347</v>
      </c>
      <c r="BW121" s="177">
        <v>2980001.7179188537</v>
      </c>
      <c r="BX121" s="174">
        <v>1.8110088855240711E-2</v>
      </c>
      <c r="BY121" s="175">
        <v>151232113.1266962</v>
      </c>
      <c r="BZ121" s="177">
        <v>2738827.0064902832</v>
      </c>
      <c r="CA121" s="174">
        <v>-0.1151576388746644</v>
      </c>
      <c r="CB121" s="175">
        <v>49587502.451748356</v>
      </c>
      <c r="CC121" s="177">
        <v>-5710379.7000349732</v>
      </c>
      <c r="CD121" s="174">
        <v>-0.18749896668505883</v>
      </c>
      <c r="CE121" s="175">
        <v>3185068.9692863729</v>
      </c>
      <c r="CF121" s="177">
        <v>-597197.14056184026</v>
      </c>
      <c r="CG121" s="174">
        <v>9.4324447529737163E-2</v>
      </c>
      <c r="CH121" s="175">
        <v>85022891.326821283</v>
      </c>
      <c r="CI121" s="177">
        <v>8019737.2517832993</v>
      </c>
      <c r="CJ121" s="174">
        <v>3.2403259136968535E-3</v>
      </c>
      <c r="CK121" s="175">
        <v>41491702.84971901</v>
      </c>
      <c r="CL121" s="177">
        <v>134446.6399473541</v>
      </c>
      <c r="CM121" s="203">
        <v>3.7819649270704719E-2</v>
      </c>
      <c r="CN121" s="177">
        <f t="shared" si="45"/>
        <v>68428200.206371784</v>
      </c>
      <c r="CO121" s="177">
        <f t="shared" si="23"/>
        <v>2587930.5320305452</v>
      </c>
      <c r="CP121" s="174">
        <v>-0.15994648897933894</v>
      </c>
      <c r="CQ121" s="175">
        <v>2094795.8080818781</v>
      </c>
      <c r="CR121" s="177">
        <v>-335055.23463133356</v>
      </c>
      <c r="CS121" s="174">
        <v>6.589970762081504E-2</v>
      </c>
      <c r="CT121" s="179">
        <v>842242.54450260149</v>
      </c>
      <c r="CU121" s="179">
        <v>55503.537428532742</v>
      </c>
      <c r="CV121" s="174">
        <v>-8.2541986418024696E-2</v>
      </c>
      <c r="CW121" s="175">
        <f t="shared" si="46"/>
        <v>42432403.796473898</v>
      </c>
      <c r="CX121" s="179">
        <f t="shared" si="24"/>
        <v>-3502454.8978526881</v>
      </c>
      <c r="CY121" s="287">
        <v>-0.18673421957475542</v>
      </c>
      <c r="CZ121" s="175">
        <f t="shared" si="47"/>
        <v>0</v>
      </c>
      <c r="DA121" s="175">
        <f t="shared" si="25"/>
        <v>0</v>
      </c>
      <c r="DB121" s="164"/>
      <c r="DC121" s="180">
        <f t="shared" si="36"/>
        <v>48056065961.648643</v>
      </c>
      <c r="DE121" s="180">
        <f t="shared" si="37"/>
        <v>2845657257205.8774</v>
      </c>
      <c r="DF121" s="181"/>
      <c r="DG121" s="182">
        <f t="shared" si="26"/>
        <v>1.6887510201715021E-2</v>
      </c>
      <c r="DH121" s="183">
        <v>1.68540672101316E-2</v>
      </c>
    </row>
    <row r="122" spans="1:112" s="170" customFormat="1" ht="15.75">
      <c r="A122" s="187">
        <v>41609</v>
      </c>
      <c r="B122" s="317">
        <v>2901971902297.5537</v>
      </c>
      <c r="C122" s="189">
        <v>47905922947.12925</v>
      </c>
      <c r="D122" s="190">
        <v>-2.9785445742012445E-2</v>
      </c>
      <c r="E122" s="191">
        <v>172209947.66773725</v>
      </c>
      <c r="F122" s="191">
        <v>-5129350.0524921902</v>
      </c>
      <c r="G122" s="192">
        <v>6.0431823537572281E-2</v>
      </c>
      <c r="H122" s="191">
        <v>468759148.07009602</v>
      </c>
      <c r="I122" s="191">
        <v>28327970.11779476</v>
      </c>
      <c r="J122" s="192">
        <v>-5.8909345186022158E-2</v>
      </c>
      <c r="K122" s="191">
        <v>268180249.64042324</v>
      </c>
      <c r="L122" s="193">
        <v>-15798322.898141287</v>
      </c>
      <c r="M122" s="190">
        <v>-1.0383730059916231E-2</v>
      </c>
      <c r="N122" s="191">
        <v>87473254.026240215</v>
      </c>
      <c r="O122" s="191">
        <v>-908298.657270959</v>
      </c>
      <c r="P122" s="192">
        <v>-0.13073494955561751</v>
      </c>
      <c r="Q122" s="194">
        <v>68699879.976684004</v>
      </c>
      <c r="R122" s="194">
        <v>-8981475.3432287611</v>
      </c>
      <c r="S122" s="192">
        <v>-0.10869833541129416</v>
      </c>
      <c r="T122" s="194">
        <v>0</v>
      </c>
      <c r="U122" s="194">
        <v>0</v>
      </c>
      <c r="V122" s="192">
        <v>0.22278838536934248</v>
      </c>
      <c r="W122" s="194">
        <v>30240498.810670648</v>
      </c>
      <c r="X122" s="195">
        <v>6737231.9027928356</v>
      </c>
      <c r="Y122" s="190">
        <v>8.1672637744470804E-3</v>
      </c>
      <c r="Z122" s="191">
        <v>69566956.664255038</v>
      </c>
      <c r="AA122" s="193">
        <v>568171.68506250007</v>
      </c>
      <c r="AB122" s="190">
        <v>7.1737863603105814E-2</v>
      </c>
      <c r="AC122" s="191">
        <v>0</v>
      </c>
      <c r="AD122" s="193">
        <v>0</v>
      </c>
      <c r="AE122" s="190">
        <v>0.12513413010547375</v>
      </c>
      <c r="AF122" s="191">
        <v>0</v>
      </c>
      <c r="AG122" s="191">
        <v>0</v>
      </c>
      <c r="AH122" s="192">
        <v>7.336230898479483E-2</v>
      </c>
      <c r="AI122" s="194">
        <v>22873470.798854768</v>
      </c>
      <c r="AJ122" s="195">
        <v>1678050.6323002654</v>
      </c>
      <c r="AK122" s="190">
        <v>-6.8069384485781564E-2</v>
      </c>
      <c r="AL122" s="193">
        <v>61969052.882231258</v>
      </c>
      <c r="AM122" s="193">
        <v>-4218195.28686033</v>
      </c>
      <c r="AN122" s="204">
        <v>4.1008031631831504E-2</v>
      </c>
      <c r="AO122" s="191">
        <f t="shared" si="43"/>
        <v>6823169.2126884358</v>
      </c>
      <c r="AP122" s="191">
        <f t="shared" si="15"/>
        <v>279804.73890326626</v>
      </c>
      <c r="AQ122" s="204">
        <v>-4.2912836756131181E-2</v>
      </c>
      <c r="AR122" s="193">
        <v>0</v>
      </c>
      <c r="AS122" s="193">
        <v>0</v>
      </c>
      <c r="AT122" s="204">
        <v>-1.0915160134710889E-3</v>
      </c>
      <c r="AU122" s="193">
        <f t="shared" si="44"/>
        <v>611805550.93249249</v>
      </c>
      <c r="AV122" s="193">
        <f t="shared" si="22"/>
        <v>-667795.55597331747</v>
      </c>
      <c r="AW122" s="190">
        <v>-7.2769888641062222E-2</v>
      </c>
      <c r="AX122" s="191">
        <v>3053433886.9036803</v>
      </c>
      <c r="AY122" s="193">
        <v>-222198043.92282659</v>
      </c>
      <c r="AZ122" s="190">
        <v>-2.9805231705867449E-2</v>
      </c>
      <c r="BA122" s="191">
        <v>732697048.64781034</v>
      </c>
      <c r="BB122" s="193">
        <v>-21838205.305153221</v>
      </c>
      <c r="BC122" s="190">
        <v>-1.119606159315847E-2</v>
      </c>
      <c r="BD122" s="191">
        <v>153796108.96570092</v>
      </c>
      <c r="BE122" s="193">
        <v>-1721910.7087680993</v>
      </c>
      <c r="BF122" s="190">
        <v>-2.741557252061131E-2</v>
      </c>
      <c r="BG122" s="191">
        <v>913019572.83425415</v>
      </c>
      <c r="BH122" s="193">
        <v>-25030954.311775055</v>
      </c>
      <c r="BI122" s="190">
        <v>4.4408266554125116E-2</v>
      </c>
      <c r="BJ122" s="191">
        <v>80519410.198274255</v>
      </c>
      <c r="BK122" s="193">
        <v>3575727.4308659034</v>
      </c>
      <c r="BL122" s="190">
        <v>-5.0757208709107104E-2</v>
      </c>
      <c r="BM122" s="191">
        <v>91607826.323523715</v>
      </c>
      <c r="BN122" s="193">
        <v>-4649757.560090729</v>
      </c>
      <c r="BO122" s="190">
        <v>-8.3144521031872809E-2</v>
      </c>
      <c r="BP122" s="191">
        <v>191940085.16724083</v>
      </c>
      <c r="BQ122" s="193">
        <v>-15958766.448047113</v>
      </c>
      <c r="BR122" s="190">
        <v>-2.5965156292415387E-2</v>
      </c>
      <c r="BS122" s="191">
        <v>655752044.32250345</v>
      </c>
      <c r="BT122" s="193">
        <v>-17026704.319904704</v>
      </c>
      <c r="BU122" s="190">
        <v>-2.6019641387261577E-2</v>
      </c>
      <c r="BV122" s="191">
        <v>69503688.907956198</v>
      </c>
      <c r="BW122" s="193">
        <v>-1808461.0604768104</v>
      </c>
      <c r="BX122" s="190">
        <v>-6.879756246754766E-2</v>
      </c>
      <c r="BY122" s="191">
        <v>153970940.13318649</v>
      </c>
      <c r="BZ122" s="193">
        <v>-10592825.371999938</v>
      </c>
      <c r="CA122" s="190">
        <v>-9.7110175302322736E-3</v>
      </c>
      <c r="CB122" s="191">
        <v>43877122.75171338</v>
      </c>
      <c r="CC122" s="193">
        <v>-426091.50821804197</v>
      </c>
      <c r="CD122" s="190">
        <v>4.7965882345946585E-2</v>
      </c>
      <c r="CE122" s="191">
        <v>2587871.8287245324</v>
      </c>
      <c r="CF122" s="193">
        <v>124129.55566299055</v>
      </c>
      <c r="CG122" s="190">
        <v>7.9430182369782346E-2</v>
      </c>
      <c r="CH122" s="191">
        <v>93042628.578604579</v>
      </c>
      <c r="CI122" s="193">
        <v>7390392.9561624844</v>
      </c>
      <c r="CJ122" s="190">
        <v>3.7732392346151007E-2</v>
      </c>
      <c r="CK122" s="191">
        <v>41626149.489666365</v>
      </c>
      <c r="CL122" s="193">
        <v>1570654.2044036249</v>
      </c>
      <c r="CM122" s="204">
        <v>-6.2048406050676597E-3</v>
      </c>
      <c r="CN122" s="193">
        <f t="shared" si="45"/>
        <v>71016130.738402337</v>
      </c>
      <c r="CO122" s="193">
        <f t="shared" si="23"/>
        <v>-440643.77162043238</v>
      </c>
      <c r="CP122" s="190">
        <v>-0.23824601034670892</v>
      </c>
      <c r="CQ122" s="191">
        <v>1759740.5734505446</v>
      </c>
      <c r="CR122" s="193">
        <v>-419251.17086982192</v>
      </c>
      <c r="CS122" s="190">
        <v>-0.36836275581088368</v>
      </c>
      <c r="CT122" s="195">
        <v>897746.08193113422</v>
      </c>
      <c r="CU122" s="195">
        <v>-330696.22075857595</v>
      </c>
      <c r="CV122" s="190">
        <v>0.16128052123038258</v>
      </c>
      <c r="CW122" s="191">
        <f t="shared" si="46"/>
        <v>38929948.898621209</v>
      </c>
      <c r="CX122" s="195">
        <f t="shared" si="24"/>
        <v>6278642.4498417871</v>
      </c>
      <c r="CY122" s="286">
        <v>-4.965650676179597E-2</v>
      </c>
      <c r="CZ122" s="191">
        <f t="shared" si="47"/>
        <v>0</v>
      </c>
      <c r="DA122" s="191">
        <f t="shared" si="25"/>
        <v>0</v>
      </c>
      <c r="DB122" s="196"/>
      <c r="DC122" s="197">
        <f t="shared" si="36"/>
        <v>48207537920.929924</v>
      </c>
      <c r="DE122" s="197">
        <f t="shared" si="37"/>
        <v>2893713323167.5249</v>
      </c>
      <c r="DG122" s="198">
        <f t="shared" si="26"/>
        <v>1.6659403519682748E-2</v>
      </c>
      <c r="DH122" s="199">
        <v>1.6508058851018199E-2</v>
      </c>
    </row>
    <row r="123" spans="1:112" ht="15.75">
      <c r="A123" s="207">
        <v>41670</v>
      </c>
      <c r="B123" s="318">
        <v>3107000000000</v>
      </c>
      <c r="C123" s="209">
        <v>-89440329610.279541</v>
      </c>
      <c r="D123" s="174">
        <v>-5.1908311902397371E-2</v>
      </c>
      <c r="E123" s="175">
        <v>148758903.69</v>
      </c>
      <c r="F123" s="175">
        <v>-7721823.5709992107</v>
      </c>
      <c r="G123" s="176">
        <v>1.2976096170657469E-2</v>
      </c>
      <c r="H123" s="175">
        <v>307450924.32999998</v>
      </c>
      <c r="I123" s="175">
        <v>3989512.7618636121</v>
      </c>
      <c r="J123" s="176">
        <v>-9.7047757433362691E-2</v>
      </c>
      <c r="K123" s="175">
        <v>483793287.47000003</v>
      </c>
      <c r="L123" s="177">
        <v>-46951053.610277668</v>
      </c>
      <c r="M123" s="174">
        <v>-4.5370297534003956E-2</v>
      </c>
      <c r="N123" s="175">
        <v>64389092.950000003</v>
      </c>
      <c r="O123" s="175">
        <v>-2921352.3050861368</v>
      </c>
      <c r="P123" s="176">
        <v>-7.4049549118883284E-2</v>
      </c>
      <c r="Q123" s="178">
        <v>34145119.869999997</v>
      </c>
      <c r="R123" s="178">
        <v>-2528430.7309837225</v>
      </c>
      <c r="S123" s="176">
        <v>-0.17913253903589854</v>
      </c>
      <c r="T123" s="178">
        <v>21848500.059999999</v>
      </c>
      <c r="U123" s="178">
        <v>-3913777.2898737816</v>
      </c>
      <c r="V123" s="176">
        <v>-6.8176000238263174E-2</v>
      </c>
      <c r="W123" s="178">
        <v>130152329.22</v>
      </c>
      <c r="X123" s="179">
        <v>-8873265.2279132269</v>
      </c>
      <c r="Y123" s="174">
        <v>4.0715167049829588E-2</v>
      </c>
      <c r="Z123" s="175">
        <v>84339774.870000005</v>
      </c>
      <c r="AA123" s="177">
        <v>3433908.0227770698</v>
      </c>
      <c r="AB123" s="174">
        <v>1.1584962367511048E-2</v>
      </c>
      <c r="AC123" s="175">
        <v>107534226.23999999</v>
      </c>
      <c r="AD123" s="177">
        <v>1245779.964209819</v>
      </c>
      <c r="AE123" s="174">
        <v>-5.3221160744608503E-2</v>
      </c>
      <c r="AF123" s="175">
        <v>57676786.740000002</v>
      </c>
      <c r="AG123" s="175">
        <v>-3069625.5383220445</v>
      </c>
      <c r="AH123" s="176">
        <v>-3.4794245426705304E-2</v>
      </c>
      <c r="AI123" s="178">
        <v>46742577</v>
      </c>
      <c r="AJ123" s="179">
        <v>-1626372.6960146707</v>
      </c>
      <c r="AK123" s="174">
        <v>-5.3449768791020418E-2</v>
      </c>
      <c r="AL123" s="177">
        <v>70755878</v>
      </c>
      <c r="AM123" s="177">
        <v>-3781885.3197056483</v>
      </c>
      <c r="AN123" s="203">
        <v>-7.0508600607095462E-2</v>
      </c>
      <c r="AO123" s="173">
        <v>8991071.6999999993</v>
      </c>
      <c r="AP123" s="177">
        <f t="shared" si="15"/>
        <v>-633947.88352505874</v>
      </c>
      <c r="AQ123" s="203">
        <v>-6.3703432153878345E-2</v>
      </c>
      <c r="AR123" s="177">
        <v>26129014</v>
      </c>
      <c r="AS123" s="177">
        <v>-1664507.8705967374</v>
      </c>
      <c r="AT123" s="203">
        <v>-1.1704762903223805E-2</v>
      </c>
      <c r="AU123" s="173">
        <v>283296028</v>
      </c>
      <c r="AV123" s="177">
        <f t="shared" si="22"/>
        <v>-3315912.8391650524</v>
      </c>
      <c r="AW123" s="174">
        <v>4.525432214179579E-2</v>
      </c>
      <c r="AX123" s="175">
        <v>2828669104</v>
      </c>
      <c r="AY123" s="177">
        <v>128009502.86496086</v>
      </c>
      <c r="AZ123" s="174">
        <v>-5.5382486704614307E-4</v>
      </c>
      <c r="BA123" s="175">
        <v>945774251.67999995</v>
      </c>
      <c r="BB123" s="177">
        <v>-523793.29919234145</v>
      </c>
      <c r="BC123" s="174">
        <v>1.6880566447497899E-2</v>
      </c>
      <c r="BD123" s="175">
        <v>209247988.11000001</v>
      </c>
      <c r="BE123" s="177">
        <v>3532224.5672961054</v>
      </c>
      <c r="BF123" s="174">
        <v>2.5945814797484965E-2</v>
      </c>
      <c r="BG123" s="175">
        <v>1100894352.3800001</v>
      </c>
      <c r="BH123" s="177">
        <v>28563600.978448633</v>
      </c>
      <c r="BI123" s="174">
        <v>4.6635883777076705E-2</v>
      </c>
      <c r="BJ123" s="175">
        <v>99309161.290000007</v>
      </c>
      <c r="BK123" s="177">
        <v>4631370.5039194049</v>
      </c>
      <c r="BL123" s="174">
        <v>3.2010260144417057E-3</v>
      </c>
      <c r="BM123" s="175">
        <v>113267522</v>
      </c>
      <c r="BN123" s="177">
        <v>362572.28451334819</v>
      </c>
      <c r="BO123" s="174">
        <v>-4.2410636018367989E-2</v>
      </c>
      <c r="BP123" s="175">
        <v>423025775</v>
      </c>
      <c r="BQ123" s="177">
        <v>-17940792.169913031</v>
      </c>
      <c r="BR123" s="174">
        <v>2.6069060192946063E-2</v>
      </c>
      <c r="BS123" s="175">
        <v>829119377</v>
      </c>
      <c r="BT123" s="177">
        <v>21614362.94615094</v>
      </c>
      <c r="BU123" s="174">
        <v>-0.1672658021491589</v>
      </c>
      <c r="BV123" s="175">
        <v>119326095</v>
      </c>
      <c r="BW123" s="177">
        <v>-19959174.997501738</v>
      </c>
      <c r="BX123" s="174">
        <v>1.8100328679074702E-2</v>
      </c>
      <c r="BY123" s="175">
        <v>167162032</v>
      </c>
      <c r="BZ123" s="177">
        <v>3025687.7218620032</v>
      </c>
      <c r="CA123" s="174">
        <v>9.9510084933639983E-2</v>
      </c>
      <c r="CB123" s="175">
        <v>62949130</v>
      </c>
      <c r="CC123" s="177">
        <v>6264073.272798745</v>
      </c>
      <c r="CD123" s="174">
        <v>8.5307513929830214E-2</v>
      </c>
      <c r="CE123" s="175">
        <v>90456.95</v>
      </c>
      <c r="CF123" s="177">
        <v>7716.6575221749554</v>
      </c>
      <c r="CG123" s="174">
        <v>2.8246697707941743E-3</v>
      </c>
      <c r="CH123" s="175">
        <v>95853633.390000001</v>
      </c>
      <c r="CI123" s="177">
        <v>270754.86065752013</v>
      </c>
      <c r="CJ123" s="174">
        <v>-0.20865015459377112</v>
      </c>
      <c r="CK123" s="175">
        <v>40888768</v>
      </c>
      <c r="CL123" s="177">
        <v>-8531447.7643488422</v>
      </c>
      <c r="CM123" s="203">
        <v>3.6664266811395292E-2</v>
      </c>
      <c r="CN123" s="173">
        <v>213822565</v>
      </c>
      <c r="CO123" s="177">
        <f t="shared" si="23"/>
        <v>7839647.5734569123</v>
      </c>
      <c r="CP123" s="174">
        <v>7.3329814755709516E-2</v>
      </c>
      <c r="CQ123" s="175">
        <v>1514027</v>
      </c>
      <c r="CR123" s="177">
        <v>111023.31944514261</v>
      </c>
      <c r="CS123" s="174">
        <v>-7.0247901656675174E-2</v>
      </c>
      <c r="CT123" s="179">
        <v>1294229</v>
      </c>
      <c r="CU123" s="179">
        <v>-90916.871513217047</v>
      </c>
      <c r="CV123" s="174">
        <v>-0.14704315775707349</v>
      </c>
      <c r="CW123" s="175">
        <f>'[3]SPU investering'!L34</f>
        <v>43738484</v>
      </c>
      <c r="CX123" s="179">
        <f t="shared" si="24"/>
        <v>-6431444.8028672347</v>
      </c>
      <c r="CY123" s="287">
        <v>3.0441296689551822E-2</v>
      </c>
      <c r="CZ123" s="175">
        <f>'[3]SPU investering'!L35</f>
        <v>97674041</v>
      </c>
      <c r="DA123" s="175">
        <f t="shared" si="25"/>
        <v>2973324.4609484491</v>
      </c>
      <c r="DB123" s="164"/>
      <c r="DC123" s="180">
        <f t="shared" si="36"/>
        <v>-89515725148.252579</v>
      </c>
      <c r="DE123" s="180">
        <f t="shared" si="37"/>
        <v>3097730375493.0581</v>
      </c>
      <c r="DF123" s="181"/>
      <c r="DG123" s="182">
        <f t="shared" si="26"/>
        <v>-2.8897197075779903E-2</v>
      </c>
      <c r="DH123" s="183">
        <v>-2.87867169650079E-2</v>
      </c>
    </row>
    <row r="124" spans="1:112" ht="15.75">
      <c r="A124" s="207">
        <v>41698</v>
      </c>
      <c r="B124" s="318">
        <v>3017559670389.7207</v>
      </c>
      <c r="C124" s="209">
        <v>131486687899.37752</v>
      </c>
      <c r="D124" s="174">
        <v>-0.18072567647378848</v>
      </c>
      <c r="E124" s="175">
        <v>141037080.11900079</v>
      </c>
      <c r="F124" s="175">
        <v>-25489021.712394323</v>
      </c>
      <c r="G124" s="176">
        <v>4.5168303080137917E-2</v>
      </c>
      <c r="H124" s="175">
        <v>311440437.09186363</v>
      </c>
      <c r="I124" s="175">
        <v>14067236.053975923</v>
      </c>
      <c r="J124" s="176">
        <v>3.2239362968618165E-3</v>
      </c>
      <c r="K124" s="175">
        <v>436842233.85972238</v>
      </c>
      <c r="L124" s="177">
        <v>1408351.533742557</v>
      </c>
      <c r="M124" s="174">
        <v>-2.2183633090057341E-2</v>
      </c>
      <c r="N124" s="175">
        <v>61467740.64491386</v>
      </c>
      <c r="O124" s="175">
        <v>-1363577.8053415737</v>
      </c>
      <c r="P124" s="176">
        <v>1.8352248029923499E-2</v>
      </c>
      <c r="Q124" s="178">
        <v>31616689.139016274</v>
      </c>
      <c r="R124" s="178">
        <v>580237.32096421509</v>
      </c>
      <c r="S124" s="176">
        <v>-1.8382649727731227E-2</v>
      </c>
      <c r="T124" s="178">
        <v>17934722.770126216</v>
      </c>
      <c r="U124" s="178">
        <v>-329687.7266471957</v>
      </c>
      <c r="V124" s="176">
        <v>-4.6958288552773834E-2</v>
      </c>
      <c r="W124" s="178">
        <v>121279063.99208677</v>
      </c>
      <c r="X124" s="179">
        <v>-5695057.2823507339</v>
      </c>
      <c r="Y124" s="174">
        <v>-5.8053997841281131E-2</v>
      </c>
      <c r="Z124" s="175">
        <v>87773682.89277707</v>
      </c>
      <c r="AA124" s="177">
        <v>-5095613.1971785743</v>
      </c>
      <c r="AB124" s="174">
        <v>-3.3060546981188481E-2</v>
      </c>
      <c r="AC124" s="175">
        <v>108780006.20420982</v>
      </c>
      <c r="AD124" s="177">
        <v>-3596326.5057282532</v>
      </c>
      <c r="AE124" s="174">
        <v>-3.2507008162604593E-2</v>
      </c>
      <c r="AF124" s="175">
        <v>54607161.201677956</v>
      </c>
      <c r="AG124" s="175">
        <v>-1775115.4349196102</v>
      </c>
      <c r="AH124" s="176">
        <v>4.6765862172789847E-3</v>
      </c>
      <c r="AI124" s="178">
        <v>45116204.303985327</v>
      </c>
      <c r="AJ124" s="179">
        <v>210989.8192239606</v>
      </c>
      <c r="AK124" s="174">
        <v>-0.17779105541563814</v>
      </c>
      <c r="AL124" s="177">
        <v>66973992.680294357</v>
      </c>
      <c r="AM124" s="177">
        <v>-11907376.844028758</v>
      </c>
      <c r="AN124" s="203">
        <v>-8.1969230132296511E-2</v>
      </c>
      <c r="AO124" s="177">
        <f>AO123*(1+AN123)</f>
        <v>8357123.8164749406</v>
      </c>
      <c r="AP124" s="177">
        <f t="shared" si="15"/>
        <v>-685027.00535673054</v>
      </c>
      <c r="AQ124" s="203">
        <v>-2.4626152099514933E-2</v>
      </c>
      <c r="AR124" s="177">
        <v>24464506.129403263</v>
      </c>
      <c r="AS124" s="177">
        <v>-602466.64898220007</v>
      </c>
      <c r="AT124" s="203">
        <v>-5.2336026722757834E-2</v>
      </c>
      <c r="AU124" s="177">
        <f>AU123*(1+AT123)</f>
        <v>279980115.16083497</v>
      </c>
      <c r="AV124" s="177">
        <f t="shared" si="22"/>
        <v>-14653046.788898274</v>
      </c>
      <c r="AW124" s="174">
        <v>0.10564841745840439</v>
      </c>
      <c r="AX124" s="175">
        <v>2956678606.8649611</v>
      </c>
      <c r="AY124" s="177">
        <v>312368415.74840295</v>
      </c>
      <c r="AZ124" s="174">
        <v>-5.5960042637859244E-3</v>
      </c>
      <c r="BA124" s="175">
        <v>945250458.38080764</v>
      </c>
      <c r="BB124" s="177">
        <v>-5289625.5954445992</v>
      </c>
      <c r="BC124" s="174">
        <v>0.11414542396181755</v>
      </c>
      <c r="BD124" s="175">
        <v>212780212.6772961</v>
      </c>
      <c r="BE124" s="177">
        <v>24287887.58673567</v>
      </c>
      <c r="BF124" s="174">
        <v>7.0147458453805128E-2</v>
      </c>
      <c r="BG124" s="175">
        <v>1129457953.3584487</v>
      </c>
      <c r="BH124" s="177">
        <v>79228604.85853155</v>
      </c>
      <c r="BI124" s="174">
        <v>0.11562615679863404</v>
      </c>
      <c r="BJ124" s="175">
        <v>103940531.7939194</v>
      </c>
      <c r="BK124" s="177">
        <v>12018244.226937132</v>
      </c>
      <c r="BL124" s="174">
        <v>-2.4767420532685526E-2</v>
      </c>
      <c r="BM124" s="175">
        <v>113630094.28451335</v>
      </c>
      <c r="BN124" s="177">
        <v>-2814324.3303132481</v>
      </c>
      <c r="BO124" s="174">
        <v>3.9669192928742499E-2</v>
      </c>
      <c r="BP124" s="175">
        <v>405084982.83008695</v>
      </c>
      <c r="BQ124" s="177">
        <v>16069394.336423062</v>
      </c>
      <c r="BR124" s="174">
        <v>-6.0048271374912496E-4</v>
      </c>
      <c r="BS124" s="175">
        <v>850733739.9461509</v>
      </c>
      <c r="BT124" s="177">
        <v>-510850.90484080702</v>
      </c>
      <c r="BU124" s="174">
        <v>-3.5858945085313156E-2</v>
      </c>
      <c r="BV124" s="175">
        <v>99366920.002498269</v>
      </c>
      <c r="BW124" s="177">
        <v>-3563192.9276662907</v>
      </c>
      <c r="BX124" s="174">
        <v>-5.9708938105906981E-2</v>
      </c>
      <c r="BY124" s="175">
        <v>170187719.72186199</v>
      </c>
      <c r="BZ124" s="177">
        <v>-10161728.023258103</v>
      </c>
      <c r="CA124" s="174">
        <v>2.2578962042035899E-3</v>
      </c>
      <c r="CB124" s="175">
        <v>69213203.272798732</v>
      </c>
      <c r="CC124" s="177">
        <v>156276.22895042374</v>
      </c>
      <c r="CD124" s="174">
        <v>-0.1250023584668426</v>
      </c>
      <c r="CE124" s="175">
        <v>98173.607522174963</v>
      </c>
      <c r="CF124" s="177">
        <v>-12271.93247947003</v>
      </c>
      <c r="CG124" s="174">
        <v>3.5464151056359895E-2</v>
      </c>
      <c r="CH124" s="175">
        <v>96124388.250657514</v>
      </c>
      <c r="CI124" s="177">
        <v>3408969.8251215043</v>
      </c>
      <c r="CJ124" s="174">
        <v>-0.19169663629794836</v>
      </c>
      <c r="CK124" s="175">
        <v>32357320.235651158</v>
      </c>
      <c r="CL124" s="177">
        <v>-6202789.4487898648</v>
      </c>
      <c r="CM124" s="203">
        <v>-6.0812423103422331E-2</v>
      </c>
      <c r="CN124" s="177">
        <f>CN123*(1+CM123)</f>
        <v>221662212.57345691</v>
      </c>
      <c r="CO124" s="177">
        <f t="shared" si="23"/>
        <v>-13479816.257057803</v>
      </c>
      <c r="CP124" s="174">
        <v>-0.11778063982991221</v>
      </c>
      <c r="CQ124" s="175">
        <v>1625050.3194451428</v>
      </c>
      <c r="CR124" s="177">
        <v>-191399.46638005215</v>
      </c>
      <c r="CS124" s="174">
        <v>0.12270575323086906</v>
      </c>
      <c r="CT124" s="179">
        <v>1203312.128486783</v>
      </c>
      <c r="CU124" s="179">
        <v>147653.32109781101</v>
      </c>
      <c r="CV124" s="174">
        <v>2.3243784748074071E-2</v>
      </c>
      <c r="CW124" s="175">
        <f>CW123*(1+CV123)</f>
        <v>37307039.197132766</v>
      </c>
      <c r="CX124" s="179">
        <f t="shared" si="24"/>
        <v>867156.78868611611</v>
      </c>
      <c r="CY124" s="287">
        <v>-0.20792475196803922</v>
      </c>
      <c r="CZ124" s="175">
        <f>CZ123*(1+CY123)</f>
        <v>100647365.46094844</v>
      </c>
      <c r="DA124" s="175">
        <f t="shared" si="25"/>
        <v>-20927078.499704301</v>
      </c>
      <c r="DB124" s="164"/>
      <c r="DC124" s="180">
        <f t="shared" si="36"/>
        <v>131156213876.06651</v>
      </c>
      <c r="DE124" s="180">
        <f t="shared" si="37"/>
        <v>3008214650344.8081</v>
      </c>
      <c r="DF124" s="181"/>
      <c r="DG124" s="182">
        <f t="shared" si="26"/>
        <v>4.3599353477330183E-2</v>
      </c>
      <c r="DH124" s="183">
        <v>4.3573848494070005E-2</v>
      </c>
    </row>
    <row r="125" spans="1:112" ht="15.75">
      <c r="A125" s="207">
        <v>41729</v>
      </c>
      <c r="B125" s="318">
        <v>3149046358289.0981</v>
      </c>
      <c r="C125" s="209">
        <v>3677968899.8441453</v>
      </c>
      <c r="D125" s="174">
        <v>-0.17516245793682497</v>
      </c>
      <c r="E125" s="175">
        <v>115548058.40660648</v>
      </c>
      <c r="F125" s="175">
        <v>-20239681.920329005</v>
      </c>
      <c r="G125" s="176">
        <v>2.5132593725840639E-2</v>
      </c>
      <c r="H125" s="175">
        <v>325507673.14583957</v>
      </c>
      <c r="I125" s="175">
        <v>8180852.103818113</v>
      </c>
      <c r="J125" s="176">
        <v>-8.3953326737675943E-2</v>
      </c>
      <c r="K125" s="175">
        <v>438250585.39346492</v>
      </c>
      <c r="L125" s="177">
        <v>-36792594.588515311</v>
      </c>
      <c r="M125" s="174">
        <v>-7.5819674137300674E-2</v>
      </c>
      <c r="N125" s="175">
        <v>60104162.839572288</v>
      </c>
      <c r="O125" s="175">
        <v>-4557078.040791627</v>
      </c>
      <c r="P125" s="176">
        <v>-5.581735955328971E-2</v>
      </c>
      <c r="Q125" s="178">
        <v>32196926.459980488</v>
      </c>
      <c r="R125" s="178">
        <v>-1797147.4207275582</v>
      </c>
      <c r="S125" s="176">
        <v>-0.18744207993610434</v>
      </c>
      <c r="T125" s="178">
        <v>17605035.043479022</v>
      </c>
      <c r="U125" s="178">
        <v>-3299924.3858977128</v>
      </c>
      <c r="V125" s="176">
        <v>-4.5538860737802958E-2</v>
      </c>
      <c r="W125" s="178">
        <v>115584006.70973603</v>
      </c>
      <c r="X125" s="179">
        <v>-5263563.9850719515</v>
      </c>
      <c r="Y125" s="174">
        <v>-8.0239563024402924E-2</v>
      </c>
      <c r="Z125" s="175">
        <v>82678069.695598498</v>
      </c>
      <c r="AA125" s="177">
        <v>-6634052.1840759534</v>
      </c>
      <c r="AB125" s="174">
        <v>6.3092135185525214E-2</v>
      </c>
      <c r="AC125" s="175">
        <v>105183679.69848157</v>
      </c>
      <c r="AD125" s="177">
        <v>6636262.9388475837</v>
      </c>
      <c r="AE125" s="174">
        <v>0.28401329018383625</v>
      </c>
      <c r="AF125" s="175">
        <v>52832045.766758345</v>
      </c>
      <c r="AG125" s="175">
        <v>15005003.145360056</v>
      </c>
      <c r="AH125" s="176">
        <v>6.8264879730268416E-2</v>
      </c>
      <c r="AI125" s="178">
        <v>45327194.12320929</v>
      </c>
      <c r="AJ125" s="179">
        <v>3094255.4553314117</v>
      </c>
      <c r="AK125" s="174">
        <v>-0.15582988421595728</v>
      </c>
      <c r="AL125" s="177">
        <v>55066615.836265601</v>
      </c>
      <c r="AM125" s="177">
        <v>-8581024.3699298687</v>
      </c>
      <c r="AN125" s="203">
        <v>-0.17732029753806144</v>
      </c>
      <c r="AO125" s="177">
        <f t="shared" ref="AO125:AO131" si="48">AO124*(1+AN124)</f>
        <v>7672096.8111182097</v>
      </c>
      <c r="AP125" s="177">
        <f t="shared" si="15"/>
        <v>-1360418.4892882933</v>
      </c>
      <c r="AQ125" s="203">
        <v>-4.0077329033219783E-2</v>
      </c>
      <c r="AR125" s="177">
        <v>23862039.480421063</v>
      </c>
      <c r="AS125" s="177">
        <v>-956326.80766051577</v>
      </c>
      <c r="AT125" s="203">
        <v>-9.0403768664380449E-2</v>
      </c>
      <c r="AU125" s="177">
        <f t="shared" ref="AU125:AU131" si="49">AU124*(1+AT124)</f>
        <v>265327068.37193668</v>
      </c>
      <c r="AV125" s="177">
        <f t="shared" si="22"/>
        <v>-23986566.909494817</v>
      </c>
      <c r="AW125" s="174">
        <v>-5.5410807791340985E-2</v>
      </c>
      <c r="AX125" s="175">
        <v>3269047022.6133642</v>
      </c>
      <c r="AY125" s="177">
        <v>-181140536.23088464</v>
      </c>
      <c r="AZ125" s="174">
        <v>-5.1564797416325442E-2</v>
      </c>
      <c r="BA125" s="175">
        <v>939960832.78536308</v>
      </c>
      <c r="BB125" s="177">
        <v>-48468889.921857804</v>
      </c>
      <c r="BC125" s="174">
        <v>1.8243181661478051E-4</v>
      </c>
      <c r="BD125" s="175">
        <v>237068100.26403177</v>
      </c>
      <c r="BE125" s="177">
        <v>43248.764192582239</v>
      </c>
      <c r="BF125" s="174">
        <v>-3.3586923147333032E-2</v>
      </c>
      <c r="BG125" s="175">
        <v>1208686558.2169802</v>
      </c>
      <c r="BH125" s="177">
        <v>-40596062.540048189</v>
      </c>
      <c r="BI125" s="174">
        <v>4.546151184832369E-3</v>
      </c>
      <c r="BJ125" s="175">
        <v>115958776.02085653</v>
      </c>
      <c r="BK125" s="177">
        <v>527166.12699892826</v>
      </c>
      <c r="BL125" s="174">
        <v>-4.5525504856344011E-2</v>
      </c>
      <c r="BM125" s="175">
        <v>110815769.9542001</v>
      </c>
      <c r="BN125" s="177">
        <v>-5044943.8732094374</v>
      </c>
      <c r="BO125" s="174">
        <v>-0.13447987248146354</v>
      </c>
      <c r="BP125" s="175">
        <v>421154377.16650999</v>
      </c>
      <c r="BQ125" s="177">
        <v>-56636786.93636246</v>
      </c>
      <c r="BR125" s="174">
        <v>1.8645855788399841E-2</v>
      </c>
      <c r="BS125" s="175">
        <v>850222889.04131007</v>
      </c>
      <c r="BT125" s="177">
        <v>15853133.377060948</v>
      </c>
      <c r="BU125" s="174">
        <v>4.0159920872594818E-2</v>
      </c>
      <c r="BV125" s="175">
        <v>95803727.074831977</v>
      </c>
      <c r="BW125" s="177">
        <v>3847470.0986249219</v>
      </c>
      <c r="BX125" s="174">
        <v>-6.3012521057947121E-2</v>
      </c>
      <c r="BY125" s="175">
        <v>160025991.6986039</v>
      </c>
      <c r="BZ125" s="177">
        <v>-10083641.171727149</v>
      </c>
      <c r="CA125" s="174">
        <v>-6.2381801156847945E-2</v>
      </c>
      <c r="CB125" s="175">
        <v>69369479.501749158</v>
      </c>
      <c r="CC125" s="177">
        <v>-4327393.0766321551</v>
      </c>
      <c r="CD125" s="174">
        <v>-0.49291156453398788</v>
      </c>
      <c r="CE125" s="175">
        <v>85901.675042704926</v>
      </c>
      <c r="CF125" s="177">
        <v>-42341.929041389907</v>
      </c>
      <c r="CG125" s="174">
        <v>9.1986960647565119E-2</v>
      </c>
      <c r="CH125" s="175">
        <v>99533358.075779006</v>
      </c>
      <c r="CI125" s="177">
        <v>9155771.0924366917</v>
      </c>
      <c r="CJ125" s="174">
        <v>-0.30627194664631818</v>
      </c>
      <c r="CK125" s="175">
        <v>26154530.786861289</v>
      </c>
      <c r="CL125" s="177">
        <v>-8010399.0577130672</v>
      </c>
      <c r="CM125" s="203">
        <v>-9.7011960207211395E-2</v>
      </c>
      <c r="CN125" s="177">
        <f t="shared" ref="CN125:CN131" si="50">CN124*(1+CM124)</f>
        <v>208182396.3163991</v>
      </c>
      <c r="CO125" s="177">
        <f t="shared" si="23"/>
        <v>-20196182.347288422</v>
      </c>
      <c r="CP125" s="174">
        <v>-0.10473300679942069</v>
      </c>
      <c r="CQ125" s="175">
        <v>1433650.8530650907</v>
      </c>
      <c r="CR125" s="177">
        <v>-150150.56454206142</v>
      </c>
      <c r="CS125" s="174">
        <v>-0.20307252340200377</v>
      </c>
      <c r="CT125" s="179">
        <v>1350965.449584594</v>
      </c>
      <c r="CU125" s="179">
        <v>-274343.96287606598</v>
      </c>
      <c r="CV125" s="174">
        <v>6.5598671795740235E-2</v>
      </c>
      <c r="CW125" s="175">
        <f t="shared" ref="CW125:CW131" si="51">CW124*(1+CV124)</f>
        <v>38174195.985818878</v>
      </c>
      <c r="CX125" s="179">
        <f t="shared" si="24"/>
        <v>2504176.553539997</v>
      </c>
      <c r="CY125" s="287">
        <v>-0.2444814838209215</v>
      </c>
      <c r="CZ125" s="175">
        <f t="shared" ref="CZ125:CZ131" si="52">CZ124*(1+CY124)</f>
        <v>79720286.961244136</v>
      </c>
      <c r="DA125" s="175">
        <f t="shared" si="25"/>
        <v>-19490134.046914626</v>
      </c>
      <c r="DB125" s="164"/>
      <c r="DC125" s="180">
        <f t="shared" si="36"/>
        <v>4121051744.9488144</v>
      </c>
      <c r="DE125" s="180">
        <f t="shared" si="37"/>
        <v>3139370864220.874</v>
      </c>
      <c r="DF125" s="181"/>
      <c r="DG125" s="182">
        <f t="shared" si="26"/>
        <v>1.3126998762446542E-3</v>
      </c>
      <c r="DH125" s="183">
        <v>1.1679627675733599E-3</v>
      </c>
    </row>
    <row r="126" spans="1:112" ht="15.75">
      <c r="A126" s="207">
        <v>41759</v>
      </c>
      <c r="B126" s="318">
        <v>3152724327188.9424</v>
      </c>
      <c r="C126" s="209">
        <v>18626643640.151279</v>
      </c>
      <c r="D126" s="174">
        <v>4.0262327756324594E-2</v>
      </c>
      <c r="E126" s="175">
        <v>95308376.486277476</v>
      </c>
      <c r="F126" s="175">
        <v>3837337.0920136841</v>
      </c>
      <c r="G126" s="176">
        <v>3.6896591713222113E-2</v>
      </c>
      <c r="H126" s="175">
        <v>333688525.24965769</v>
      </c>
      <c r="I126" s="175">
        <v>12311969.275523828</v>
      </c>
      <c r="J126" s="176">
        <v>3.5733145093408997E-2</v>
      </c>
      <c r="K126" s="175">
        <v>401457990.80494958</v>
      </c>
      <c r="L126" s="177">
        <v>14345356.634341719</v>
      </c>
      <c r="M126" s="174">
        <v>0.10140509250093342</v>
      </c>
      <c r="N126" s="175">
        <v>55547084.798780657</v>
      </c>
      <c r="O126" s="175">
        <v>5632757.2721775454</v>
      </c>
      <c r="P126" s="176">
        <v>-4.7009943310962733E-2</v>
      </c>
      <c r="Q126" s="178">
        <v>30399779.039252929</v>
      </c>
      <c r="R126" s="178">
        <v>-1429091.8893010733</v>
      </c>
      <c r="S126" s="176">
        <v>-2.4133819461731872E-2</v>
      </c>
      <c r="T126" s="178">
        <v>14305110.657581309</v>
      </c>
      <c r="U126" s="178">
        <v>-345236.95799016382</v>
      </c>
      <c r="V126" s="176">
        <v>9.2757110310850797E-3</v>
      </c>
      <c r="W126" s="178">
        <v>110320442.72466408</v>
      </c>
      <c r="X126" s="179">
        <v>1023300.5475353563</v>
      </c>
      <c r="Y126" s="174">
        <v>7.0236204068818475E-2</v>
      </c>
      <c r="Z126" s="175">
        <v>76044017.511522546</v>
      </c>
      <c r="AA126" s="177">
        <v>5341043.1321521029</v>
      </c>
      <c r="AB126" s="174">
        <v>0.13853309617571338</v>
      </c>
      <c r="AC126" s="175">
        <v>111819942.63732915</v>
      </c>
      <c r="AD126" s="177">
        <v>15490762.867739873</v>
      </c>
      <c r="AE126" s="174">
        <v>0.28068338977974194</v>
      </c>
      <c r="AF126" s="175">
        <v>67837048.912118405</v>
      </c>
      <c r="AG126" s="175">
        <v>19040732.841307551</v>
      </c>
      <c r="AH126" s="176">
        <v>-1.544850253230968E-2</v>
      </c>
      <c r="AI126" s="178">
        <v>48421449.578540705</v>
      </c>
      <c r="AJ126" s="179">
        <v>-748038.88643219159</v>
      </c>
      <c r="AK126" s="174">
        <v>-2.9556702488341909E-2</v>
      </c>
      <c r="AL126" s="177">
        <v>46485591.466335729</v>
      </c>
      <c r="AM126" s="177">
        <v>-1373960.7969650906</v>
      </c>
      <c r="AN126" s="203">
        <v>6.523081109072848E-2</v>
      </c>
      <c r="AO126" s="177">
        <f t="shared" si="48"/>
        <v>6311678.321829916</v>
      </c>
      <c r="AP126" s="177">
        <f t="shared" si="15"/>
        <v>411715.89627673343</v>
      </c>
      <c r="AQ126" s="203">
        <v>-2.6206881824447994E-2</v>
      </c>
      <c r="AR126" s="177">
        <v>22905712.672760546</v>
      </c>
      <c r="AS126" s="177">
        <v>-600287.30511979642</v>
      </c>
      <c r="AT126" s="203">
        <v>5.470020600765603E-2</v>
      </c>
      <c r="AU126" s="177">
        <f t="shared" si="49"/>
        <v>241340501.46244186</v>
      </c>
      <c r="AV126" s="177">
        <f t="shared" si="22"/>
        <v>13201375.147986582</v>
      </c>
      <c r="AW126" s="174">
        <v>-6.263772933231132E-3</v>
      </c>
      <c r="AX126" s="175">
        <v>3087906486.3824797</v>
      </c>
      <c r="AY126" s="177">
        <v>-19341945.069751423</v>
      </c>
      <c r="AZ126" s="174">
        <v>9.1510052214253679E-2</v>
      </c>
      <c r="BA126" s="175">
        <v>891491942.86350524</v>
      </c>
      <c r="BB126" s="177">
        <v>81580474.240025818</v>
      </c>
      <c r="BC126" s="174">
        <v>1.3513696067422152E-2</v>
      </c>
      <c r="BD126" s="175">
        <v>237111349.02822435</v>
      </c>
      <c r="BE126" s="177">
        <v>3204250.7049038764</v>
      </c>
      <c r="BF126" s="174">
        <v>5.9746694640148014E-2</v>
      </c>
      <c r="BG126" s="175">
        <v>1168090495.6769321</v>
      </c>
      <c r="BH126" s="177">
        <v>69789546.157268792</v>
      </c>
      <c r="BI126" s="174">
        <v>4.1776433920053438E-2</v>
      </c>
      <c r="BJ126" s="175">
        <v>116485942.14785546</v>
      </c>
      <c r="BK126" s="177">
        <v>4866367.2647550516</v>
      </c>
      <c r="BL126" s="174">
        <v>1.8506266306532067E-2</v>
      </c>
      <c r="BM126" s="175">
        <v>105770826.08099067</v>
      </c>
      <c r="BN126" s="177">
        <v>1957423.0749167008</v>
      </c>
      <c r="BO126" s="174">
        <v>6.9498839360258732E-2</v>
      </c>
      <c r="BP126" s="175">
        <v>364517590.23014754</v>
      </c>
      <c r="BQ126" s="177">
        <v>25333549.447393641</v>
      </c>
      <c r="BR126" s="174">
        <v>9.0408836409970564E-2</v>
      </c>
      <c r="BS126" s="175">
        <v>866076022.41837108</v>
      </c>
      <c r="BT126" s="177">
        <v>78300925.429420516</v>
      </c>
      <c r="BU126" s="174">
        <v>7.2964339394374966E-2</v>
      </c>
      <c r="BV126" s="175">
        <v>99651197.173456907</v>
      </c>
      <c r="BW126" s="177">
        <v>7270983.771619889</v>
      </c>
      <c r="BX126" s="174">
        <v>3.0272154549144205E-2</v>
      </c>
      <c r="BY126" s="175">
        <v>149942350.52687675</v>
      </c>
      <c r="BZ126" s="177">
        <v>4539078.0086115673</v>
      </c>
      <c r="CA126" s="174">
        <v>0.11916396115158519</v>
      </c>
      <c r="CB126" s="175">
        <v>65042086.425117001</v>
      </c>
      <c r="CC126" s="177">
        <v>7750672.6599806882</v>
      </c>
      <c r="CD126" s="174">
        <v>2.2221289026926997E-2</v>
      </c>
      <c r="CE126" s="175">
        <v>43559.746001315019</v>
      </c>
      <c r="CF126" s="177">
        <v>967.95370583474858</v>
      </c>
      <c r="CG126" s="174">
        <v>5.3182526482579484E-2</v>
      </c>
      <c r="CH126" s="175">
        <v>108689129.16821571</v>
      </c>
      <c r="CI126" s="177">
        <v>5780362.4903571345</v>
      </c>
      <c r="CJ126" s="174">
        <v>7.8482563311286276E-3</v>
      </c>
      <c r="CK126" s="175">
        <v>18144131.729148224</v>
      </c>
      <c r="CL126" s="177">
        <v>142399.79671611937</v>
      </c>
      <c r="CM126" s="203">
        <v>0.11178015785637728</v>
      </c>
      <c r="CN126" s="177">
        <f t="shared" si="50"/>
        <v>187986213.96911067</v>
      </c>
      <c r="CO126" s="177">
        <f t="shared" si="23"/>
        <v>21013128.672289908</v>
      </c>
      <c r="CP126" s="174">
        <v>-0.33836793998299058</v>
      </c>
      <c r="CQ126" s="175">
        <v>1283500.2885230293</v>
      </c>
      <c r="CR126" s="177">
        <v>-434295.34859511146</v>
      </c>
      <c r="CS126" s="174">
        <v>0.10884616484086482</v>
      </c>
      <c r="CT126" s="179">
        <v>1076621.4867085279</v>
      </c>
      <c r="CU126" s="179">
        <v>117186.11981349338</v>
      </c>
      <c r="CV126" s="174">
        <v>4.6297928883019826E-2</v>
      </c>
      <c r="CW126" s="175">
        <f t="shared" si="51"/>
        <v>40678372.539358877</v>
      </c>
      <c r="CX126" s="179">
        <f t="shared" si="24"/>
        <v>1883324.3989042239</v>
      </c>
      <c r="CY126" s="287">
        <v>0.39887211169620723</v>
      </c>
      <c r="CZ126" s="175">
        <f t="shared" si="52"/>
        <v>60230152.914329506</v>
      </c>
      <c r="DA126" s="175">
        <f t="shared" si="25"/>
        <v>24024128.280724082</v>
      </c>
      <c r="DB126" s="164"/>
      <c r="DC126" s="180">
        <f t="shared" si="36"/>
        <v>18222725377.226971</v>
      </c>
      <c r="DE126" s="180">
        <f t="shared" si="37"/>
        <v>3143491915965.8223</v>
      </c>
      <c r="DF126" s="181"/>
      <c r="DG126" s="182">
        <f t="shared" si="26"/>
        <v>5.7969690600041292E-3</v>
      </c>
      <c r="DH126" s="205">
        <v>5.9081104806773003E-3</v>
      </c>
    </row>
    <row r="127" spans="1:112" ht="15.75">
      <c r="A127" s="207">
        <v>41790</v>
      </c>
      <c r="B127" s="318">
        <v>3171350970829.0937</v>
      </c>
      <c r="C127" s="209">
        <v>74981597862.592606</v>
      </c>
      <c r="D127" s="174">
        <v>0.19677205221658733</v>
      </c>
      <c r="E127" s="175">
        <v>99145713.578291148</v>
      </c>
      <c r="F127" s="175">
        <v>19509105.529278319</v>
      </c>
      <c r="G127" s="176">
        <v>5.2243754039994185E-2</v>
      </c>
      <c r="H127" s="175">
        <v>346000494.52518147</v>
      </c>
      <c r="I127" s="175">
        <v>18076364.733689934</v>
      </c>
      <c r="J127" s="176">
        <v>2.3384736578887108E-2</v>
      </c>
      <c r="K127" s="175">
        <v>415803347.43929136</v>
      </c>
      <c r="L127" s="177">
        <v>9723451.7484873012</v>
      </c>
      <c r="M127" s="174">
        <v>-6.8604710313079293E-3</v>
      </c>
      <c r="N127" s="175">
        <v>61179842.070958197</v>
      </c>
      <c r="O127" s="175">
        <v>-419722.53422780283</v>
      </c>
      <c r="P127" s="176">
        <v>7.7893845435803195E-3</v>
      </c>
      <c r="Q127" s="178">
        <v>28970687.149951857</v>
      </c>
      <c r="R127" s="178">
        <v>225663.82270273598</v>
      </c>
      <c r="S127" s="176">
        <v>0.11724016827087921</v>
      </c>
      <c r="T127" s="178">
        <v>13959873.699591145</v>
      </c>
      <c r="U127" s="178">
        <v>1636657.9415802869</v>
      </c>
      <c r="V127" s="176">
        <v>-7.9354956940348539E-2</v>
      </c>
      <c r="W127" s="178">
        <v>111343743.27219942</v>
      </c>
      <c r="X127" s="179">
        <v>-8835677.9529426079</v>
      </c>
      <c r="Y127" s="174">
        <v>3.9206202051505705E-2</v>
      </c>
      <c r="Z127" s="175">
        <v>81385060.643674657</v>
      </c>
      <c r="AA127" s="177">
        <v>3190799.1315699536</v>
      </c>
      <c r="AB127" s="174">
        <v>0.32006488472561023</v>
      </c>
      <c r="AC127" s="175">
        <v>127310705.50506902</v>
      </c>
      <c r="AD127" s="177">
        <v>40747686.281816028</v>
      </c>
      <c r="AE127" s="174">
        <v>0.20803673858173882</v>
      </c>
      <c r="AF127" s="175">
        <v>86877781.753425956</v>
      </c>
      <c r="AG127" s="175">
        <v>18073770.371198833</v>
      </c>
      <c r="AH127" s="176">
        <v>-0.19127522083582738</v>
      </c>
      <c r="AI127" s="178">
        <v>47673410.692108512</v>
      </c>
      <c r="AJ127" s="179">
        <v>-9118742.1581301503</v>
      </c>
      <c r="AK127" s="174">
        <v>-0.14776858855643329</v>
      </c>
      <c r="AL127" s="177">
        <v>45111630.669370644</v>
      </c>
      <c r="AM127" s="177">
        <v>-6666081.9914920079</v>
      </c>
      <c r="AN127" s="203">
        <v>0.20511771085132627</v>
      </c>
      <c r="AO127" s="177">
        <f t="shared" si="48"/>
        <v>6723394.2181066498</v>
      </c>
      <c r="AP127" s="177">
        <f t="shared" si="15"/>
        <v>1379087.2311690787</v>
      </c>
      <c r="AQ127" s="203">
        <v>-2.7362456493733745E-2</v>
      </c>
      <c r="AR127" s="177">
        <v>22305425.367640749</v>
      </c>
      <c r="AS127" s="177">
        <v>-610331.231196295</v>
      </c>
      <c r="AT127" s="203">
        <v>4.2218108397932844E-2</v>
      </c>
      <c r="AU127" s="177">
        <f t="shared" si="49"/>
        <v>254541876.61042845</v>
      </c>
      <c r="AV127" s="177">
        <f t="shared" si="22"/>
        <v>10746276.538552316</v>
      </c>
      <c r="AW127" s="174">
        <v>3.9485085465836789E-2</v>
      </c>
      <c r="AX127" s="175">
        <v>3068564541.3127284</v>
      </c>
      <c r="AY127" s="177">
        <v>121162533.17116934</v>
      </c>
      <c r="AZ127" s="174">
        <v>3.032074225263752E-2</v>
      </c>
      <c r="BA127" s="175">
        <v>973072417.10353112</v>
      </c>
      <c r="BB127" s="177">
        <v>29504277.952147156</v>
      </c>
      <c r="BC127" s="174">
        <v>-6.0031417174419677E-2</v>
      </c>
      <c r="BD127" s="175">
        <v>240315599.73312825</v>
      </c>
      <c r="BE127" s="177">
        <v>-14426486.021100281</v>
      </c>
      <c r="BF127" s="174">
        <v>-1.8308050157994169E-4</v>
      </c>
      <c r="BG127" s="175">
        <v>1237880041.8342009</v>
      </c>
      <c r="BH127" s="177">
        <v>-226631.69895480468</v>
      </c>
      <c r="BI127" s="174">
        <v>0.1232903466798108</v>
      </c>
      <c r="BJ127" s="175">
        <v>121352309.41261052</v>
      </c>
      <c r="BK127" s="177">
        <v>14961568.297876418</v>
      </c>
      <c r="BL127" s="174">
        <v>2.6115322725179885E-2</v>
      </c>
      <c r="BM127" s="175">
        <v>107728249.15590738</v>
      </c>
      <c r="BN127" s="177">
        <v>2813357.9933251087</v>
      </c>
      <c r="BO127" s="174">
        <v>0.31685260431705048</v>
      </c>
      <c r="BP127" s="175">
        <v>389851139.6775412</v>
      </c>
      <c r="BQ127" s="177">
        <v>123525348.90279914</v>
      </c>
      <c r="BR127" s="174">
        <v>-4.3892234495236078E-3</v>
      </c>
      <c r="BS127" s="175">
        <v>944376947.84779167</v>
      </c>
      <c r="BT127" s="177">
        <v>-4145081.4446830605</v>
      </c>
      <c r="BU127" s="174">
        <v>-0.14061174570657128</v>
      </c>
      <c r="BV127" s="175">
        <v>106922180.94507681</v>
      </c>
      <c r="BW127" s="177">
        <v>-15034514.517441142</v>
      </c>
      <c r="BX127" s="174">
        <v>6.2642393471870825E-2</v>
      </c>
      <c r="BY127" s="175">
        <v>154481428.53548831</v>
      </c>
      <c r="BZ127" s="177">
        <v>9677086.4304167517</v>
      </c>
      <c r="CA127" s="174">
        <v>1.4612830033019691E-2</v>
      </c>
      <c r="CB127" s="175">
        <v>72792759.085097685</v>
      </c>
      <c r="CC127" s="177">
        <v>1063708.2161450824</v>
      </c>
      <c r="CD127" s="174">
        <v>0.17404481418155252</v>
      </c>
      <c r="CE127" s="175">
        <v>44527.699707149775</v>
      </c>
      <c r="CF127" s="177">
        <v>7749.8152214628526</v>
      </c>
      <c r="CG127" s="174">
        <v>-0.15556435771276331</v>
      </c>
      <c r="CH127" s="175">
        <v>114469491.65857282</v>
      </c>
      <c r="CI127" s="177">
        <v>-17807372.947572399</v>
      </c>
      <c r="CJ127" s="174">
        <v>-0.29444827996862838</v>
      </c>
      <c r="CK127" s="175">
        <v>18286531.525864344</v>
      </c>
      <c r="CL127" s="177">
        <v>-5384437.7543828534</v>
      </c>
      <c r="CM127" s="203">
        <v>-6.0428292417742793E-2</v>
      </c>
      <c r="CN127" s="177">
        <f t="shared" si="50"/>
        <v>208999342.64140058</v>
      </c>
      <c r="CO127" s="177">
        <f t="shared" si="23"/>
        <v>-12629473.392250575</v>
      </c>
      <c r="CP127" s="174">
        <v>8.8859591863865495E-2</v>
      </c>
      <c r="CQ127" s="175">
        <v>849204.93992791779</v>
      </c>
      <c r="CR127" s="177">
        <v>75460.004370773197</v>
      </c>
      <c r="CS127" s="174">
        <v>-0.1544228319581448</v>
      </c>
      <c r="CT127" s="179">
        <v>1193807.6065220211</v>
      </c>
      <c r="CU127" s="179">
        <v>-184351.1514123051</v>
      </c>
      <c r="CV127" s="174">
        <v>0.28008942119876395</v>
      </c>
      <c r="CW127" s="175">
        <f t="shared" si="51"/>
        <v>42561696.938263103</v>
      </c>
      <c r="CX127" s="179">
        <f t="shared" si="24"/>
        <v>11921081.060675317</v>
      </c>
      <c r="CY127" s="287">
        <v>8.8579820543902801E-2</v>
      </c>
      <c r="CZ127" s="175">
        <f t="shared" si="52"/>
        <v>84254281.195053592</v>
      </c>
      <c r="DA127" s="175">
        <f t="shared" si="25"/>
        <v>7463229.1083133714</v>
      </c>
      <c r="DB127" s="164"/>
      <c r="DC127" s="180">
        <f t="shared" si="36"/>
        <v>74631602503.105881</v>
      </c>
      <c r="DE127" s="180">
        <f t="shared" si="37"/>
        <v>3161714641343.0508</v>
      </c>
      <c r="DF127" s="181"/>
      <c r="DG127" s="182">
        <f t="shared" si="26"/>
        <v>2.3604787581779821E-2</v>
      </c>
      <c r="DH127" s="205">
        <v>2.3643424695750401E-2</v>
      </c>
    </row>
    <row r="128" spans="1:112" ht="15.75">
      <c r="A128" s="207">
        <v>41820</v>
      </c>
      <c r="B128" s="318">
        <v>3246332568691.6865</v>
      </c>
      <c r="C128" s="209">
        <v>32880979247.391739</v>
      </c>
      <c r="D128" s="174">
        <v>-8.7823953213357245E-2</v>
      </c>
      <c r="E128" s="175">
        <v>118654819.10756946</v>
      </c>
      <c r="F128" s="175">
        <v>-10420735.281842547</v>
      </c>
      <c r="G128" s="176">
        <v>6.026575952732894E-2</v>
      </c>
      <c r="H128" s="175">
        <v>364076859.25887144</v>
      </c>
      <c r="I128" s="175">
        <v>21941368.449560329</v>
      </c>
      <c r="J128" s="176">
        <v>1.5374861321669394E-2</v>
      </c>
      <c r="K128" s="175">
        <v>425526799.18777865</v>
      </c>
      <c r="L128" s="177">
        <v>6542415.5261659576</v>
      </c>
      <c r="M128" s="174">
        <v>-3.4262373885625592E-2</v>
      </c>
      <c r="N128" s="175">
        <v>60760119.536730394</v>
      </c>
      <c r="O128" s="175">
        <v>-2081785.9329027608</v>
      </c>
      <c r="P128" s="176">
        <v>-2.3252612020647552E-2</v>
      </c>
      <c r="Q128" s="178">
        <v>29196350.972654592</v>
      </c>
      <c r="R128" s="178">
        <v>-678891.42158579302</v>
      </c>
      <c r="S128" s="176">
        <v>-3.0541819935917258E-2</v>
      </c>
      <c r="T128" s="178">
        <v>15596531.641171433</v>
      </c>
      <c r="U128" s="178">
        <v>-476346.46100949397</v>
      </c>
      <c r="V128" s="176">
        <v>2.2470478179499386E-2</v>
      </c>
      <c r="W128" s="178">
        <v>102508065.31925681</v>
      </c>
      <c r="X128" s="179">
        <v>2303405.2449790579</v>
      </c>
      <c r="Y128" s="174">
        <v>-2.904538671192957E-2</v>
      </c>
      <c r="Z128" s="175">
        <v>84575859.775244609</v>
      </c>
      <c r="AA128" s="177">
        <v>-2456538.5536659085</v>
      </c>
      <c r="AB128" s="174">
        <v>-5.6425372921547784E-2</v>
      </c>
      <c r="AC128" s="175">
        <v>168058391.78688505</v>
      </c>
      <c r="AD128" s="177">
        <v>-9482757.4291705731</v>
      </c>
      <c r="AE128" s="174">
        <v>-0.14371326278786628</v>
      </c>
      <c r="AF128" s="175">
        <v>104951552.12462479</v>
      </c>
      <c r="AG128" s="175">
        <v>-15082929.990480648</v>
      </c>
      <c r="AH128" s="176">
        <v>-1.6400788890988935E-2</v>
      </c>
      <c r="AI128" s="178">
        <v>38554668.533978365</v>
      </c>
      <c r="AJ128" s="179">
        <v>-632326.97938783304</v>
      </c>
      <c r="AK128" s="174">
        <v>3.4773027165840117E-2</v>
      </c>
      <c r="AL128" s="177">
        <v>38445548.677878641</v>
      </c>
      <c r="AM128" s="177">
        <v>1336868.1085815027</v>
      </c>
      <c r="AN128" s="203">
        <v>-6.4651109284058164E-2</v>
      </c>
      <c r="AO128" s="177">
        <f t="shared" si="48"/>
        <v>8102481.4492757283</v>
      </c>
      <c r="AP128" s="177">
        <f t="shared" ref="AP128:AP131" si="53">AN128*AO128</f>
        <v>-523834.4136491791</v>
      </c>
      <c r="AQ128" s="203">
        <v>-1.5246661301460311E-2</v>
      </c>
      <c r="AR128" s="177">
        <v>21695094.136444453</v>
      </c>
      <c r="AS128" s="177">
        <v>-330777.75220166618</v>
      </c>
      <c r="AT128" s="203">
        <v>-4.5050130847308668E-3</v>
      </c>
      <c r="AU128" s="177">
        <f t="shared" si="49"/>
        <v>265288153.1489808</v>
      </c>
      <c r="AV128" s="177">
        <f t="shared" si="22"/>
        <v>-1195126.6011602446</v>
      </c>
      <c r="AW128" s="174">
        <v>8.2173212972308438E-2</v>
      </c>
      <c r="AX128" s="175">
        <v>3189727074.4838977</v>
      </c>
      <c r="AY128" s="177">
        <v>262110122.21510366</v>
      </c>
      <c r="AZ128" s="174">
        <v>-1.1141436722209908E-2</v>
      </c>
      <c r="BA128" s="175">
        <v>1002576695.0556782</v>
      </c>
      <c r="BB128" s="177">
        <v>-11170144.807125177</v>
      </c>
      <c r="BC128" s="174">
        <v>3.5254929814124078E-2</v>
      </c>
      <c r="BD128" s="175">
        <v>225889113.712028</v>
      </c>
      <c r="BE128" s="177">
        <v>7963704.8496922404</v>
      </c>
      <c r="BF128" s="174">
        <v>5.7446845790005752E-2</v>
      </c>
      <c r="BG128" s="175">
        <v>1237653410.135246</v>
      </c>
      <c r="BH128" s="177">
        <v>71099284.593514219</v>
      </c>
      <c r="BI128" s="174">
        <v>-1.3428263985026572E-2</v>
      </c>
      <c r="BJ128" s="175">
        <v>136313877.71048692</v>
      </c>
      <c r="BK128" s="177">
        <v>-1830458.7347190478</v>
      </c>
      <c r="BL128" s="174">
        <v>3.2370374647624642E-2</v>
      </c>
      <c r="BM128" s="175">
        <v>110541607.14923248</v>
      </c>
      <c r="BN128" s="177">
        <v>3578273.237571198</v>
      </c>
      <c r="BO128" s="174">
        <v>-7.9936811777555392E-2</v>
      </c>
      <c r="BP128" s="175">
        <v>513376488.58034039</v>
      </c>
      <c r="BQ128" s="177">
        <v>-41037679.738668986</v>
      </c>
      <c r="BR128" s="174">
        <v>-3.7303417341456695E-2</v>
      </c>
      <c r="BS128" s="175">
        <v>940231866.4031086</v>
      </c>
      <c r="BT128" s="177">
        <v>-35073861.710171916</v>
      </c>
      <c r="BU128" s="174">
        <v>-0.19059479162897455</v>
      </c>
      <c r="BV128" s="175">
        <v>91887666.42763567</v>
      </c>
      <c r="BW128" s="177">
        <v>-17513310.636047941</v>
      </c>
      <c r="BX128" s="174">
        <v>-1.7179298357006122E-2</v>
      </c>
      <c r="BY128" s="175">
        <v>164158514.96590504</v>
      </c>
      <c r="BZ128" s="177">
        <v>-2820128.1064423374</v>
      </c>
      <c r="CA128" s="174">
        <v>-4.5693852741017296E-2</v>
      </c>
      <c r="CB128" s="175">
        <v>73856467.301242769</v>
      </c>
      <c r="CC128" s="177">
        <v>-3374786.5408347463</v>
      </c>
      <c r="CD128" s="174">
        <v>-4.8234223933849046E-2</v>
      </c>
      <c r="CE128" s="175">
        <v>52277.514928612625</v>
      </c>
      <c r="CF128" s="177">
        <v>-2521.5653617718381</v>
      </c>
      <c r="CG128" s="174">
        <v>5.1977901360185666E-2</v>
      </c>
      <c r="CH128" s="175">
        <v>96662118.711000428</v>
      </c>
      <c r="CI128" s="177">
        <v>5024294.071626937</v>
      </c>
      <c r="CJ128" s="174">
        <v>1.3921439935775968E-2</v>
      </c>
      <c r="CK128" s="175">
        <v>12902093.771481492</v>
      </c>
      <c r="CL128" s="177">
        <v>179615.72348542881</v>
      </c>
      <c r="CM128" s="203">
        <v>5.9380643470254652E-2</v>
      </c>
      <c r="CN128" s="177">
        <f t="shared" si="50"/>
        <v>196369869.24914998</v>
      </c>
      <c r="CO128" s="177">
        <f t="shared" si="23"/>
        <v>11660569.194184298</v>
      </c>
      <c r="CP128" s="174">
        <v>-1.2227604601303579E-2</v>
      </c>
      <c r="CQ128" s="175">
        <v>924664.944298691</v>
      </c>
      <c r="CR128" s="177">
        <v>-11306.437327570791</v>
      </c>
      <c r="CS128" s="174">
        <v>-0.11896281838094513</v>
      </c>
      <c r="CT128" s="179">
        <v>1009456.455109716</v>
      </c>
      <c r="CU128" s="179">
        <v>-120087.78493268984</v>
      </c>
      <c r="CV128" s="174">
        <v>-7.052669322682921E-2</v>
      </c>
      <c r="CW128" s="175">
        <f t="shared" si="51"/>
        <v>54482777.998938419</v>
      </c>
      <c r="CX128" s="179">
        <f t="shared" si="24"/>
        <v>-3842490.1700765695</v>
      </c>
      <c r="CY128" s="287">
        <v>-9.729852164678883E-2</v>
      </c>
      <c r="CZ128" s="175">
        <f t="shared" si="52"/>
        <v>91717510.303366959</v>
      </c>
      <c r="DA128" s="175">
        <f t="shared" si="25"/>
        <v>-8923978.1616417281</v>
      </c>
      <c r="DB128" s="164"/>
      <c r="DC128" s="180">
        <f t="shared" si="36"/>
        <v>32656322131.38768</v>
      </c>
      <c r="DE128" s="180">
        <f t="shared" si="37"/>
        <v>3236346243846.1558</v>
      </c>
      <c r="DF128" s="181"/>
      <c r="DG128" s="182">
        <f t="shared" si="26"/>
        <v>1.0090490840861971E-2</v>
      </c>
      <c r="DH128" s="205">
        <v>1.01286539661718E-2</v>
      </c>
    </row>
    <row r="129" spans="1:117" ht="15.75">
      <c r="A129" s="207">
        <v>41851</v>
      </c>
      <c r="B129" s="318">
        <v>3279213547939.0781</v>
      </c>
      <c r="C129" s="209">
        <v>-34576159804.546555</v>
      </c>
      <c r="D129" s="174">
        <v>6.1400339131178698E-2</v>
      </c>
      <c r="E129" s="175">
        <v>108234083.82572691</v>
      </c>
      <c r="F129" s="175">
        <v>6645609.4524520552</v>
      </c>
      <c r="G129" s="176">
        <v>-0.14771551388059431</v>
      </c>
      <c r="H129" s="175">
        <v>386018227.70843178</v>
      </c>
      <c r="I129" s="175">
        <v>-57020880.873227268</v>
      </c>
      <c r="J129" s="176">
        <v>1.9568962105623491E-2</v>
      </c>
      <c r="K129" s="175">
        <v>432069214.71394455</v>
      </c>
      <c r="L129" s="177">
        <v>8455146.0897436813</v>
      </c>
      <c r="M129" s="174">
        <v>-0.10574386916184578</v>
      </c>
      <c r="N129" s="175">
        <v>58678333.603827633</v>
      </c>
      <c r="O129" s="175">
        <v>-6204874.0312382877</v>
      </c>
      <c r="P129" s="176">
        <v>2.4448079016898369E-2</v>
      </c>
      <c r="Q129" s="178">
        <v>28517459.551068798</v>
      </c>
      <c r="R129" s="178">
        <v>697197.10446573305</v>
      </c>
      <c r="S129" s="176">
        <v>4.8428092680350858E-2</v>
      </c>
      <c r="T129" s="178">
        <v>15120185.180161938</v>
      </c>
      <c r="U129" s="178">
        <v>732241.72924894991</v>
      </c>
      <c r="V129" s="176">
        <v>0.12169552752012634</v>
      </c>
      <c r="W129" s="178">
        <v>104811470.56423587</v>
      </c>
      <c r="X129" s="179">
        <v>12755087.200474879</v>
      </c>
      <c r="Y129" s="174">
        <v>-1.3517629743294415E-2</v>
      </c>
      <c r="Z129" s="175">
        <v>82119321.221578702</v>
      </c>
      <c r="AA129" s="177">
        <v>-1110058.5790439607</v>
      </c>
      <c r="AB129" s="174">
        <v>-6.1747327886337083E-3</v>
      </c>
      <c r="AC129" s="175">
        <v>158575634.35771447</v>
      </c>
      <c r="AD129" s="177">
        <v>-979162.16894696956</v>
      </c>
      <c r="AE129" s="174">
        <v>-2.3410405487563509E-2</v>
      </c>
      <c r="AF129" s="175">
        <v>89868622.134144142</v>
      </c>
      <c r="AG129" s="175">
        <v>-2103860.8847689396</v>
      </c>
      <c r="AH129" s="176">
        <v>-0.23769272923801882</v>
      </c>
      <c r="AI129" s="178">
        <v>37922341.554590531</v>
      </c>
      <c r="AJ129" s="179">
        <v>-9013864.8632069565</v>
      </c>
      <c r="AK129" s="174">
        <v>-0.16979045242523511</v>
      </c>
      <c r="AL129" s="177">
        <v>39782416.786460146</v>
      </c>
      <c r="AM129" s="177">
        <v>-6754674.5447423356</v>
      </c>
      <c r="AN129" s="203">
        <v>6.4820628930709001E-2</v>
      </c>
      <c r="AO129" s="177">
        <f t="shared" si="48"/>
        <v>7578647.0356265493</v>
      </c>
      <c r="AP129" s="177">
        <f t="shared" si="53"/>
        <v>491252.66729316633</v>
      </c>
      <c r="AQ129" s="203">
        <v>6.5138459491738646E-2</v>
      </c>
      <c r="AR129" s="177">
        <v>21364316.384242788</v>
      </c>
      <c r="AS129" s="177">
        <v>1391638.6573636872</v>
      </c>
      <c r="AT129" s="203">
        <v>4.6770214900541E-2</v>
      </c>
      <c r="AU129" s="177">
        <f t="shared" si="49"/>
        <v>264093026.54782057</v>
      </c>
      <c r="AV129" s="177">
        <f t="shared" si="22"/>
        <v>12351687.605375847</v>
      </c>
      <c r="AW129" s="174">
        <v>-2.2432658397166107E-2</v>
      </c>
      <c r="AX129" s="175">
        <v>3451837196.6990018</v>
      </c>
      <c r="AY129" s="177">
        <v>-77433884.676180184</v>
      </c>
      <c r="AZ129" s="174">
        <v>2.5450999058738429E-2</v>
      </c>
      <c r="BA129" s="175">
        <v>991406550.24855304</v>
      </c>
      <c r="BB129" s="177">
        <v>25232287.177203037</v>
      </c>
      <c r="BC129" s="174">
        <v>1.1562182704641304E-2</v>
      </c>
      <c r="BD129" s="175">
        <v>233852818.56172022</v>
      </c>
      <c r="BE129" s="177">
        <v>2703849.0142059424</v>
      </c>
      <c r="BF129" s="174">
        <v>-8.8530127630361104E-3</v>
      </c>
      <c r="BG129" s="175">
        <v>1308752694.7287602</v>
      </c>
      <c r="BH129" s="177">
        <v>-11586404.310091617</v>
      </c>
      <c r="BI129" s="174">
        <v>3.6781650946087284E-2</v>
      </c>
      <c r="BJ129" s="175">
        <v>134483418.97576785</v>
      </c>
      <c r="BK129" s="177">
        <v>4946522.1748031043</v>
      </c>
      <c r="BL129" s="174">
        <v>1.7899203012230823E-2</v>
      </c>
      <c r="BM129" s="175">
        <v>114119880.38680369</v>
      </c>
      <c r="BN129" s="177">
        <v>2042654.9067748978</v>
      </c>
      <c r="BO129" s="174">
        <v>-1.7686263282348135E-2</v>
      </c>
      <c r="BP129" s="175">
        <v>472338808.84167141</v>
      </c>
      <c r="BQ129" s="177">
        <v>-8353908.5316445073</v>
      </c>
      <c r="BR129" s="174">
        <v>7.1787154213305643E-2</v>
      </c>
      <c r="BS129" s="175">
        <v>905158004.69293666</v>
      </c>
      <c r="BT129" s="177">
        <v>64978717.270299874</v>
      </c>
      <c r="BU129" s="174">
        <v>0.154257520417557</v>
      </c>
      <c r="BV129" s="175">
        <v>74374355.791587725</v>
      </c>
      <c r="BW129" s="177">
        <v>11472803.707063492</v>
      </c>
      <c r="BX129" s="174">
        <v>-1.2114507398847535E-2</v>
      </c>
      <c r="BY129" s="175">
        <v>161338386.85946271</v>
      </c>
      <c r="BZ129" s="177">
        <v>-1954535.0813270868</v>
      </c>
      <c r="CA129" s="174">
        <v>-4.4115805825373472E-2</v>
      </c>
      <c r="CB129" s="175">
        <v>70481680.760408014</v>
      </c>
      <c r="CC129" s="177">
        <v>-3109356.1426721211</v>
      </c>
      <c r="CD129" s="174">
        <v>-0.10085142908559128</v>
      </c>
      <c r="CE129" s="175">
        <v>49755.949566840791</v>
      </c>
      <c r="CF129" s="177">
        <v>-5017.9586193265004</v>
      </c>
      <c r="CG129" s="174">
        <v>-0.19166275669024474</v>
      </c>
      <c r="CH129" s="175">
        <v>101686412.78262737</v>
      </c>
      <c r="CI129" s="177">
        <v>-19489498.191860504</v>
      </c>
      <c r="CJ129" s="174">
        <v>-1.9222775475733905E-2</v>
      </c>
      <c r="CK129" s="175">
        <v>13081709.494966919</v>
      </c>
      <c r="CL129" s="177">
        <v>-251466.76446052545</v>
      </c>
      <c r="CM129" s="203">
        <v>-2.5479065572845117E-2</v>
      </c>
      <c r="CN129" s="177">
        <f t="shared" si="50"/>
        <v>208030438.44333428</v>
      </c>
      <c r="CO129" s="177">
        <f t="shared" si="23"/>
        <v>-5300421.1822454343</v>
      </c>
      <c r="CP129" s="174">
        <v>4.800849012473634E-2</v>
      </c>
      <c r="CQ129" s="175">
        <v>913358.50697112025</v>
      </c>
      <c r="CR129" s="177">
        <v>43848.962862266955</v>
      </c>
      <c r="CS129" s="174">
        <v>-7.5149748967702143E-2</v>
      </c>
      <c r="CT129" s="179">
        <v>889368.67017702619</v>
      </c>
      <c r="CU129" s="179">
        <v>-66835.8323035426</v>
      </c>
      <c r="CV129" s="174">
        <v>2.891137637766452E-2</v>
      </c>
      <c r="CW129" s="175">
        <f t="shared" si="51"/>
        <v>50640287.828861848</v>
      </c>
      <c r="CX129" s="179">
        <f t="shared" si="24"/>
        <v>1464080.4212934885</v>
      </c>
      <c r="CY129" s="287">
        <v>0.10446297254814949</v>
      </c>
      <c r="CZ129" s="175">
        <f t="shared" si="52"/>
        <v>82793532.141725227</v>
      </c>
      <c r="DA129" s="175">
        <f t="shared" si="25"/>
        <v>8648858.4752853736</v>
      </c>
      <c r="DB129" s="164"/>
      <c r="DC129" s="180">
        <f t="shared" si="36"/>
        <v>-34530474582.546211</v>
      </c>
      <c r="DE129" s="180">
        <f t="shared" si="37"/>
        <v>3269002565977.542</v>
      </c>
      <c r="DF129" s="181"/>
      <c r="DG129" s="182">
        <f t="shared" si="26"/>
        <v>-1.0563000146260342E-2</v>
      </c>
      <c r="DH129" s="205">
        <v>-1.0544040300844999E-2</v>
      </c>
    </row>
    <row r="130" spans="1:117" ht="15.75">
      <c r="A130" s="207">
        <v>41882</v>
      </c>
      <c r="B130" s="318">
        <v>3244637388134.5317</v>
      </c>
      <c r="C130" s="209">
        <v>69787908866.298721</v>
      </c>
      <c r="D130" s="174">
        <v>0.2071347546859654</v>
      </c>
      <c r="E130" s="175">
        <v>114879693.27817896</v>
      </c>
      <c r="F130" s="175">
        <v>23795577.085574549</v>
      </c>
      <c r="G130" s="176">
        <v>-1.1536987735661466E-2</v>
      </c>
      <c r="H130" s="175">
        <v>328997346.83520448</v>
      </c>
      <c r="I130" s="175">
        <v>-3795638.3555029156</v>
      </c>
      <c r="J130" s="176">
        <v>9.492982949298813E-2</v>
      </c>
      <c r="K130" s="175">
        <v>440524360.80368823</v>
      </c>
      <c r="L130" s="177">
        <v>41818902.458601706</v>
      </c>
      <c r="M130" s="174">
        <v>7.8790697122669853E-2</v>
      </c>
      <c r="N130" s="175">
        <v>52473459.572589345</v>
      </c>
      <c r="O130" s="175">
        <v>4134420.4601625483</v>
      </c>
      <c r="P130" s="176">
        <v>8.0729593303260447E-2</v>
      </c>
      <c r="Q130" s="178">
        <v>29214656.655534532</v>
      </c>
      <c r="R130" s="178">
        <v>2358487.3502956936</v>
      </c>
      <c r="S130" s="176">
        <v>9.572855293382071E-2</v>
      </c>
      <c r="T130" s="178">
        <v>15852426.909410888</v>
      </c>
      <c r="U130" s="178">
        <v>1517529.8885270641</v>
      </c>
      <c r="V130" s="176">
        <v>0.1389026180605239</v>
      </c>
      <c r="W130" s="178">
        <v>117566557.76471074</v>
      </c>
      <c r="X130" s="179">
        <v>16330302.669882135</v>
      </c>
      <c r="Y130" s="174">
        <v>4.6159446627114367E-2</v>
      </c>
      <c r="Z130" s="175">
        <v>81009262.642534748</v>
      </c>
      <c r="AA130" s="177">
        <v>3739342.7352499724</v>
      </c>
      <c r="AB130" s="174">
        <v>-8.2036265032441325E-2</v>
      </c>
      <c r="AC130" s="175">
        <v>157596472.18876752</v>
      </c>
      <c r="AD130" s="177">
        <v>-12928625.960655501</v>
      </c>
      <c r="AE130" s="174">
        <v>0.12652914969010828</v>
      </c>
      <c r="AF130" s="175">
        <v>87764761.249375209</v>
      </c>
      <c r="AG130" s="175">
        <v>11104800.613638811</v>
      </c>
      <c r="AH130" s="176">
        <v>9.3109669548281718E-2</v>
      </c>
      <c r="AI130" s="178">
        <v>28908476.69138357</v>
      </c>
      <c r="AJ130" s="179">
        <v>2691658.7118789288</v>
      </c>
      <c r="AK130" s="174">
        <v>0.20283146815197525</v>
      </c>
      <c r="AL130" s="177">
        <v>33027742.241717808</v>
      </c>
      <c r="AM130" s="177">
        <v>6699065.4486326333</v>
      </c>
      <c r="AN130" s="203">
        <v>0.11388410304777742</v>
      </c>
      <c r="AO130" s="177">
        <f t="shared" si="48"/>
        <v>8069899.7029197151</v>
      </c>
      <c r="AP130" s="177">
        <f t="shared" si="53"/>
        <v>919033.28935253725</v>
      </c>
      <c r="AQ130" s="203">
        <v>7.0300076417058946E-2</v>
      </c>
      <c r="AR130" s="177">
        <v>22755955.041606475</v>
      </c>
      <c r="AS130" s="177">
        <v>1599745.3783680929</v>
      </c>
      <c r="AT130" s="203">
        <v>-4.0732437243149879E-2</v>
      </c>
      <c r="AU130" s="177">
        <f t="shared" si="49"/>
        <v>276444714.15319639</v>
      </c>
      <c r="AV130" s="177">
        <f t="shared" si="22"/>
        <v>-11260266.970445579</v>
      </c>
      <c r="AW130" s="174">
        <v>-8.3869180428763582E-2</v>
      </c>
      <c r="AX130" s="175">
        <v>3374403312.0228214</v>
      </c>
      <c r="AY130" s="177">
        <v>-283008440.21545941</v>
      </c>
      <c r="AZ130" s="174">
        <v>5.8551217278182695E-2</v>
      </c>
      <c r="BA130" s="175">
        <v>1016638837.425756</v>
      </c>
      <c r="BB130" s="177">
        <v>59525441.463554494</v>
      </c>
      <c r="BC130" s="174">
        <v>-1.4336728392738198E-2</v>
      </c>
      <c r="BD130" s="175">
        <v>236556667.57592615</v>
      </c>
      <c r="BE130" s="177">
        <v>-3391448.6925273119</v>
      </c>
      <c r="BF130" s="174">
        <v>-1.6757881230240555E-2</v>
      </c>
      <c r="BG130" s="175">
        <v>1297166290.4186687</v>
      </c>
      <c r="BH130" s="177">
        <v>-21737758.630707778</v>
      </c>
      <c r="BI130" s="174">
        <v>6.423557055811319E-3</v>
      </c>
      <c r="BJ130" s="175">
        <v>139429941.15057096</v>
      </c>
      <c r="BK130" s="177">
        <v>895636.18226910708</v>
      </c>
      <c r="BL130" s="174">
        <v>-4.3098520600618421E-3</v>
      </c>
      <c r="BM130" s="175">
        <v>116162535.29357859</v>
      </c>
      <c r="BN130" s="177">
        <v>-500643.34203703614</v>
      </c>
      <c r="BO130" s="174">
        <v>-4.348025983715112E-2</v>
      </c>
      <c r="BP130" s="175">
        <v>463984900.31002688</v>
      </c>
      <c r="BQ130" s="177">
        <v>-20174184.025994629</v>
      </c>
      <c r="BR130" s="174">
        <v>6.0252677161531952E-2</v>
      </c>
      <c r="BS130" s="175">
        <v>970136721.96323657</v>
      </c>
      <c r="BT130" s="177">
        <v>58453334.710997775</v>
      </c>
      <c r="BU130" s="174">
        <v>8.3214422652890654E-2</v>
      </c>
      <c r="BV130" s="175">
        <v>85847159.498651206</v>
      </c>
      <c r="BW130" s="177">
        <v>7143721.8140708776</v>
      </c>
      <c r="BX130" s="174">
        <v>-1.4334217499275808E-2</v>
      </c>
      <c r="BY130" s="175">
        <v>159383851.77813563</v>
      </c>
      <c r="BZ130" s="177">
        <v>-2284642.7972601335</v>
      </c>
      <c r="CA130" s="174">
        <v>-2.7734428809401853E-2</v>
      </c>
      <c r="CB130" s="175">
        <v>67372324.617735893</v>
      </c>
      <c r="CC130" s="177">
        <v>-1868532.940834508</v>
      </c>
      <c r="CD130" s="174">
        <v>-1.0773113850690663E-2</v>
      </c>
      <c r="CE130" s="175">
        <v>44737.990947514292</v>
      </c>
      <c r="CF130" s="177">
        <v>-481.96746992873972</v>
      </c>
      <c r="CG130" s="174">
        <v>3.1582418568751303E-3</v>
      </c>
      <c r="CH130" s="175">
        <v>82196914.590766877</v>
      </c>
      <c r="CI130" s="177">
        <v>259597.73616655008</v>
      </c>
      <c r="CJ130" s="174">
        <v>2.4344495757228832E-2</v>
      </c>
      <c r="CK130" s="175">
        <v>12830242.730506392</v>
      </c>
      <c r="CL130" s="177">
        <v>312345.78971702891</v>
      </c>
      <c r="CM130" s="203">
        <v>4.0047477955010534E-2</v>
      </c>
      <c r="CN130" s="177">
        <f t="shared" si="50"/>
        <v>202730017.26108885</v>
      </c>
      <c r="CO130" s="177">
        <f t="shared" si="23"/>
        <v>8118825.8970823605</v>
      </c>
      <c r="CP130" s="174">
        <v>-0.28249224821303165</v>
      </c>
      <c r="CQ130" s="175">
        <v>957207.46983338729</v>
      </c>
      <c r="CR130" s="177">
        <v>-270403.69015954126</v>
      </c>
      <c r="CS130" s="174">
        <v>2.4192326929550024E-2</v>
      </c>
      <c r="CT130" s="179">
        <v>822532.83787348366</v>
      </c>
      <c r="CU130" s="179">
        <v>19898.983324125882</v>
      </c>
      <c r="CV130" s="174">
        <v>-0.10434712928605233</v>
      </c>
      <c r="CW130" s="175">
        <f t="shared" si="51"/>
        <v>52104368.250155337</v>
      </c>
      <c r="CX130" s="179">
        <f t="shared" si="24"/>
        <v>-5436941.2501670392</v>
      </c>
      <c r="CY130" s="287">
        <v>5.6425842938166063E-2</v>
      </c>
      <c r="CZ130" s="175">
        <f t="shared" si="52"/>
        <v>91442390.617010593</v>
      </c>
      <c r="DA130" s="175">
        <f t="shared" si="25"/>
        <v>5159713.9708458697</v>
      </c>
      <c r="DB130" s="164"/>
      <c r="DC130" s="180">
        <f t="shared" si="36"/>
        <v>69897969492.499756</v>
      </c>
      <c r="DE130" s="180">
        <f t="shared" si="37"/>
        <v>3234472091394.9976</v>
      </c>
      <c r="DF130" s="181"/>
      <c r="DG130" s="182">
        <f t="shared" si="26"/>
        <v>2.1610317701753121E-2</v>
      </c>
      <c r="DH130" s="205">
        <v>2.1508692811563299E-2</v>
      </c>
    </row>
    <row r="131" spans="1:117" s="170" customFormat="1" ht="15.75">
      <c r="A131" s="210">
        <v>41912</v>
      </c>
      <c r="B131" s="319">
        <v>3314425297000.8306</v>
      </c>
      <c r="C131" s="212">
        <v>-51312831690.911934</v>
      </c>
      <c r="D131" s="190">
        <v>-5.1513293770138975E-2</v>
      </c>
      <c r="E131" s="191">
        <v>138675270.3637535</v>
      </c>
      <c r="F131" s="191">
        <v>-7143619.9409014815</v>
      </c>
      <c r="G131" s="192">
        <v>-7.8133000006770245E-2</v>
      </c>
      <c r="H131" s="191">
        <v>325201708.47970158</v>
      </c>
      <c r="I131" s="191">
        <v>-25408985.090846218</v>
      </c>
      <c r="J131" s="192">
        <v>0</v>
      </c>
      <c r="K131" s="191">
        <v>482343263.26228994</v>
      </c>
      <c r="L131" s="193">
        <v>0</v>
      </c>
      <c r="M131" s="190">
        <v>-0.22532768250245619</v>
      </c>
      <c r="N131" s="191">
        <v>56607880.032751895</v>
      </c>
      <c r="O131" s="191">
        <v>-12755322.419157049</v>
      </c>
      <c r="P131" s="192">
        <v>3.3801569483769993E-2</v>
      </c>
      <c r="Q131" s="194">
        <v>31573144.005830225</v>
      </c>
      <c r="R131" s="194">
        <v>1067221.8209341464</v>
      </c>
      <c r="S131" s="192">
        <v>9.8232643086143739E-2</v>
      </c>
      <c r="T131" s="194">
        <v>17369956.797937952</v>
      </c>
      <c r="U131" s="194">
        <v>1706296.7665535749</v>
      </c>
      <c r="V131" s="192">
        <v>-0.18332094289529249</v>
      </c>
      <c r="W131" s="194">
        <v>133896860.43459289</v>
      </c>
      <c r="X131" s="195">
        <v>-24546098.705588952</v>
      </c>
      <c r="Y131" s="190">
        <v>-0.12959075620053642</v>
      </c>
      <c r="Z131" s="191">
        <v>84748605.377784729</v>
      </c>
      <c r="AA131" s="193">
        <v>-10982635.85784797</v>
      </c>
      <c r="AB131" s="190">
        <v>-7.1156606328701369E-2</v>
      </c>
      <c r="AC131" s="191">
        <v>144667846.22811201</v>
      </c>
      <c r="AD131" s="193">
        <v>-10294072.982474871</v>
      </c>
      <c r="AE131" s="190">
        <v>-4.6626684430586464E-2</v>
      </c>
      <c r="AF131" s="191">
        <v>98869561.863014013</v>
      </c>
      <c r="AG131" s="191">
        <v>-4609959.8607771005</v>
      </c>
      <c r="AH131" s="192">
        <v>-0.30579131576546914</v>
      </c>
      <c r="AI131" s="194">
        <v>31600135.403262503</v>
      </c>
      <c r="AJ131" s="191">
        <v>-9663046.9833306242</v>
      </c>
      <c r="AK131" s="190">
        <v>-0.32366808359994514</v>
      </c>
      <c r="AL131" s="193">
        <v>39726807.690350436</v>
      </c>
      <c r="AM131" s="193">
        <v>-12858299.712679289</v>
      </c>
      <c r="AN131" s="204">
        <v>-5.2979166514047632E-3</v>
      </c>
      <c r="AO131" s="191">
        <f t="shared" si="48"/>
        <v>8988932.9922722522</v>
      </c>
      <c r="AP131" s="191">
        <f t="shared" si="53"/>
        <v>-47622.61777812081</v>
      </c>
      <c r="AQ131" s="204">
        <v>2.5469530858284236E-2</v>
      </c>
      <c r="AR131" s="193">
        <v>24355700.419974566</v>
      </c>
      <c r="AS131" s="193">
        <v>620328.26342166855</v>
      </c>
      <c r="AT131" s="204">
        <v>-0.14096365381962145</v>
      </c>
      <c r="AU131" s="193">
        <f t="shared" si="49"/>
        <v>265184447.18275082</v>
      </c>
      <c r="AV131" s="193">
        <f t="shared" si="22"/>
        <v>-37381368.611016974</v>
      </c>
      <c r="AW131" s="190">
        <v>3.9734475440675286E-2</v>
      </c>
      <c r="AX131" s="191">
        <v>3091394871.8073621</v>
      </c>
      <c r="AY131" s="193">
        <v>122834953.61125915</v>
      </c>
      <c r="AZ131" s="190">
        <v>-5.2128898396710407E-2</v>
      </c>
      <c r="BA131" s="191">
        <v>1076164278.8893106</v>
      </c>
      <c r="BB131" s="193">
        <v>-56099258.352389999</v>
      </c>
      <c r="BC131" s="190">
        <v>-2.3660234222090903E-2</v>
      </c>
      <c r="BD131" s="191">
        <v>233165218.88339883</v>
      </c>
      <c r="BE131" s="193">
        <v>-5516743.6912263092</v>
      </c>
      <c r="BF131" s="190">
        <v>3.7958918931384498E-4</v>
      </c>
      <c r="BG131" s="191">
        <v>1275428531.787961</v>
      </c>
      <c r="BH131" s="193">
        <v>484138.88240913971</v>
      </c>
      <c r="BI131" s="190">
        <v>-1.3358854537885746E-2</v>
      </c>
      <c r="BJ131" s="191">
        <v>140325577.33284006</v>
      </c>
      <c r="BK131" s="193">
        <v>-1874588.9755342475</v>
      </c>
      <c r="BL131" s="190">
        <v>1.6173290327024661E-2</v>
      </c>
      <c r="BM131" s="191">
        <v>115661891.95154156</v>
      </c>
      <c r="BN131" s="193">
        <v>1870633.3583052384</v>
      </c>
      <c r="BO131" s="190">
        <v>-4.781787208022633E-2</v>
      </c>
      <c r="BP131" s="191">
        <v>443810716.28403229</v>
      </c>
      <c r="BQ131" s="193">
        <v>-21222084.059103478</v>
      </c>
      <c r="BR131" s="190">
        <v>-7.0753635817513982E-2</v>
      </c>
      <c r="BS131" s="191">
        <v>1028590056.6742343</v>
      </c>
      <c r="BT131" s="193">
        <v>-72776486.275444835</v>
      </c>
      <c r="BU131" s="190">
        <v>-0.11975501400057097</v>
      </c>
      <c r="BV131" s="191">
        <v>92990881.312722072</v>
      </c>
      <c r="BW131" s="193">
        <v>-11136124.293530464</v>
      </c>
      <c r="BX131" s="190">
        <v>-6.6137149541317719E-2</v>
      </c>
      <c r="BY131" s="191">
        <v>157099208.98087549</v>
      </c>
      <c r="BZ131" s="193">
        <v>-10390093.877190886</v>
      </c>
      <c r="CA131" s="190">
        <v>5.6143749850957492E-2</v>
      </c>
      <c r="CB131" s="191">
        <v>65503791.676901385</v>
      </c>
      <c r="CC131" s="193">
        <v>3677628.4941971828</v>
      </c>
      <c r="CD131" s="190">
        <v>-0.11710507019874593</v>
      </c>
      <c r="CE131" s="191">
        <v>44256.02347758555</v>
      </c>
      <c r="CF131" s="193">
        <v>-5182.6047360600032</v>
      </c>
      <c r="CG131" s="190">
        <v>-0.22062448464410186</v>
      </c>
      <c r="CH131" s="191">
        <v>82456512.326933429</v>
      </c>
      <c r="CI131" s="193">
        <v>-18191925.537679721</v>
      </c>
      <c r="CJ131" s="190">
        <v>-0.72290189903116564</v>
      </c>
      <c r="CK131" s="191">
        <v>13142588.52022342</v>
      </c>
      <c r="CL131" s="193">
        <v>-9500802.199454708</v>
      </c>
      <c r="CM131" s="204">
        <v>-4.543831836902102E-2</v>
      </c>
      <c r="CN131" s="193">
        <f t="shared" si="50"/>
        <v>210848843.15817124</v>
      </c>
      <c r="CO131" s="193">
        <f t="shared" si="23"/>
        <v>-9580616.8631607648</v>
      </c>
      <c r="CP131" s="190">
        <v>7.4856304411648311E-2</v>
      </c>
      <c r="CQ131" s="191">
        <v>686803.77967384609</v>
      </c>
      <c r="CR131" s="193">
        <v>51411.592802336061</v>
      </c>
      <c r="CS131" s="190">
        <v>-0.12980872486361433</v>
      </c>
      <c r="CT131" s="195">
        <v>842431.82119760965</v>
      </c>
      <c r="CU131" s="195">
        <v>-109355.00049419406</v>
      </c>
      <c r="CV131" s="190">
        <v>-0.10690611278391149</v>
      </c>
      <c r="CW131" s="191">
        <f t="shared" si="51"/>
        <v>46667426.999988303</v>
      </c>
      <c r="CX131" s="195">
        <f t="shared" si="24"/>
        <v>-4989033.214195706</v>
      </c>
      <c r="CY131" s="286">
        <v>0.11604690429855344</v>
      </c>
      <c r="CZ131" s="191">
        <f t="shared" si="52"/>
        <v>96602104.587856472</v>
      </c>
      <c r="DA131" s="191">
        <f t="shared" si="25"/>
        <v>11210375.186145831</v>
      </c>
      <c r="DB131" s="196"/>
      <c r="DC131" s="197">
        <f t="shared" si="36"/>
        <v>-51079271351.16143</v>
      </c>
      <c r="DE131" s="197">
        <f t="shared" si="37"/>
        <v>3304370060887.498</v>
      </c>
      <c r="DG131" s="198">
        <f t="shared" si="26"/>
        <v>-1.5458096523681249E-2</v>
      </c>
      <c r="DH131" s="206">
        <v>-1.54816678889532E-2</v>
      </c>
    </row>
    <row r="132" spans="1:117" s="181" customFormat="1" ht="15.75">
      <c r="A132" s="207"/>
      <c r="B132" s="318"/>
      <c r="C132" s="209"/>
      <c r="D132" s="203"/>
      <c r="E132" s="179"/>
      <c r="F132" s="178"/>
      <c r="G132" s="213"/>
      <c r="H132" s="179"/>
      <c r="I132" s="178"/>
      <c r="J132" s="213"/>
      <c r="K132" s="179"/>
      <c r="L132" s="179"/>
      <c r="M132" s="203"/>
      <c r="N132" s="179"/>
      <c r="O132" s="178"/>
      <c r="P132" s="213"/>
      <c r="Q132" s="179"/>
      <c r="R132" s="178"/>
      <c r="S132" s="213"/>
      <c r="T132" s="179"/>
      <c r="U132" s="178"/>
      <c r="V132" s="213"/>
      <c r="W132" s="179"/>
      <c r="X132" s="179"/>
      <c r="Y132" s="203"/>
      <c r="Z132" s="179"/>
      <c r="AA132" s="179"/>
      <c r="AB132" s="203"/>
      <c r="AC132" s="179"/>
      <c r="AD132" s="179"/>
      <c r="AE132" s="203"/>
      <c r="AF132" s="179"/>
      <c r="AG132" s="178"/>
      <c r="AH132" s="213"/>
      <c r="AI132" s="179"/>
      <c r="AJ132" s="179"/>
      <c r="AK132" s="213"/>
      <c r="AL132" s="179"/>
      <c r="AM132" s="179"/>
      <c r="AN132" s="213"/>
      <c r="AO132" s="179"/>
      <c r="AP132" s="179"/>
      <c r="AQ132" s="213"/>
      <c r="AR132" s="179"/>
      <c r="AS132" s="179"/>
      <c r="AT132" s="213"/>
      <c r="AU132" s="179"/>
      <c r="AV132" s="179"/>
      <c r="AW132" s="213"/>
      <c r="AX132" s="179"/>
      <c r="AY132" s="179"/>
      <c r="AZ132" s="203"/>
      <c r="BA132" s="179"/>
      <c r="BB132" s="179"/>
      <c r="BC132" s="203"/>
      <c r="BD132" s="179"/>
      <c r="BE132" s="179"/>
      <c r="BF132" s="203"/>
      <c r="BG132" s="179"/>
      <c r="BH132" s="179"/>
      <c r="BI132" s="203"/>
      <c r="BJ132" s="179"/>
      <c r="BK132" s="179"/>
      <c r="BL132" s="203"/>
      <c r="BM132" s="179"/>
      <c r="BN132" s="179"/>
      <c r="BO132" s="203"/>
      <c r="BP132" s="179"/>
      <c r="BQ132" s="179"/>
      <c r="BR132" s="203"/>
      <c r="BS132" s="179"/>
      <c r="BT132" s="179"/>
      <c r="BU132" s="203"/>
      <c r="BV132" s="179"/>
      <c r="BW132" s="179"/>
      <c r="BX132" s="203"/>
      <c r="BY132" s="179"/>
      <c r="BZ132" s="179"/>
      <c r="CA132" s="203"/>
      <c r="CB132" s="179"/>
      <c r="CC132" s="179"/>
      <c r="CD132" s="203"/>
      <c r="CE132" s="179"/>
      <c r="CF132" s="179"/>
      <c r="CG132" s="203"/>
      <c r="CH132" s="179"/>
      <c r="CI132" s="179"/>
      <c r="CJ132" s="203"/>
      <c r="CK132" s="179"/>
      <c r="CL132" s="179"/>
      <c r="CM132" s="213"/>
      <c r="CN132" s="179"/>
      <c r="CO132" s="179"/>
      <c r="CP132" s="203"/>
      <c r="CQ132" s="179"/>
      <c r="CR132" s="179"/>
      <c r="CS132" s="203"/>
      <c r="CT132" s="179"/>
      <c r="CU132" s="179"/>
      <c r="CV132" s="177"/>
      <c r="CW132" s="179"/>
      <c r="CX132" s="179"/>
      <c r="CY132" s="177"/>
      <c r="CZ132" s="179"/>
      <c r="DA132" s="179"/>
      <c r="DB132" s="164"/>
      <c r="DC132" s="180"/>
      <c r="DE132" s="180"/>
      <c r="DF132" s="164"/>
      <c r="DG132" s="165" t="s">
        <v>209</v>
      </c>
      <c r="DH132" s="165" t="s">
        <v>224</v>
      </c>
      <c r="DI132" s="165" t="s">
        <v>211</v>
      </c>
    </row>
    <row r="133" spans="1:117">
      <c r="A133" s="215"/>
      <c r="B133" s="320"/>
      <c r="C133" s="216"/>
      <c r="D133" s="164"/>
      <c r="E133" s="217"/>
      <c r="F133" s="218"/>
      <c r="H133" s="217"/>
      <c r="I133" s="218"/>
      <c r="K133" s="217"/>
      <c r="L133" s="217"/>
      <c r="M133" s="164"/>
      <c r="N133" s="217"/>
      <c r="O133" s="218"/>
      <c r="Q133" s="217"/>
      <c r="R133" s="218"/>
      <c r="T133" s="217"/>
      <c r="U133" s="218"/>
      <c r="W133" s="217"/>
      <c r="X133" s="217"/>
      <c r="Y133" s="164"/>
      <c r="Z133" s="219"/>
      <c r="AA133" s="219"/>
      <c r="AB133" s="164"/>
      <c r="AC133" s="219"/>
      <c r="AD133" s="219"/>
      <c r="AE133" s="164"/>
      <c r="AF133" s="219"/>
      <c r="AG133" s="218"/>
      <c r="AI133" s="217"/>
      <c r="AJ133" s="219"/>
      <c r="AK133" s="181"/>
      <c r="AL133" s="219"/>
      <c r="AM133" s="219"/>
      <c r="AN133" s="289"/>
      <c r="AO133" s="219"/>
      <c r="AP133" s="219"/>
      <c r="AQ133" s="181"/>
      <c r="AR133" s="219"/>
      <c r="AS133" s="219"/>
      <c r="AT133" s="289"/>
      <c r="AU133" s="219"/>
      <c r="AV133" s="219"/>
      <c r="AW133" s="181"/>
      <c r="AX133" s="217"/>
      <c r="AY133" s="217"/>
      <c r="AZ133" s="164"/>
      <c r="BA133" s="219"/>
      <c r="BB133" s="219"/>
      <c r="BC133" s="164"/>
      <c r="BD133" s="217"/>
      <c r="BE133" s="217"/>
      <c r="BF133" s="164"/>
      <c r="BG133" s="219"/>
      <c r="BH133" s="219"/>
      <c r="BI133" s="164"/>
      <c r="BJ133" s="219"/>
      <c r="BK133" s="219"/>
      <c r="BL133" s="164"/>
      <c r="BM133" s="219"/>
      <c r="BN133" s="219"/>
      <c r="BO133" s="164"/>
      <c r="BP133" s="217"/>
      <c r="BQ133" s="217"/>
      <c r="BR133" s="164"/>
      <c r="BS133" s="219"/>
      <c r="BT133" s="219"/>
      <c r="BU133" s="164"/>
      <c r="BV133" s="217"/>
      <c r="BW133" s="217"/>
      <c r="BX133" s="164"/>
      <c r="BY133" s="219"/>
      <c r="BZ133" s="219"/>
      <c r="CA133" s="164"/>
      <c r="CB133" s="219"/>
      <c r="CC133" s="219"/>
      <c r="CD133" s="164"/>
      <c r="CE133" s="219"/>
      <c r="CF133" s="219"/>
      <c r="CG133" s="164"/>
      <c r="CH133" s="219"/>
      <c r="CI133" s="219"/>
      <c r="CJ133" s="164"/>
      <c r="CK133" s="219"/>
      <c r="CL133" s="219"/>
      <c r="CM133" s="289"/>
      <c r="CN133" s="219"/>
      <c r="CO133" s="219"/>
      <c r="CP133" s="164"/>
      <c r="CQ133" s="219"/>
      <c r="CR133" s="219"/>
      <c r="CS133" s="164"/>
      <c r="CT133" s="219"/>
      <c r="CU133" s="219"/>
      <c r="CV133" s="290"/>
      <c r="CW133" s="219"/>
      <c r="CX133" s="219"/>
      <c r="CY133" s="290"/>
      <c r="CZ133" s="219"/>
      <c r="DA133" s="219"/>
      <c r="DB133" s="164"/>
      <c r="DC133" s="220"/>
      <c r="DE133" s="220"/>
      <c r="DF133" s="164"/>
      <c r="DG133" s="168" t="s">
        <v>222</v>
      </c>
      <c r="DH133" s="168" t="s">
        <v>225</v>
      </c>
      <c r="DI133" s="165"/>
    </row>
    <row r="134" spans="1:117">
      <c r="A134" s="215"/>
      <c r="B134" s="320"/>
      <c r="C134" s="216"/>
      <c r="D134" s="164"/>
      <c r="E134" s="217"/>
      <c r="F134" s="218"/>
      <c r="H134" s="217"/>
      <c r="I134" s="218"/>
      <c r="K134" s="217"/>
      <c r="L134" s="217"/>
      <c r="M134" s="164"/>
      <c r="N134" s="217"/>
      <c r="O134" s="218"/>
      <c r="Q134" s="217"/>
      <c r="R134" s="218"/>
      <c r="T134" s="217"/>
      <c r="U134" s="218"/>
      <c r="W134" s="217"/>
      <c r="X134" s="217"/>
      <c r="Y134" s="164"/>
      <c r="Z134" s="219"/>
      <c r="AA134" s="219"/>
      <c r="AB134" s="164"/>
      <c r="AC134" s="219"/>
      <c r="AD134" s="219"/>
      <c r="AE134" s="164"/>
      <c r="AF134" s="219"/>
      <c r="AG134" s="218"/>
      <c r="AI134" s="217"/>
      <c r="AJ134" s="219"/>
      <c r="AK134" s="181"/>
      <c r="AL134" s="219"/>
      <c r="AM134" s="219"/>
      <c r="AN134" s="289"/>
      <c r="AO134" s="219"/>
      <c r="AP134" s="219"/>
      <c r="AQ134" s="181"/>
      <c r="AR134" s="219"/>
      <c r="AS134" s="219"/>
      <c r="AT134" s="289"/>
      <c r="AU134" s="219"/>
      <c r="AV134" s="219"/>
      <c r="AW134" s="181"/>
      <c r="AX134" s="217"/>
      <c r="AY134" s="217"/>
      <c r="AZ134" s="164"/>
      <c r="BA134" s="219"/>
      <c r="BB134" s="219"/>
      <c r="BC134" s="164"/>
      <c r="BD134" s="217"/>
      <c r="BE134" s="217"/>
      <c r="BF134" s="164"/>
      <c r="BG134" s="219"/>
      <c r="BH134" s="219"/>
      <c r="BI134" s="164"/>
      <c r="BJ134" s="219"/>
      <c r="BK134" s="219"/>
      <c r="BL134" s="164"/>
      <c r="BM134" s="219"/>
      <c r="BN134" s="219"/>
      <c r="BO134" s="164"/>
      <c r="BP134" s="217"/>
      <c r="BQ134" s="217"/>
      <c r="BR134" s="164"/>
      <c r="BS134" s="219"/>
      <c r="BT134" s="219"/>
      <c r="BU134" s="164"/>
      <c r="BV134" s="217"/>
      <c r="BW134" s="217"/>
      <c r="BX134" s="164"/>
      <c r="BY134" s="219"/>
      <c r="BZ134" s="219"/>
      <c r="CA134" s="164"/>
      <c r="CB134" s="219"/>
      <c r="CC134" s="219"/>
      <c r="CD134" s="164"/>
      <c r="CE134" s="219"/>
      <c r="CF134" s="219"/>
      <c r="CG134" s="164"/>
      <c r="CH134" s="219"/>
      <c r="CI134" s="219"/>
      <c r="CJ134" s="164"/>
      <c r="CK134" s="219"/>
      <c r="CL134" s="219"/>
      <c r="CM134" s="289"/>
      <c r="CN134" s="219"/>
      <c r="CO134" s="219"/>
      <c r="CP134" s="164"/>
      <c r="CQ134" s="219"/>
      <c r="CR134" s="219"/>
      <c r="CS134" s="164"/>
      <c r="CT134" s="219"/>
      <c r="CU134" s="219"/>
      <c r="CV134" s="290"/>
      <c r="CW134" s="219"/>
      <c r="CX134" s="219"/>
      <c r="CY134" s="290"/>
      <c r="CZ134" s="219"/>
      <c r="DA134" s="219"/>
      <c r="DB134" s="164"/>
      <c r="DC134" s="220"/>
      <c r="DE134" s="164"/>
      <c r="DF134" s="291" t="s">
        <v>226</v>
      </c>
      <c r="DG134" s="292">
        <f>AVERAGE(DG3:DG131)</f>
        <v>7.1396433537129879E-3</v>
      </c>
      <c r="DH134" s="519">
        <f t="shared" ref="DH134" si="54">AVERAGE(DH3:DH131)</f>
        <v>7.110657463770027E-3</v>
      </c>
      <c r="DI134" s="293">
        <f>DG134-DH134</f>
        <v>2.8985889942960939E-5</v>
      </c>
    </row>
    <row r="135" spans="1:117" ht="15.75">
      <c r="A135" s="215"/>
      <c r="B135" s="320"/>
      <c r="C135" s="216"/>
      <c r="D135" s="164"/>
      <c r="E135" s="217"/>
      <c r="F135" s="218"/>
      <c r="H135" s="217"/>
      <c r="I135" s="218"/>
      <c r="K135" s="217"/>
      <c r="L135" s="217"/>
      <c r="M135" s="164"/>
      <c r="N135" s="217"/>
      <c r="O135" s="218"/>
      <c r="Q135" s="217"/>
      <c r="R135" s="218"/>
      <c r="T135" s="217"/>
      <c r="U135" s="218"/>
      <c r="W135" s="217"/>
      <c r="X135" s="217"/>
      <c r="Y135" s="164"/>
      <c r="Z135" s="219"/>
      <c r="AA135" s="219"/>
      <c r="AB135" s="164"/>
      <c r="AC135" s="219"/>
      <c r="AD135" s="219"/>
      <c r="AE135" s="164"/>
      <c r="AF135" s="219"/>
      <c r="AG135" s="218"/>
      <c r="AI135" s="217"/>
      <c r="AJ135" s="219"/>
      <c r="AK135" s="181"/>
      <c r="AL135" s="219"/>
      <c r="AM135" s="219"/>
      <c r="AN135" s="289"/>
      <c r="AO135" s="219"/>
      <c r="AP135" s="219"/>
      <c r="AQ135" s="181"/>
      <c r="AR135" s="219"/>
      <c r="AS135" s="219"/>
      <c r="AT135" s="289"/>
      <c r="AU135" s="219"/>
      <c r="AV135" s="219"/>
      <c r="AW135" s="181"/>
      <c r="AX135" s="217"/>
      <c r="AY135" s="217"/>
      <c r="AZ135" s="164"/>
      <c r="BA135" s="219"/>
      <c r="BB135" s="219"/>
      <c r="BC135" s="164"/>
      <c r="BD135" s="217"/>
      <c r="BE135" s="217"/>
      <c r="BF135" s="164"/>
      <c r="BG135" s="219"/>
      <c r="BH135" s="219"/>
      <c r="BI135" s="164"/>
      <c r="BJ135" s="219"/>
      <c r="BK135" s="219"/>
      <c r="BL135" s="164"/>
      <c r="BM135" s="219"/>
      <c r="BN135" s="219"/>
      <c r="BO135" s="164"/>
      <c r="BP135" s="217"/>
      <c r="BQ135" s="217"/>
      <c r="BR135" s="164"/>
      <c r="BS135" s="219"/>
      <c r="BT135" s="219"/>
      <c r="BU135" s="164"/>
      <c r="BV135" s="217"/>
      <c r="BW135" s="217"/>
      <c r="BX135" s="164"/>
      <c r="BY135" s="219"/>
      <c r="BZ135" s="219"/>
      <c r="CA135" s="164"/>
      <c r="CB135" s="219"/>
      <c r="CC135" s="219"/>
      <c r="CD135" s="164"/>
      <c r="CE135" s="219"/>
      <c r="CF135" s="219"/>
      <c r="CG135" s="164"/>
      <c r="CH135" s="219"/>
      <c r="CI135" s="219"/>
      <c r="CJ135" s="164"/>
      <c r="CK135" s="219"/>
      <c r="CL135" s="219"/>
      <c r="CM135" s="289"/>
      <c r="CN135" s="219"/>
      <c r="CO135" s="219"/>
      <c r="CP135" s="164"/>
      <c r="CQ135" s="219"/>
      <c r="CR135" s="219"/>
      <c r="CS135" s="164"/>
      <c r="CT135" s="219"/>
      <c r="CU135" s="219"/>
      <c r="CV135" s="290"/>
      <c r="CW135" s="219"/>
      <c r="CX135" s="219"/>
      <c r="CY135" s="290"/>
      <c r="CZ135" s="219"/>
      <c r="DA135" s="219"/>
      <c r="DB135" s="164"/>
      <c r="DC135" s="220"/>
      <c r="DE135" s="164"/>
      <c r="DF135" s="294" t="s">
        <v>230</v>
      </c>
      <c r="DG135" s="295">
        <f>STDEV(DG3:DG131)</f>
        <v>4.1557254569429755E-2</v>
      </c>
      <c r="DH135" s="296">
        <f>STDEV(DH3:DH131)</f>
        <v>4.160028203340288E-2</v>
      </c>
      <c r="DI135" s="184">
        <f>DG135-DH135</f>
        <v>-4.3027463973124846E-5</v>
      </c>
    </row>
    <row r="136" spans="1:117">
      <c r="A136" s="215"/>
      <c r="B136" s="320"/>
      <c r="C136" s="216"/>
      <c r="D136" s="164"/>
      <c r="E136" s="217"/>
      <c r="F136" s="218"/>
      <c r="H136" s="217"/>
      <c r="I136" s="218"/>
      <c r="K136" s="217"/>
      <c r="L136" s="217"/>
      <c r="M136" s="164"/>
      <c r="N136" s="217"/>
      <c r="O136" s="218"/>
      <c r="Q136" s="217"/>
      <c r="R136" s="218"/>
      <c r="T136" s="217"/>
      <c r="U136" s="218"/>
      <c r="W136" s="217"/>
      <c r="X136" s="217"/>
      <c r="Y136" s="164"/>
      <c r="Z136" s="219"/>
      <c r="AA136" s="219"/>
      <c r="AB136" s="164"/>
      <c r="AC136" s="219"/>
      <c r="AD136" s="219"/>
      <c r="AE136" s="164"/>
      <c r="AF136" s="219"/>
      <c r="AG136" s="218"/>
      <c r="AI136" s="217"/>
      <c r="AJ136" s="219"/>
      <c r="AK136" s="181"/>
      <c r="AL136" s="219"/>
      <c r="AM136" s="219"/>
      <c r="AN136" s="289"/>
      <c r="AO136" s="219"/>
      <c r="AP136" s="219"/>
      <c r="AQ136" s="181"/>
      <c r="AR136" s="219"/>
      <c r="AS136" s="219"/>
      <c r="AT136" s="289"/>
      <c r="AU136" s="219"/>
      <c r="AV136" s="219"/>
      <c r="AW136" s="181"/>
      <c r="AX136" s="217"/>
      <c r="AY136" s="217"/>
      <c r="AZ136" s="164"/>
      <c r="BA136" s="219"/>
      <c r="BB136" s="219"/>
      <c r="BC136" s="164"/>
      <c r="BD136" s="217"/>
      <c r="BE136" s="217"/>
      <c r="BF136" s="164"/>
      <c r="BG136" s="219"/>
      <c r="BH136" s="219"/>
      <c r="BI136" s="164"/>
      <c r="BJ136" s="219"/>
      <c r="BK136" s="219"/>
      <c r="BL136" s="164"/>
      <c r="BM136" s="219"/>
      <c r="BN136" s="219"/>
      <c r="BO136" s="164"/>
      <c r="BP136" s="217"/>
      <c r="BQ136" s="217"/>
      <c r="BR136" s="164"/>
      <c r="BS136" s="219"/>
      <c r="BT136" s="219"/>
      <c r="BU136" s="164"/>
      <c r="BV136" s="217"/>
      <c r="BW136" s="217"/>
      <c r="BX136" s="164"/>
      <c r="BY136" s="219"/>
      <c r="BZ136" s="219"/>
      <c r="CA136" s="164"/>
      <c r="CB136" s="219"/>
      <c r="CC136" s="219"/>
      <c r="CD136" s="164"/>
      <c r="CE136" s="219"/>
      <c r="CF136" s="219"/>
      <c r="CG136" s="164"/>
      <c r="CH136" s="219"/>
      <c r="CI136" s="219"/>
      <c r="CJ136" s="164"/>
      <c r="CK136" s="219"/>
      <c r="CL136" s="219"/>
      <c r="CM136" s="289"/>
      <c r="CN136" s="219"/>
      <c r="CO136" s="219"/>
      <c r="CP136" s="164"/>
      <c r="CQ136" s="219"/>
      <c r="CR136" s="219"/>
      <c r="CS136" s="164"/>
      <c r="CT136" s="219"/>
      <c r="CU136" s="219"/>
      <c r="CV136" s="290"/>
      <c r="CW136" s="219"/>
      <c r="CX136" s="219"/>
      <c r="CY136" s="290"/>
      <c r="CZ136" s="219"/>
      <c r="DA136" s="219"/>
      <c r="DB136" s="164"/>
      <c r="DC136" s="220"/>
      <c r="DE136" s="164"/>
      <c r="DF136" s="294" t="s">
        <v>232</v>
      </c>
      <c r="DG136" s="297">
        <f>SKEW(DG3:DG131)</f>
        <v>-0.9533553909894128</v>
      </c>
      <c r="DH136" s="298">
        <f t="shared" ref="DH136" si="55">SKEW(DH3:DH131)</f>
        <v>-0.96777730329434564</v>
      </c>
      <c r="DI136" s="299">
        <f>DG136-DH136</f>
        <v>1.4421912304932838E-2</v>
      </c>
    </row>
    <row r="137" spans="1:117">
      <c r="A137" s="215"/>
      <c r="B137" s="320"/>
      <c r="C137" s="216"/>
      <c r="D137" s="164"/>
      <c r="E137" s="217"/>
      <c r="F137" s="218"/>
      <c r="H137" s="217"/>
      <c r="I137" s="218"/>
      <c r="K137" s="217"/>
      <c r="L137" s="217"/>
      <c r="M137" s="164"/>
      <c r="N137" s="217"/>
      <c r="O137" s="218"/>
      <c r="Q137" s="217"/>
      <c r="R137" s="218"/>
      <c r="T137" s="217"/>
      <c r="U137" s="218"/>
      <c r="W137" s="217"/>
      <c r="X137" s="217"/>
      <c r="Y137" s="164"/>
      <c r="Z137" s="219"/>
      <c r="AA137" s="219"/>
      <c r="AB137" s="164"/>
      <c r="AC137" s="219"/>
      <c r="AD137" s="219"/>
      <c r="AE137" s="164"/>
      <c r="AF137" s="219"/>
      <c r="AG137" s="218"/>
      <c r="AI137" s="217"/>
      <c r="AJ137" s="219"/>
      <c r="AK137" s="181"/>
      <c r="AL137" s="219"/>
      <c r="AM137" s="219"/>
      <c r="AN137" s="289"/>
      <c r="AO137" s="219"/>
      <c r="AP137" s="219"/>
      <c r="AQ137" s="181"/>
      <c r="AR137" s="219"/>
      <c r="AS137" s="219"/>
      <c r="AT137" s="219"/>
      <c r="AU137" s="219"/>
      <c r="AV137" s="219"/>
      <c r="AW137" s="181"/>
      <c r="AX137" s="217"/>
      <c r="AY137" s="217"/>
      <c r="AZ137" s="164"/>
      <c r="BA137" s="219"/>
      <c r="BB137" s="219"/>
      <c r="BC137" s="164"/>
      <c r="BD137" s="217"/>
      <c r="BE137" s="217"/>
      <c r="BF137" s="164"/>
      <c r="BG137" s="219"/>
      <c r="BH137" s="219"/>
      <c r="BI137" s="164"/>
      <c r="BJ137" s="219"/>
      <c r="BK137" s="219"/>
      <c r="BL137" s="164"/>
      <c r="BM137" s="219"/>
      <c r="BN137" s="219"/>
      <c r="BO137" s="164"/>
      <c r="BP137" s="217"/>
      <c r="BQ137" s="217"/>
      <c r="BR137" s="164"/>
      <c r="BS137" s="219"/>
      <c r="BT137" s="219"/>
      <c r="BU137" s="164"/>
      <c r="BV137" s="217"/>
      <c r="BW137" s="217"/>
      <c r="BX137" s="164"/>
      <c r="BY137" s="219"/>
      <c r="BZ137" s="219"/>
      <c r="CA137" s="164"/>
      <c r="CB137" s="219"/>
      <c r="CC137" s="219"/>
      <c r="CD137" s="164"/>
      <c r="CE137" s="219"/>
      <c r="CF137" s="219"/>
      <c r="CG137" s="164"/>
      <c r="CH137" s="219"/>
      <c r="CI137" s="219"/>
      <c r="CJ137" s="164"/>
      <c r="CK137" s="219"/>
      <c r="CL137" s="219"/>
      <c r="CM137" s="289"/>
      <c r="CN137" s="219"/>
      <c r="CO137" s="219"/>
      <c r="CP137" s="164"/>
      <c r="CQ137" s="219"/>
      <c r="CR137" s="219"/>
      <c r="CS137" s="164"/>
      <c r="CT137" s="219"/>
      <c r="CU137" s="219"/>
      <c r="CV137" s="290"/>
      <c r="CW137" s="219"/>
      <c r="CX137" s="219"/>
      <c r="CY137" s="290"/>
      <c r="CZ137" s="219"/>
      <c r="DA137" s="219"/>
      <c r="DB137" s="164"/>
      <c r="DC137" s="220"/>
      <c r="DE137" s="164"/>
      <c r="DF137" s="294" t="s">
        <v>234</v>
      </c>
      <c r="DG137" s="297">
        <f>KURT(DG3:DG131)</f>
        <v>2.7267712152199395</v>
      </c>
      <c r="DH137" s="298">
        <f t="shared" ref="DH137" si="56">KURT(DH3:DH131)</f>
        <v>2.7659226786090021</v>
      </c>
      <c r="DI137" s="299">
        <f>DG137-DH137</f>
        <v>-3.9151463389062613E-2</v>
      </c>
      <c r="DK137" s="280" t="s">
        <v>227</v>
      </c>
      <c r="DL137" s="326" t="s">
        <v>228</v>
      </c>
      <c r="DM137" s="327" t="s">
        <v>229</v>
      </c>
    </row>
    <row r="138" spans="1:117">
      <c r="A138" s="215"/>
      <c r="B138" s="320"/>
      <c r="C138" s="216"/>
      <c r="D138" s="164"/>
      <c r="E138" s="217"/>
      <c r="F138" s="218"/>
      <c r="H138" s="217"/>
      <c r="I138" s="218"/>
      <c r="K138" s="217"/>
      <c r="L138" s="217"/>
      <c r="M138" s="164"/>
      <c r="N138" s="217"/>
      <c r="O138" s="218"/>
      <c r="Q138" s="217"/>
      <c r="R138" s="218"/>
      <c r="T138" s="217"/>
      <c r="U138" s="218"/>
      <c r="W138" s="217"/>
      <c r="X138" s="217"/>
      <c r="Y138" s="164"/>
      <c r="Z138" s="219"/>
      <c r="AA138" s="219"/>
      <c r="AB138" s="164"/>
      <c r="AC138" s="219"/>
      <c r="AD138" s="219"/>
      <c r="AE138" s="164"/>
      <c r="AF138" s="219"/>
      <c r="AG138" s="218"/>
      <c r="AI138" s="217"/>
      <c r="AJ138" s="219"/>
      <c r="AK138" s="181"/>
      <c r="AL138" s="219"/>
      <c r="AM138" s="219"/>
      <c r="AN138" s="289"/>
      <c r="AO138" s="219"/>
      <c r="AP138" s="219"/>
      <c r="AQ138" s="181"/>
      <c r="AR138" s="219"/>
      <c r="AS138" s="219"/>
      <c r="AT138" s="219"/>
      <c r="AU138" s="219"/>
      <c r="AV138" s="219"/>
      <c r="AW138" s="181"/>
      <c r="AX138" s="217"/>
      <c r="AY138" s="217"/>
      <c r="AZ138" s="164"/>
      <c r="BA138" s="219"/>
      <c r="BB138" s="219"/>
      <c r="BC138" s="164"/>
      <c r="BD138" s="217"/>
      <c r="BE138" s="217"/>
      <c r="BF138" s="164"/>
      <c r="BG138" s="219"/>
      <c r="BH138" s="219"/>
      <c r="BI138" s="164"/>
      <c r="BJ138" s="219"/>
      <c r="BK138" s="219"/>
      <c r="BL138" s="164"/>
      <c r="BM138" s="219"/>
      <c r="BN138" s="219"/>
      <c r="BO138" s="164"/>
      <c r="BP138" s="217"/>
      <c r="BQ138" s="217"/>
      <c r="BR138" s="164"/>
      <c r="BS138" s="219"/>
      <c r="BT138" s="219"/>
      <c r="BU138" s="164"/>
      <c r="BV138" s="217"/>
      <c r="BW138" s="217"/>
      <c r="BX138" s="164"/>
      <c r="BY138" s="219"/>
      <c r="BZ138" s="219"/>
      <c r="CA138" s="164"/>
      <c r="CB138" s="219"/>
      <c r="CC138" s="219"/>
      <c r="CD138" s="164"/>
      <c r="CE138" s="219"/>
      <c r="CF138" s="219"/>
      <c r="CG138" s="164"/>
      <c r="CH138" s="219"/>
      <c r="CI138" s="219"/>
      <c r="CJ138" s="164"/>
      <c r="CK138" s="219"/>
      <c r="CL138" s="219"/>
      <c r="CM138" s="289"/>
      <c r="CN138" s="219"/>
      <c r="CO138" s="219"/>
      <c r="CP138" s="164"/>
      <c r="CQ138" s="219"/>
      <c r="CR138" s="219"/>
      <c r="CS138" s="164"/>
      <c r="CT138" s="219"/>
      <c r="CU138" s="219"/>
      <c r="CV138" s="290"/>
      <c r="CW138" s="219"/>
      <c r="CX138" s="219"/>
      <c r="CY138" s="290"/>
      <c r="CZ138" s="219"/>
      <c r="DA138" s="219"/>
      <c r="DB138" s="164"/>
      <c r="DC138" s="220"/>
      <c r="DE138" s="164"/>
      <c r="DF138" s="300" t="s">
        <v>236</v>
      </c>
      <c r="DG138" s="301">
        <f>CORREL(DG3:DG131,DH3:DH131)</f>
        <v>0.99998107091154864</v>
      </c>
      <c r="DH138" s="302"/>
      <c r="DI138" s="303"/>
      <c r="DK138" s="275" t="s">
        <v>231</v>
      </c>
      <c r="DL138" s="224">
        <v>7.1396433537129879E-3</v>
      </c>
      <c r="DM138" s="276">
        <v>7.110657463770027E-3</v>
      </c>
    </row>
    <row r="139" spans="1:117">
      <c r="A139" s="215"/>
      <c r="B139" s="320"/>
      <c r="C139" s="216"/>
      <c r="D139" s="164"/>
      <c r="E139" s="217"/>
      <c r="F139" s="218"/>
      <c r="H139" s="217"/>
      <c r="I139" s="218"/>
      <c r="K139" s="217"/>
      <c r="L139" s="217"/>
      <c r="M139" s="164"/>
      <c r="N139" s="217"/>
      <c r="O139" s="218"/>
      <c r="Q139" s="217"/>
      <c r="R139" s="218"/>
      <c r="T139" s="217"/>
      <c r="U139" s="218"/>
      <c r="W139" s="217"/>
      <c r="X139" s="217"/>
      <c r="Y139" s="164"/>
      <c r="Z139" s="219"/>
      <c r="AA139" s="219"/>
      <c r="AB139" s="164"/>
      <c r="AC139" s="219"/>
      <c r="AD139" s="219"/>
      <c r="AE139" s="164"/>
      <c r="AF139" s="219"/>
      <c r="AG139" s="218"/>
      <c r="AI139" s="217"/>
      <c r="AJ139" s="219"/>
      <c r="AK139" s="181"/>
      <c r="AL139" s="219"/>
      <c r="AM139" s="219"/>
      <c r="AN139" s="289"/>
      <c r="AO139" s="219"/>
      <c r="AP139" s="219"/>
      <c r="AQ139" s="181"/>
      <c r="AR139" s="219"/>
      <c r="AS139" s="219"/>
      <c r="AT139" s="219"/>
      <c r="AU139" s="219"/>
      <c r="AV139" s="219"/>
      <c r="AW139" s="181"/>
      <c r="AX139" s="217"/>
      <c r="AY139" s="217"/>
      <c r="AZ139" s="164"/>
      <c r="BA139" s="219"/>
      <c r="BB139" s="219"/>
      <c r="BC139" s="164"/>
      <c r="BD139" s="217"/>
      <c r="BE139" s="217"/>
      <c r="BF139" s="164"/>
      <c r="BG139" s="219"/>
      <c r="BH139" s="219"/>
      <c r="BI139" s="164"/>
      <c r="BJ139" s="219"/>
      <c r="BK139" s="219"/>
      <c r="BL139" s="164"/>
      <c r="BM139" s="219"/>
      <c r="BN139" s="219"/>
      <c r="BO139" s="164"/>
      <c r="BP139" s="217"/>
      <c r="BQ139" s="217"/>
      <c r="BR139" s="164"/>
      <c r="BS139" s="219"/>
      <c r="BT139" s="219"/>
      <c r="BU139" s="164"/>
      <c r="BV139" s="217"/>
      <c r="BW139" s="217"/>
      <c r="BX139" s="164"/>
      <c r="BY139" s="219"/>
      <c r="BZ139" s="219"/>
      <c r="CA139" s="164"/>
      <c r="CB139" s="219"/>
      <c r="CC139" s="219"/>
      <c r="CD139" s="164"/>
      <c r="CE139" s="219"/>
      <c r="CF139" s="219"/>
      <c r="CG139" s="164"/>
      <c r="CH139" s="219"/>
      <c r="CI139" s="219"/>
      <c r="CJ139" s="164"/>
      <c r="CK139" s="219"/>
      <c r="CL139" s="219"/>
      <c r="CM139" s="289"/>
      <c r="CN139" s="219"/>
      <c r="CO139" s="219"/>
      <c r="CP139" s="164"/>
      <c r="CQ139" s="219"/>
      <c r="CR139" s="219"/>
      <c r="CS139" s="164"/>
      <c r="CT139" s="219"/>
      <c r="CU139" s="219"/>
      <c r="CV139" s="290"/>
      <c r="CW139" s="219"/>
      <c r="CX139" s="219"/>
      <c r="CY139" s="290"/>
      <c r="CZ139" s="219"/>
      <c r="DA139" s="219"/>
      <c r="DB139" s="164"/>
      <c r="DC139" s="220"/>
      <c r="DE139" s="220"/>
      <c r="DF139" s="181"/>
      <c r="DG139" s="228"/>
      <c r="DH139" s="220"/>
      <c r="DK139" s="275" t="s">
        <v>233</v>
      </c>
      <c r="DL139" s="224">
        <v>1.72700540734839E-3</v>
      </c>
      <c r="DM139" s="276">
        <v>1.7305834652586627E-3</v>
      </c>
    </row>
    <row r="140" spans="1:117">
      <c r="A140" s="215"/>
      <c r="B140" s="320"/>
      <c r="C140" s="216"/>
      <c r="D140" s="164"/>
      <c r="E140" s="217"/>
      <c r="F140" s="218"/>
      <c r="H140" s="217"/>
      <c r="I140" s="218"/>
      <c r="K140" s="217"/>
      <c r="L140" s="217"/>
      <c r="M140" s="164"/>
      <c r="N140" s="217"/>
      <c r="O140" s="218"/>
      <c r="Q140" s="217"/>
      <c r="R140" s="218"/>
      <c r="T140" s="217"/>
      <c r="U140" s="218"/>
      <c r="W140" s="217"/>
      <c r="X140" s="217"/>
      <c r="Y140" s="164"/>
      <c r="Z140" s="219"/>
      <c r="AA140" s="219"/>
      <c r="AB140" s="164"/>
      <c r="AC140" s="219"/>
      <c r="AD140" s="219"/>
      <c r="AE140" s="164"/>
      <c r="AF140" s="219"/>
      <c r="AG140" s="218"/>
      <c r="AI140" s="217"/>
      <c r="AJ140" s="219"/>
      <c r="AK140" s="181"/>
      <c r="AL140" s="219"/>
      <c r="AM140" s="219"/>
      <c r="AN140" s="289"/>
      <c r="AO140" s="219"/>
      <c r="AP140" s="219"/>
      <c r="AQ140" s="181"/>
      <c r="AR140" s="219"/>
      <c r="AS140" s="219"/>
      <c r="AT140" s="219"/>
      <c r="AU140" s="219"/>
      <c r="AV140" s="219"/>
      <c r="AW140" s="181"/>
      <c r="AX140" s="217"/>
      <c r="AY140" s="217"/>
      <c r="AZ140" s="164"/>
      <c r="BA140" s="219"/>
      <c r="BB140" s="219"/>
      <c r="BC140" s="164"/>
      <c r="BD140" s="217"/>
      <c r="BE140" s="217"/>
      <c r="BF140" s="164"/>
      <c r="BG140" s="219"/>
      <c r="BH140" s="219"/>
      <c r="BI140" s="164"/>
      <c r="BJ140" s="219"/>
      <c r="BK140" s="219"/>
      <c r="BL140" s="164"/>
      <c r="BM140" s="219"/>
      <c r="BN140" s="219"/>
      <c r="BO140" s="164"/>
      <c r="BP140" s="217"/>
      <c r="BQ140" s="217"/>
      <c r="BR140" s="164"/>
      <c r="BS140" s="219"/>
      <c r="BT140" s="219"/>
      <c r="BU140" s="164"/>
      <c r="BV140" s="217"/>
      <c r="BW140" s="217"/>
      <c r="BX140" s="164"/>
      <c r="BY140" s="219"/>
      <c r="BZ140" s="219"/>
      <c r="CA140" s="164"/>
      <c r="CB140" s="219"/>
      <c r="CC140" s="219"/>
      <c r="CD140" s="164"/>
      <c r="CE140" s="219"/>
      <c r="CF140" s="219"/>
      <c r="CG140" s="164"/>
      <c r="CH140" s="219"/>
      <c r="CI140" s="219"/>
      <c r="CJ140" s="164"/>
      <c r="CK140" s="219"/>
      <c r="CL140" s="219"/>
      <c r="CM140" s="289"/>
      <c r="CN140" s="219"/>
      <c r="CO140" s="219"/>
      <c r="CP140" s="164"/>
      <c r="CQ140" s="219"/>
      <c r="CR140" s="219"/>
      <c r="CS140" s="164"/>
      <c r="CT140" s="219"/>
      <c r="CU140" s="219"/>
      <c r="CV140" s="290"/>
      <c r="CW140" s="219"/>
      <c r="CX140" s="219"/>
      <c r="CY140" s="290"/>
      <c r="CZ140" s="219"/>
      <c r="DA140" s="219"/>
      <c r="DB140" s="164"/>
      <c r="DC140" s="220"/>
      <c r="DE140" s="220"/>
      <c r="DF140" s="181"/>
      <c r="DG140" s="228"/>
      <c r="DH140" s="220"/>
      <c r="DK140" s="275" t="s">
        <v>235</v>
      </c>
      <c r="DL140" s="224">
        <v>129</v>
      </c>
      <c r="DM140" s="276">
        <v>129</v>
      </c>
    </row>
    <row r="141" spans="1:117">
      <c r="DK141" s="275" t="s">
        <v>237</v>
      </c>
      <c r="DL141" s="224">
        <v>0.99998107091154864</v>
      </c>
      <c r="DM141" s="276"/>
    </row>
    <row r="142" spans="1:117">
      <c r="DK142" s="275" t="s">
        <v>238</v>
      </c>
      <c r="DL142" s="224">
        <v>0</v>
      </c>
      <c r="DM142" s="276"/>
    </row>
    <row r="143" spans="1:117">
      <c r="DK143" s="275" t="s">
        <v>240</v>
      </c>
      <c r="DL143" s="224">
        <v>128</v>
      </c>
      <c r="DM143" s="276"/>
    </row>
    <row r="144" spans="1:117">
      <c r="DK144" s="275" t="s">
        <v>242</v>
      </c>
      <c r="DL144" s="224">
        <v>1.2690329156939337</v>
      </c>
      <c r="DM144" s="276"/>
    </row>
    <row r="145" spans="115:118">
      <c r="DK145" s="275" t="s">
        <v>244</v>
      </c>
      <c r="DL145" s="224">
        <v>0.10336604271493162</v>
      </c>
      <c r="DM145" s="276"/>
    </row>
    <row r="146" spans="115:118">
      <c r="DK146" s="275" t="s">
        <v>246</v>
      </c>
      <c r="DL146" s="224">
        <v>1.6568452260814905</v>
      </c>
      <c r="DM146" s="276"/>
    </row>
    <row r="147" spans="115:118">
      <c r="DK147" s="275" t="s">
        <v>248</v>
      </c>
      <c r="DL147" s="224">
        <v>0.20673208542986324</v>
      </c>
      <c r="DM147" s="276"/>
    </row>
    <row r="148" spans="115:118">
      <c r="DK148" s="277" t="s">
        <v>250</v>
      </c>
      <c r="DL148" s="278">
        <v>1.9786708498378349</v>
      </c>
      <c r="DM148" s="279"/>
    </row>
    <row r="150" spans="115:118">
      <c r="DK150" s="280" t="s">
        <v>292</v>
      </c>
      <c r="DL150" s="281"/>
      <c r="DM150" s="281"/>
      <c r="DN150" s="282"/>
    </row>
    <row r="151" spans="115:118">
      <c r="DK151" s="164" t="s">
        <v>241</v>
      </c>
      <c r="DL151" s="305">
        <f>(DG138*DG135)/DH135</f>
        <v>0.99894678346446097</v>
      </c>
      <c r="DM151" s="181">
        <v>1</v>
      </c>
      <c r="DN151" s="234"/>
    </row>
    <row r="152" spans="115:118" ht="15.75">
      <c r="DK152" s="164" t="s">
        <v>243</v>
      </c>
      <c r="DL152" s="235">
        <v>2.5899999999999999E-2</v>
      </c>
      <c r="DM152" s="235">
        <v>2.5899999999999999E-2</v>
      </c>
      <c r="DN152" s="234"/>
    </row>
    <row r="153" spans="115:118" ht="15.75">
      <c r="DK153" s="236" t="s">
        <v>245</v>
      </c>
      <c r="DL153" s="235">
        <v>0.05</v>
      </c>
      <c r="DM153" s="235">
        <v>0.05</v>
      </c>
      <c r="DN153" s="234"/>
    </row>
    <row r="154" spans="115:118">
      <c r="DK154" s="164" t="s">
        <v>247</v>
      </c>
      <c r="DL154" s="237">
        <f>DL152+DL151*DL153</f>
        <v>7.5847339173223061E-2</v>
      </c>
      <c r="DM154" s="237">
        <f>DM152+DM151*DM153</f>
        <v>7.5899999999999995E-2</v>
      </c>
      <c r="DN154" s="234"/>
    </row>
    <row r="155" spans="115:118">
      <c r="DK155" s="236" t="s">
        <v>249</v>
      </c>
      <c r="DL155" s="181">
        <f>(DL154-DL152)/DG135</f>
        <v>1.2018921772076157</v>
      </c>
      <c r="DM155" s="181">
        <f>(DM154-DM152)/DH135</f>
        <v>1.2019149283616053</v>
      </c>
      <c r="DN155" s="238">
        <f>DM155-DL155</f>
        <v>2.2751153989641892E-5</v>
      </c>
    </row>
    <row r="156" spans="115:118">
      <c r="DK156" s="164"/>
      <c r="DL156" s="181"/>
      <c r="DM156" s="181"/>
      <c r="DN156" s="234"/>
    </row>
    <row r="157" spans="115:118">
      <c r="DK157" s="236" t="s">
        <v>251</v>
      </c>
      <c r="DL157" s="219">
        <v>4380000000000</v>
      </c>
      <c r="DM157" s="181"/>
      <c r="DN157" s="234"/>
    </row>
    <row r="158" spans="115:118">
      <c r="DK158" s="236" t="s">
        <v>252</v>
      </c>
      <c r="DL158" s="219">
        <f>DL157*DH135</f>
        <v>182209235306.30463</v>
      </c>
      <c r="DM158" s="181"/>
      <c r="DN158" s="234"/>
    </row>
    <row r="159" spans="115:118">
      <c r="DK159" s="236" t="s">
        <v>253</v>
      </c>
      <c r="DL159" s="219">
        <f>DL158*DN155</f>
        <v>4145470.370788631</v>
      </c>
      <c r="DM159" s="181"/>
      <c r="DN159" s="234"/>
    </row>
    <row r="160" spans="115:118">
      <c r="DK160" s="196" t="s">
        <v>319</v>
      </c>
      <c r="DL160" s="239">
        <f>DL159*(12^0.5)</f>
        <v>14360330.606954603</v>
      </c>
      <c r="DM160" s="170"/>
      <c r="DN160" s="240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D362"/>
  <sheetViews>
    <sheetView topLeftCell="BW132" workbookViewId="0">
      <selection activeCell="CE132" sqref="CE132"/>
    </sheetView>
  </sheetViews>
  <sheetFormatPr defaultColWidth="10.875" defaultRowHeight="15"/>
  <cols>
    <col min="1" max="1" width="10.875" style="166"/>
    <col min="2" max="2" width="18.375" style="166" bestFit="1" customWidth="1"/>
    <col min="3" max="3" width="24.625" style="166" bestFit="1" customWidth="1"/>
    <col min="4" max="7" width="10.875" style="166"/>
    <col min="8" max="8" width="22.125" style="166" bestFit="1" customWidth="1"/>
    <col min="9" max="9" width="12.625" style="166" customWidth="1"/>
    <col min="10" max="11" width="10.875" style="166"/>
    <col min="12" max="12" width="12" style="166" customWidth="1"/>
    <col min="13" max="13" width="10.875" style="166"/>
    <col min="14" max="14" width="14.5" style="166" bestFit="1" customWidth="1"/>
    <col min="15" max="15" width="14.375" style="166" bestFit="1" customWidth="1"/>
    <col min="16" max="21" width="10.875" style="166"/>
    <col min="22" max="22" width="10.875" style="374"/>
    <col min="23" max="23" width="13.5" style="228" bestFit="1" customWidth="1"/>
    <col min="24" max="24" width="13.375" style="375" bestFit="1" customWidth="1"/>
    <col min="25" max="30" width="10.875" style="166"/>
    <col min="31" max="31" width="10.875" style="376"/>
    <col min="32" max="32" width="15.625" style="229" bestFit="1" customWidth="1"/>
    <col min="33" max="33" width="15.5" style="228" bestFit="1" customWidth="1"/>
    <col min="34" max="34" width="10.875" style="220"/>
    <col min="35" max="35" width="15" style="173" bestFit="1" customWidth="1"/>
    <col min="36" max="36" width="15.5" style="173" bestFit="1" customWidth="1"/>
    <col min="37" max="37" width="10.875" style="376"/>
    <col min="38" max="38" width="15.625" style="172" bestFit="1" customWidth="1"/>
    <col min="39" max="39" width="13" style="217" bestFit="1" customWidth="1"/>
    <col min="40" max="40" width="10.875" style="220"/>
    <col min="41" max="41" width="16.375" style="173" bestFit="1" customWidth="1"/>
    <col min="42" max="42" width="13" style="173" bestFit="1" customWidth="1"/>
    <col min="43" max="43" width="10.875" style="220"/>
    <col min="44" max="45" width="10.875" style="173"/>
    <col min="46" max="52" width="10.875" style="166"/>
    <col min="53" max="53" width="16.125" style="166" bestFit="1" customWidth="1"/>
    <col min="54" max="54" width="14.375" style="166" bestFit="1" customWidth="1"/>
    <col min="55" max="55" width="10.875" style="220"/>
    <col min="56" max="56" width="14.875" style="173" bestFit="1" customWidth="1"/>
    <col min="57" max="57" width="14.375" style="172" bestFit="1" customWidth="1"/>
    <col min="58" max="58" width="10.875" style="166"/>
    <col min="59" max="59" width="14.875" style="166" bestFit="1" customWidth="1"/>
    <col min="60" max="60" width="13.875" style="166" bestFit="1" customWidth="1"/>
    <col min="61" max="63" width="10.875" style="328"/>
    <col min="64" max="64" width="10.875" style="220"/>
    <col min="65" max="66" width="10.875" style="173"/>
    <col min="67" max="67" width="10.875" style="220"/>
    <col min="68" max="69" width="10.875" style="173"/>
    <col min="70" max="70" width="29.5" style="166" bestFit="1" customWidth="1"/>
    <col min="71" max="71" width="9.125" style="166" bestFit="1" customWidth="1"/>
    <col min="72" max="72" width="29" style="166" bestFit="1" customWidth="1"/>
    <col min="73" max="73" width="16.5" style="166" bestFit="1" customWidth="1"/>
    <col min="74" max="74" width="29.125" style="166" customWidth="1"/>
    <col min="75" max="75" width="28" style="166" customWidth="1"/>
    <col min="76" max="76" width="13.5" style="166" customWidth="1"/>
    <col min="77" max="78" width="10.875" style="166"/>
    <col min="79" max="79" width="36" style="166" bestFit="1" customWidth="1"/>
    <col min="80" max="80" width="14.875" style="166" customWidth="1"/>
    <col min="81" max="16384" width="10.875" style="166"/>
  </cols>
  <sheetData>
    <row r="1" spans="1:75">
      <c r="A1" s="321"/>
      <c r="B1" s="377" t="s">
        <v>254</v>
      </c>
      <c r="C1" s="322" t="s">
        <v>255</v>
      </c>
      <c r="D1" s="242"/>
      <c r="E1" s="243" t="s">
        <v>256</v>
      </c>
      <c r="F1" s="244"/>
      <c r="G1" s="245"/>
      <c r="H1" s="246" t="s">
        <v>257</v>
      </c>
      <c r="I1" s="244"/>
      <c r="J1" s="245"/>
      <c r="K1" s="246" t="s">
        <v>258</v>
      </c>
      <c r="L1" s="247"/>
      <c r="M1" s="242"/>
      <c r="N1" s="248" t="s">
        <v>259</v>
      </c>
      <c r="O1" s="244"/>
      <c r="P1" s="245"/>
      <c r="Q1" s="248" t="s">
        <v>260</v>
      </c>
      <c r="R1" s="244"/>
      <c r="S1" s="245"/>
      <c r="T1" s="248" t="s">
        <v>261</v>
      </c>
      <c r="U1" s="250"/>
      <c r="V1" s="378"/>
      <c r="W1" s="379" t="s">
        <v>303</v>
      </c>
      <c r="X1" s="380"/>
      <c r="Y1" s="242"/>
      <c r="Z1" s="251" t="s">
        <v>264</v>
      </c>
      <c r="AA1" s="250"/>
      <c r="AB1" s="242"/>
      <c r="AC1" s="249" t="s">
        <v>265</v>
      </c>
      <c r="AD1" s="250"/>
      <c r="AE1" s="378"/>
      <c r="AF1" s="381" t="s">
        <v>49</v>
      </c>
      <c r="AG1" s="382"/>
      <c r="AH1" s="383"/>
      <c r="AI1" s="384" t="s">
        <v>304</v>
      </c>
      <c r="AJ1" s="385"/>
      <c r="AK1" s="378"/>
      <c r="AL1" s="384" t="s">
        <v>55</v>
      </c>
      <c r="AM1" s="386"/>
      <c r="AN1" s="383"/>
      <c r="AO1" s="384" t="s">
        <v>305</v>
      </c>
      <c r="AP1" s="385"/>
      <c r="AQ1" s="383"/>
      <c r="AR1" s="384" t="s">
        <v>62</v>
      </c>
      <c r="AS1" s="387"/>
      <c r="AT1" s="245"/>
      <c r="AU1" s="248" t="s">
        <v>266</v>
      </c>
      <c r="AV1" s="247"/>
      <c r="AW1" s="242"/>
      <c r="AX1" s="249" t="s">
        <v>267</v>
      </c>
      <c r="AY1" s="250"/>
      <c r="AZ1" s="250"/>
      <c r="BA1" s="307" t="s">
        <v>296</v>
      </c>
      <c r="BB1" s="250"/>
      <c r="BC1" s="383"/>
      <c r="BD1" s="384" t="s">
        <v>306</v>
      </c>
      <c r="BE1" s="387"/>
      <c r="BF1" s="388"/>
      <c r="BG1" s="248" t="s">
        <v>111</v>
      </c>
      <c r="BH1" s="247"/>
      <c r="BI1" s="389"/>
      <c r="BJ1" s="390" t="s">
        <v>279</v>
      </c>
      <c r="BK1" s="390"/>
      <c r="BL1" s="383"/>
      <c r="BM1" s="384" t="s">
        <v>307</v>
      </c>
      <c r="BN1" s="385"/>
      <c r="BO1" s="383"/>
      <c r="BP1" s="384" t="s">
        <v>308</v>
      </c>
      <c r="BQ1" s="387"/>
      <c r="BR1" s="391" t="s">
        <v>209</v>
      </c>
      <c r="BS1" s="392"/>
      <c r="BT1" s="391" t="s">
        <v>210</v>
      </c>
      <c r="BU1" s="393"/>
      <c r="BV1" s="391" t="s">
        <v>209</v>
      </c>
      <c r="BW1" s="394" t="s">
        <v>209</v>
      </c>
    </row>
    <row r="2" spans="1:75" s="170" customFormat="1" ht="15.75">
      <c r="A2" s="323" t="s">
        <v>212</v>
      </c>
      <c r="B2" s="283" t="s">
        <v>225</v>
      </c>
      <c r="C2" s="324" t="s">
        <v>283</v>
      </c>
      <c r="D2" s="261" t="s">
        <v>284</v>
      </c>
      <c r="E2" s="262" t="s">
        <v>285</v>
      </c>
      <c r="F2" s="263" t="s">
        <v>286</v>
      </c>
      <c r="G2" s="264" t="s">
        <v>216</v>
      </c>
      <c r="H2" s="262" t="s">
        <v>285</v>
      </c>
      <c r="I2" s="262" t="s">
        <v>218</v>
      </c>
      <c r="J2" s="261" t="s">
        <v>284</v>
      </c>
      <c r="K2" s="262" t="s">
        <v>285</v>
      </c>
      <c r="L2" s="265" t="s">
        <v>286</v>
      </c>
      <c r="M2" s="264" t="s">
        <v>216</v>
      </c>
      <c r="N2" s="262" t="s">
        <v>285</v>
      </c>
      <c r="O2" s="262" t="s">
        <v>218</v>
      </c>
      <c r="P2" s="261" t="s">
        <v>284</v>
      </c>
      <c r="Q2" s="262" t="s">
        <v>285</v>
      </c>
      <c r="R2" s="263" t="s">
        <v>286</v>
      </c>
      <c r="S2" s="264" t="s">
        <v>216</v>
      </c>
      <c r="T2" s="262" t="s">
        <v>285</v>
      </c>
      <c r="U2" s="262" t="s">
        <v>286</v>
      </c>
      <c r="V2" s="395" t="s">
        <v>309</v>
      </c>
      <c r="W2" s="396" t="s">
        <v>285</v>
      </c>
      <c r="X2" s="397" t="s">
        <v>310</v>
      </c>
      <c r="Y2" s="261" t="s">
        <v>284</v>
      </c>
      <c r="Z2" s="262" t="s">
        <v>285</v>
      </c>
      <c r="AA2" s="265" t="s">
        <v>286</v>
      </c>
      <c r="AB2" s="264" t="s">
        <v>216</v>
      </c>
      <c r="AC2" s="262" t="s">
        <v>285</v>
      </c>
      <c r="AD2" s="262" t="s">
        <v>218</v>
      </c>
      <c r="AE2" s="398" t="s">
        <v>309</v>
      </c>
      <c r="AF2" s="399" t="s">
        <v>285</v>
      </c>
      <c r="AG2" s="400" t="s">
        <v>311</v>
      </c>
      <c r="AH2" s="395" t="s">
        <v>309</v>
      </c>
      <c r="AI2" s="401" t="s">
        <v>285</v>
      </c>
      <c r="AJ2" s="402" t="s">
        <v>312</v>
      </c>
      <c r="AK2" s="403" t="s">
        <v>309</v>
      </c>
      <c r="AL2" s="404" t="s">
        <v>285</v>
      </c>
      <c r="AM2" s="405" t="s">
        <v>313</v>
      </c>
      <c r="AN2" s="403" t="s">
        <v>309</v>
      </c>
      <c r="AO2" s="404" t="s">
        <v>285</v>
      </c>
      <c r="AP2" s="404" t="s">
        <v>310</v>
      </c>
      <c r="AQ2" s="395" t="s">
        <v>309</v>
      </c>
      <c r="AR2" s="401" t="s">
        <v>285</v>
      </c>
      <c r="AS2" s="406" t="s">
        <v>311</v>
      </c>
      <c r="AT2" s="407" t="s">
        <v>284</v>
      </c>
      <c r="AU2" s="262" t="s">
        <v>285</v>
      </c>
      <c r="AV2" s="265" t="s">
        <v>286</v>
      </c>
      <c r="AW2" s="264" t="s">
        <v>216</v>
      </c>
      <c r="AX2" s="262" t="s">
        <v>285</v>
      </c>
      <c r="AY2" s="266" t="s">
        <v>286</v>
      </c>
      <c r="AZ2" s="262" t="s">
        <v>216</v>
      </c>
      <c r="BA2" s="262" t="s">
        <v>285</v>
      </c>
      <c r="BB2" s="265" t="s">
        <v>218</v>
      </c>
      <c r="BC2" s="395" t="s">
        <v>309</v>
      </c>
      <c r="BD2" s="401" t="s">
        <v>285</v>
      </c>
      <c r="BE2" s="406" t="s">
        <v>311</v>
      </c>
      <c r="BF2" s="264" t="s">
        <v>216</v>
      </c>
      <c r="BG2" s="262" t="s">
        <v>285</v>
      </c>
      <c r="BH2" s="266" t="s">
        <v>286</v>
      </c>
      <c r="BI2" s="408" t="s">
        <v>216</v>
      </c>
      <c r="BJ2" s="409" t="s">
        <v>285</v>
      </c>
      <c r="BK2" s="410" t="s">
        <v>218</v>
      </c>
      <c r="BL2" s="396" t="s">
        <v>309</v>
      </c>
      <c r="BM2" s="401" t="s">
        <v>285</v>
      </c>
      <c r="BN2" s="411" t="s">
        <v>314</v>
      </c>
      <c r="BO2" s="395" t="s">
        <v>309</v>
      </c>
      <c r="BP2" s="401" t="s">
        <v>285</v>
      </c>
      <c r="BQ2" s="406" t="s">
        <v>311</v>
      </c>
      <c r="BR2" s="391" t="s">
        <v>219</v>
      </c>
      <c r="BS2" s="412" t="s">
        <v>287</v>
      </c>
      <c r="BT2" s="391" t="s">
        <v>221</v>
      </c>
      <c r="BU2" s="413" t="s">
        <v>288</v>
      </c>
      <c r="BV2" s="391" t="s">
        <v>222</v>
      </c>
      <c r="BW2" s="414" t="s">
        <v>302</v>
      </c>
    </row>
    <row r="3" spans="1:75" ht="15.75">
      <c r="A3" s="171">
        <v>37987</v>
      </c>
      <c r="B3" s="172">
        <v>359600000000</v>
      </c>
      <c r="C3" s="173">
        <v>8186050199.0069895</v>
      </c>
      <c r="D3" s="174">
        <v>0.1171845760588289</v>
      </c>
      <c r="E3" s="175">
        <v>0</v>
      </c>
      <c r="F3" s="175">
        <f>D3*E3</f>
        <v>0</v>
      </c>
      <c r="G3" s="176">
        <v>6.464543960671322E-2</v>
      </c>
      <c r="H3" s="175">
        <v>0</v>
      </c>
      <c r="I3" s="175">
        <f>G3*H3</f>
        <v>0</v>
      </c>
      <c r="J3" s="176">
        <v>0</v>
      </c>
      <c r="K3" s="175">
        <f>'[4]SPU investering'!B4</f>
        <v>0</v>
      </c>
      <c r="L3" s="177">
        <f>J3*K3</f>
        <v>0</v>
      </c>
      <c r="M3" s="174">
        <v>-2.1308898610519458E-2</v>
      </c>
      <c r="N3" s="175">
        <f>'[4]SPU investering'!B5</f>
        <v>0</v>
      </c>
      <c r="O3" s="175">
        <f>M3*N3</f>
        <v>0</v>
      </c>
      <c r="P3" s="176">
        <v>0</v>
      </c>
      <c r="Q3" s="178">
        <f>'[4]SPU investering'!B6</f>
        <v>0</v>
      </c>
      <c r="R3" s="178">
        <f>P3*Q3</f>
        <v>0</v>
      </c>
      <c r="S3" s="176">
        <v>6.2044003157810813E-2</v>
      </c>
      <c r="T3" s="178">
        <f>'[4]SPU investering'!B7</f>
        <v>0</v>
      </c>
      <c r="U3" s="178">
        <f>S3*T3</f>
        <v>0</v>
      </c>
      <c r="V3" s="329">
        <v>8.142105240824879E-2</v>
      </c>
      <c r="W3" s="228">
        <v>0</v>
      </c>
      <c r="X3" s="330">
        <f>V3*W3</f>
        <v>0</v>
      </c>
      <c r="Y3" s="174">
        <v>0</v>
      </c>
      <c r="Z3" s="175">
        <v>0</v>
      </c>
      <c r="AA3" s="177">
        <f>Y3*Z3</f>
        <v>0</v>
      </c>
      <c r="AB3" s="174">
        <v>-0.26535303920543973</v>
      </c>
      <c r="AC3" s="175">
        <v>0</v>
      </c>
      <c r="AD3" s="175">
        <f>AB3*AC3</f>
        <v>0</v>
      </c>
      <c r="AE3" s="331">
        <v>4.198467210741838E-2</v>
      </c>
      <c r="AF3" s="231">
        <v>456920000</v>
      </c>
      <c r="AG3" s="173">
        <f>AE3*AF3</f>
        <v>19183636.379321605</v>
      </c>
      <c r="AH3" s="332">
        <v>6.1943098204496221E-2</v>
      </c>
      <c r="AI3" s="173">
        <v>838832000</v>
      </c>
      <c r="AJ3" s="173">
        <f>AH3*AI3</f>
        <v>51959852.953073971</v>
      </c>
      <c r="AK3" s="503">
        <v>0</v>
      </c>
      <c r="AL3" s="173">
        <v>343763000</v>
      </c>
      <c r="AM3" s="316">
        <f>AL3*AK3</f>
        <v>0</v>
      </c>
      <c r="AN3" s="332">
        <v>6.3503276748434506E-2</v>
      </c>
      <c r="AO3" s="173">
        <v>199960000</v>
      </c>
      <c r="AP3" s="173">
        <f>AN3*AO3</f>
        <v>12698115.218616964</v>
      </c>
      <c r="AQ3" s="415">
        <v>0</v>
      </c>
      <c r="AR3" s="173">
        <v>0</v>
      </c>
      <c r="AS3" s="173">
        <f>AQ3*AR3</f>
        <v>0</v>
      </c>
      <c r="AT3" s="176">
        <v>-4.641463566850515E-2</v>
      </c>
      <c r="AU3" s="178">
        <f>'[4]SPU investering'!N12</f>
        <v>0</v>
      </c>
      <c r="AV3" s="179">
        <f>AT3*AU3</f>
        <v>0</v>
      </c>
      <c r="AW3" s="174">
        <v>0</v>
      </c>
      <c r="AX3" s="175">
        <f>'[4]SPU investering'!N13</f>
        <v>0</v>
      </c>
      <c r="AY3" s="177">
        <f t="shared" ref="AY3:AY66" si="0">AW3*AX3</f>
        <v>0</v>
      </c>
      <c r="AZ3" s="203">
        <v>2.1511477317541224E-2</v>
      </c>
      <c r="BA3" s="173">
        <v>33994000</v>
      </c>
      <c r="BB3" s="177">
        <f>AZ3*BA3</f>
        <v>731261.15993249638</v>
      </c>
      <c r="BC3" s="332">
        <v>5.9595973673839106E-2</v>
      </c>
      <c r="BD3" s="173">
        <v>0</v>
      </c>
      <c r="BE3" s="172">
        <f>BC3*BD3</f>
        <v>0</v>
      </c>
      <c r="BF3" s="174">
        <v>8.3150107879571486E-2</v>
      </c>
      <c r="BG3" s="175">
        <f>'[4]SPU investering'!K15</f>
        <v>3109308976</v>
      </c>
      <c r="BH3" s="177">
        <f>BF3*BG3</f>
        <v>258539376.78531995</v>
      </c>
      <c r="BI3" s="333">
        <v>0</v>
      </c>
      <c r="BJ3" s="334">
        <v>0</v>
      </c>
      <c r="BK3" s="335">
        <v>0</v>
      </c>
      <c r="BL3" s="332">
        <v>6.9650082724304757E-2</v>
      </c>
      <c r="BM3" s="173">
        <v>0</v>
      </c>
      <c r="BN3" s="173">
        <f>BL3*BM3</f>
        <v>0</v>
      </c>
      <c r="BO3" s="332">
        <v>-3.7666749857064316E-3</v>
      </c>
      <c r="BP3" s="173">
        <v>0</v>
      </c>
      <c r="BQ3" s="173">
        <f>BO3*BP3</f>
        <v>0</v>
      </c>
      <c r="BR3" s="336">
        <f t="shared" ref="BR3:BR34" si="1">C3-F3-I3-L3-O3-R3-U3-X3-AA3-AD3-AG3-AJ3-AM3-AP3-AS3-AV3-AY3-BB3-BE3-BH3-BK3-BN3-BQ3</f>
        <v>7842937956.5107241</v>
      </c>
      <c r="BT3" s="336">
        <f t="shared" ref="BT3:BT34" si="2">B3-E3-H3-K3-N3-Q3-T3-W3-Z3-AC3-AF3-AI3-AL3-AO3-AR3-AU3-AX3-BA3-BD3-BG3-BJ3-BM3-BP3</f>
        <v>354617222024</v>
      </c>
      <c r="BV3" s="337">
        <f>BR3/BT3</f>
        <v>2.211663018436235E-2</v>
      </c>
      <c r="BW3" s="338">
        <v>2.2764322021710203E-2</v>
      </c>
    </row>
    <row r="4" spans="1:75" ht="15.75">
      <c r="A4" s="171">
        <v>38018</v>
      </c>
      <c r="B4" s="172">
        <v>367786050199.00696</v>
      </c>
      <c r="C4" s="173">
        <v>8350304202.8946877</v>
      </c>
      <c r="D4" s="174">
        <v>-3.7142529685507845E-2</v>
      </c>
      <c r="E4" s="175">
        <v>0</v>
      </c>
      <c r="F4" s="175">
        <f t="shared" ref="F4:F67" si="3">D4*E4</f>
        <v>0</v>
      </c>
      <c r="G4" s="176">
        <v>-0.15692581807598058</v>
      </c>
      <c r="H4" s="175">
        <v>0</v>
      </c>
      <c r="I4" s="175">
        <f t="shared" ref="I4:I67" si="4">G4*H4</f>
        <v>0</v>
      </c>
      <c r="J4" s="176">
        <v>0</v>
      </c>
      <c r="K4" s="175">
        <v>0</v>
      </c>
      <c r="L4" s="177">
        <f t="shared" ref="L4:L67" si="5">J4*K4</f>
        <v>0</v>
      </c>
      <c r="M4" s="174">
        <v>-2.1599953546447163E-2</v>
      </c>
      <c r="N4" s="175">
        <v>0</v>
      </c>
      <c r="O4" s="175">
        <f t="shared" ref="O4:O67" si="6">M4*N4</f>
        <v>0</v>
      </c>
      <c r="P4" s="176">
        <v>0</v>
      </c>
      <c r="Q4" s="178">
        <v>0</v>
      </c>
      <c r="R4" s="178">
        <f t="shared" ref="R4:R67" si="7">P4*Q4</f>
        <v>0</v>
      </c>
      <c r="S4" s="176">
        <v>2.6557340200500799E-2</v>
      </c>
      <c r="T4" s="178">
        <v>0</v>
      </c>
      <c r="U4" s="178">
        <f t="shared" ref="U4:U67" si="8">S4*T4</f>
        <v>0</v>
      </c>
      <c r="V4" s="329">
        <v>7.7902997696350146E-2</v>
      </c>
      <c r="W4" s="228">
        <v>0</v>
      </c>
      <c r="X4" s="330">
        <f t="shared" ref="X4:X67" si="9">V4*W4</f>
        <v>0</v>
      </c>
      <c r="Y4" s="174">
        <v>0</v>
      </c>
      <c r="Z4" s="175">
        <v>0</v>
      </c>
      <c r="AA4" s="177">
        <f t="shared" ref="AA4:AA67" si="10">Y4*Z4</f>
        <v>0</v>
      </c>
      <c r="AB4" s="174">
        <v>4.7236448304504748E-2</v>
      </c>
      <c r="AC4" s="175">
        <v>0</v>
      </c>
      <c r="AD4" s="175">
        <f t="shared" ref="AD4:AD67" si="11">AB4*AC4</f>
        <v>0</v>
      </c>
      <c r="AE4" s="331">
        <v>3.6827152913975689E-2</v>
      </c>
      <c r="AF4" s="231">
        <f>AF3*(1+AE3)</f>
        <v>476103636.37932163</v>
      </c>
      <c r="AG4" s="173">
        <f t="shared" ref="AG4:AG67" si="12">AE4*AF4</f>
        <v>17533541.419841155</v>
      </c>
      <c r="AH4" s="332">
        <v>8.6882868852797626E-2</v>
      </c>
      <c r="AI4" s="173">
        <f>AI3*(1+AH3)</f>
        <v>890791852.95307398</v>
      </c>
      <c r="AJ4" s="173">
        <f t="shared" ref="AJ4:AJ67" si="13">AH4*AI4</f>
        <v>77394551.735262513</v>
      </c>
      <c r="AK4" s="503">
        <v>0</v>
      </c>
      <c r="AL4" s="173">
        <f>AL3*(1+AK3)</f>
        <v>343763000</v>
      </c>
      <c r="AM4" s="316">
        <f t="shared" ref="AM4:AM67" si="14">AL4*AK4</f>
        <v>0</v>
      </c>
      <c r="AN4" s="332">
        <v>4.4143119727073861E-2</v>
      </c>
      <c r="AO4" s="173">
        <f>AO3*(1+AN3)</f>
        <v>212658115.21861696</v>
      </c>
      <c r="AP4" s="173">
        <f t="shared" ref="AP4:AP67" si="15">AN4*AO4</f>
        <v>9387392.641029276</v>
      </c>
      <c r="AQ4" s="415">
        <v>0</v>
      </c>
      <c r="AR4" s="173">
        <v>0</v>
      </c>
      <c r="AS4" s="173">
        <f t="shared" ref="AS4:AS67" si="16">AQ4*AR4</f>
        <v>0</v>
      </c>
      <c r="AT4" s="176">
        <v>-9.2617541718187105E-2</v>
      </c>
      <c r="AU4" s="175">
        <v>0</v>
      </c>
      <c r="AV4" s="179">
        <f t="shared" ref="AV4:AV67" si="17">AT4*AU4</f>
        <v>0</v>
      </c>
      <c r="AW4" s="174">
        <v>0</v>
      </c>
      <c r="AX4" s="175">
        <v>0</v>
      </c>
      <c r="AY4" s="177">
        <f t="shared" si="0"/>
        <v>0</v>
      </c>
      <c r="AZ4" s="203">
        <v>0.13322919613088308</v>
      </c>
      <c r="BA4" s="177">
        <f>BA3*(1+AZ3)</f>
        <v>34725261.159932502</v>
      </c>
      <c r="BB4" s="177">
        <f t="shared" ref="BB4:BB67" si="18">AZ4*BA4</f>
        <v>4626418.6297727833</v>
      </c>
      <c r="BC4" s="332">
        <v>4.5360381859552421E-2</v>
      </c>
      <c r="BD4" s="173">
        <v>0</v>
      </c>
      <c r="BE4" s="172">
        <f t="shared" ref="BE4:BE67" si="19">BC4*BD4</f>
        <v>0</v>
      </c>
      <c r="BF4" s="174">
        <v>-5.9299480863204542E-3</v>
      </c>
      <c r="BG4" s="175">
        <f>BG3*(1+BF3)</f>
        <v>3367848352.7853203</v>
      </c>
      <c r="BH4" s="177">
        <f t="shared" ref="BH4:BH67" si="20">BF4*BG4</f>
        <v>-19971165.894616805</v>
      </c>
      <c r="BI4" s="333">
        <v>0</v>
      </c>
      <c r="BJ4" s="334">
        <v>0</v>
      </c>
      <c r="BK4" s="335">
        <v>0</v>
      </c>
      <c r="BL4" s="332">
        <v>-1.7876495378903626E-2</v>
      </c>
      <c r="BM4" s="173">
        <v>0</v>
      </c>
      <c r="BN4" s="173">
        <f t="shared" ref="BN4:BN67" si="21">BL4*BM4</f>
        <v>0</v>
      </c>
      <c r="BO4" s="332">
        <v>-0.14800614638171594</v>
      </c>
      <c r="BP4" s="173">
        <v>0</v>
      </c>
      <c r="BQ4" s="173">
        <f t="shared" ref="BQ4:BQ67" si="22">BO4*BP4</f>
        <v>0</v>
      </c>
      <c r="BR4" s="173">
        <f t="shared" si="1"/>
        <v>8261333464.3633986</v>
      </c>
      <c r="BT4" s="173">
        <f t="shared" si="2"/>
        <v>362460159980.51068</v>
      </c>
      <c r="BV4" s="339">
        <f t="shared" ref="BV4:BV67" si="23">BR4/BT4</f>
        <v>2.2792390382456396E-2</v>
      </c>
      <c r="BW4" s="338">
        <v>2.27042439439353E-2</v>
      </c>
    </row>
    <row r="5" spans="1:75" ht="15.75">
      <c r="A5" s="171">
        <v>38047</v>
      </c>
      <c r="B5" s="172">
        <v>376136354401.90167</v>
      </c>
      <c r="C5" s="173">
        <v>-2744432056.4963231</v>
      </c>
      <c r="D5" s="174">
        <v>3.2291974345132604E-2</v>
      </c>
      <c r="E5" s="175">
        <v>0</v>
      </c>
      <c r="F5" s="175">
        <f t="shared" si="3"/>
        <v>0</v>
      </c>
      <c r="G5" s="176">
        <v>6.8210827183388598E-2</v>
      </c>
      <c r="H5" s="175">
        <v>0</v>
      </c>
      <c r="I5" s="175">
        <f t="shared" si="4"/>
        <v>0</v>
      </c>
      <c r="J5" s="176">
        <v>0</v>
      </c>
      <c r="K5" s="175">
        <v>0</v>
      </c>
      <c r="L5" s="177">
        <f t="shared" si="5"/>
        <v>0</v>
      </c>
      <c r="M5" s="174">
        <v>8.1190673948786776E-2</v>
      </c>
      <c r="N5" s="175">
        <v>0</v>
      </c>
      <c r="O5" s="175">
        <f t="shared" si="6"/>
        <v>0</v>
      </c>
      <c r="P5" s="176">
        <v>0</v>
      </c>
      <c r="Q5" s="178">
        <v>0</v>
      </c>
      <c r="R5" s="178">
        <f t="shared" si="7"/>
        <v>0</v>
      </c>
      <c r="S5" s="176">
        <v>0.24046404443532934</v>
      </c>
      <c r="T5" s="178">
        <v>0</v>
      </c>
      <c r="U5" s="178">
        <f t="shared" si="8"/>
        <v>0</v>
      </c>
      <c r="V5" s="329">
        <v>1.2554207989029722E-2</v>
      </c>
      <c r="W5" s="228">
        <v>0</v>
      </c>
      <c r="X5" s="330">
        <f t="shared" si="9"/>
        <v>0</v>
      </c>
      <c r="Y5" s="174">
        <v>0</v>
      </c>
      <c r="Z5" s="175">
        <v>0</v>
      </c>
      <c r="AA5" s="177">
        <f t="shared" si="10"/>
        <v>0</v>
      </c>
      <c r="AB5" s="174">
        <v>7.811225077338893E-2</v>
      </c>
      <c r="AC5" s="175">
        <v>0</v>
      </c>
      <c r="AD5" s="175">
        <f t="shared" si="11"/>
        <v>0</v>
      </c>
      <c r="AE5" s="331">
        <v>-3.4818061220626514E-2</v>
      </c>
      <c r="AF5" s="231">
        <f t="shared" ref="AF5:AF14" si="24">AF4*(1+AE4)</f>
        <v>493637177.79916275</v>
      </c>
      <c r="AG5" s="173">
        <f t="shared" si="12"/>
        <v>-17187489.477388546</v>
      </c>
      <c r="AH5" s="332">
        <v>-2.847507132246482E-2</v>
      </c>
      <c r="AI5" s="173">
        <f t="shared" ref="AI5:AI14" si="25">AI4*(1+AH4)</f>
        <v>968186404.68833649</v>
      </c>
      <c r="AJ5" s="173">
        <f t="shared" si="13"/>
        <v>-27569176.926941168</v>
      </c>
      <c r="AK5" s="503">
        <v>0</v>
      </c>
      <c r="AL5" s="173">
        <f t="shared" ref="AL5:AL14" si="26">AL4*(1+AK4)</f>
        <v>343763000</v>
      </c>
      <c r="AM5" s="316">
        <f t="shared" si="14"/>
        <v>0</v>
      </c>
      <c r="AN5" s="332">
        <v>-5.996466295399501E-2</v>
      </c>
      <c r="AO5" s="173">
        <f t="shared" ref="AO5:AO14" si="27">AO4*(1+AN4)</f>
        <v>222045507.85964623</v>
      </c>
      <c r="AP5" s="173">
        <f t="shared" si="15"/>
        <v>-13314884.039252337</v>
      </c>
      <c r="AQ5" s="415">
        <v>0</v>
      </c>
      <c r="AR5" s="173">
        <v>0</v>
      </c>
      <c r="AS5" s="173">
        <f t="shared" si="16"/>
        <v>0</v>
      </c>
      <c r="AT5" s="176">
        <v>7.6525435596194374E-2</v>
      </c>
      <c r="AU5" s="175">
        <v>0</v>
      </c>
      <c r="AV5" s="179">
        <f t="shared" si="17"/>
        <v>0</v>
      </c>
      <c r="AW5" s="174">
        <v>0</v>
      </c>
      <c r="AX5" s="175">
        <v>0</v>
      </c>
      <c r="AY5" s="177">
        <f t="shared" si="0"/>
        <v>0</v>
      </c>
      <c r="AZ5" s="203">
        <v>-2.4809713427810957E-2</v>
      </c>
      <c r="BA5" s="177">
        <f t="shared" ref="BA5:BA14" si="28">BA4*(1+AZ4)</f>
        <v>39351679.789705284</v>
      </c>
      <c r="BB5" s="177">
        <f t="shared" si="18"/>
        <v>-976303.89848556824</v>
      </c>
      <c r="BC5" s="332">
        <v>-2.9619382653838497E-2</v>
      </c>
      <c r="BD5" s="173">
        <v>0</v>
      </c>
      <c r="BE5" s="172">
        <f t="shared" si="19"/>
        <v>0</v>
      </c>
      <c r="BF5" s="174">
        <v>2.7356770844004553E-2</v>
      </c>
      <c r="BG5" s="175">
        <f t="shared" ref="BG5:BG14" si="29">BG4*(1+BF4)</f>
        <v>3347877186.8907037</v>
      </c>
      <c r="BH5" s="177">
        <f t="shared" si="20"/>
        <v>91587109.015639588</v>
      </c>
      <c r="BI5" s="333">
        <v>0</v>
      </c>
      <c r="BJ5" s="334">
        <v>0</v>
      </c>
      <c r="BK5" s="335">
        <v>0</v>
      </c>
      <c r="BL5" s="332">
        <v>2.6942006092625384E-2</v>
      </c>
      <c r="BM5" s="173">
        <v>0</v>
      </c>
      <c r="BN5" s="173">
        <f t="shared" si="21"/>
        <v>0</v>
      </c>
      <c r="BO5" s="332">
        <v>-2.573362582682651E-2</v>
      </c>
      <c r="BP5" s="173">
        <v>0</v>
      </c>
      <c r="BQ5" s="173">
        <f t="shared" si="22"/>
        <v>0</v>
      </c>
      <c r="BR5" s="173">
        <f t="shared" si="1"/>
        <v>-2776971311.1698952</v>
      </c>
      <c r="BT5" s="173">
        <f t="shared" si="2"/>
        <v>370721493444.87415</v>
      </c>
      <c r="BV5" s="339">
        <f t="shared" si="23"/>
        <v>-7.4907210946020524E-3</v>
      </c>
      <c r="BW5" s="338">
        <v>-7.2963754350739993E-3</v>
      </c>
    </row>
    <row r="6" spans="1:75" ht="15.75">
      <c r="A6" s="171">
        <v>38078</v>
      </c>
      <c r="B6" s="172">
        <v>373391922345.40533</v>
      </c>
      <c r="C6" s="173">
        <v>279708012.86055589</v>
      </c>
      <c r="D6" s="174">
        <v>-5.0101049896855432E-2</v>
      </c>
      <c r="E6" s="175">
        <v>0</v>
      </c>
      <c r="F6" s="175">
        <f t="shared" si="3"/>
        <v>0</v>
      </c>
      <c r="G6" s="176">
        <v>0.21102685876023344</v>
      </c>
      <c r="H6" s="175">
        <v>0</v>
      </c>
      <c r="I6" s="175">
        <f t="shared" si="4"/>
        <v>0</v>
      </c>
      <c r="J6" s="176">
        <v>0</v>
      </c>
      <c r="K6" s="175">
        <v>0</v>
      </c>
      <c r="L6" s="177">
        <f t="shared" si="5"/>
        <v>0</v>
      </c>
      <c r="M6" s="174">
        <v>0.10726837210954861</v>
      </c>
      <c r="N6" s="175">
        <v>0</v>
      </c>
      <c r="O6" s="175">
        <f t="shared" si="6"/>
        <v>0</v>
      </c>
      <c r="P6" s="176">
        <v>0</v>
      </c>
      <c r="Q6" s="178">
        <v>0</v>
      </c>
      <c r="R6" s="178">
        <f t="shared" si="7"/>
        <v>0</v>
      </c>
      <c r="S6" s="176">
        <v>-5.4807797843675697E-2</v>
      </c>
      <c r="T6" s="178">
        <v>0</v>
      </c>
      <c r="U6" s="178">
        <f t="shared" si="8"/>
        <v>0</v>
      </c>
      <c r="V6" s="329">
        <v>2.800257786751784E-2</v>
      </c>
      <c r="W6" s="228">
        <v>0</v>
      </c>
      <c r="X6" s="330">
        <f t="shared" si="9"/>
        <v>0</v>
      </c>
      <c r="Y6" s="174">
        <v>0</v>
      </c>
      <c r="Z6" s="175">
        <v>0</v>
      </c>
      <c r="AA6" s="177">
        <f t="shared" si="10"/>
        <v>0</v>
      </c>
      <c r="AB6" s="174">
        <v>0.16940756706919449</v>
      </c>
      <c r="AC6" s="175">
        <v>0</v>
      </c>
      <c r="AD6" s="175">
        <f t="shared" si="11"/>
        <v>0</v>
      </c>
      <c r="AE6" s="331">
        <v>-2.2846949908347559E-2</v>
      </c>
      <c r="AF6" s="231">
        <f t="shared" si="24"/>
        <v>476449688.32177424</v>
      </c>
      <c r="AG6" s="173">
        <f t="shared" si="12"/>
        <v>-10885422.162935384</v>
      </c>
      <c r="AH6" s="332">
        <v>-7.9952169761453959E-2</v>
      </c>
      <c r="AI6" s="173">
        <f t="shared" si="25"/>
        <v>940617227.76139534</v>
      </c>
      <c r="AJ6" s="173">
        <f t="shared" si="13"/>
        <v>-75204388.274527282</v>
      </c>
      <c r="AK6" s="503">
        <v>0</v>
      </c>
      <c r="AL6" s="173">
        <f t="shared" si="26"/>
        <v>343763000</v>
      </c>
      <c r="AM6" s="316">
        <f t="shared" si="14"/>
        <v>0</v>
      </c>
      <c r="AN6" s="332">
        <v>3.6791523386967527E-2</v>
      </c>
      <c r="AO6" s="173">
        <f t="shared" si="27"/>
        <v>208730623.82039389</v>
      </c>
      <c r="AP6" s="173">
        <f t="shared" si="15"/>
        <v>7679517.6278643431</v>
      </c>
      <c r="AQ6" s="415">
        <v>0</v>
      </c>
      <c r="AR6" s="173">
        <v>0</v>
      </c>
      <c r="AS6" s="173">
        <f t="shared" si="16"/>
        <v>0</v>
      </c>
      <c r="AT6" s="176">
        <v>0.10516033206836053</v>
      </c>
      <c r="AU6" s="175">
        <v>0</v>
      </c>
      <c r="AV6" s="179">
        <f t="shared" si="17"/>
        <v>0</v>
      </c>
      <c r="AW6" s="174">
        <v>0</v>
      </c>
      <c r="AX6" s="175">
        <v>0</v>
      </c>
      <c r="AY6" s="177">
        <f t="shared" si="0"/>
        <v>0</v>
      </c>
      <c r="AZ6" s="203">
        <v>-0.10767233613221407</v>
      </c>
      <c r="BA6" s="177">
        <f t="shared" si="28"/>
        <v>38375375.89121972</v>
      </c>
      <c r="BB6" s="177">
        <f t="shared" si="18"/>
        <v>-4131966.3721594736</v>
      </c>
      <c r="BC6" s="332">
        <v>2.1768818531354438E-2</v>
      </c>
      <c r="BD6" s="173">
        <v>0</v>
      </c>
      <c r="BE6" s="172">
        <f t="shared" si="19"/>
        <v>0</v>
      </c>
      <c r="BF6" s="174">
        <v>4.665595759974351E-2</v>
      </c>
      <c r="BG6" s="175">
        <f t="shared" si="29"/>
        <v>3439464295.9063435</v>
      </c>
      <c r="BH6" s="177">
        <f t="shared" si="20"/>
        <v>160471500.35563803</v>
      </c>
      <c r="BI6" s="333">
        <v>0</v>
      </c>
      <c r="BJ6" s="334">
        <v>0</v>
      </c>
      <c r="BK6" s="335">
        <v>0</v>
      </c>
      <c r="BL6" s="332">
        <v>-1.7341083147505432E-2</v>
      </c>
      <c r="BM6" s="173">
        <v>0</v>
      </c>
      <c r="BN6" s="173">
        <f t="shared" si="21"/>
        <v>0</v>
      </c>
      <c r="BO6" s="332">
        <v>0.1283798542581189</v>
      </c>
      <c r="BP6" s="173">
        <v>0</v>
      </c>
      <c r="BQ6" s="173">
        <f t="shared" si="22"/>
        <v>0</v>
      </c>
      <c r="BR6" s="173">
        <f t="shared" si="1"/>
        <v>201778771.68667567</v>
      </c>
      <c r="BT6" s="173">
        <f t="shared" si="2"/>
        <v>367944522133.70416</v>
      </c>
      <c r="BV6" s="339">
        <f t="shared" si="23"/>
        <v>5.483945528433578E-4</v>
      </c>
      <c r="BW6" s="338">
        <v>7.4910033163977407E-4</v>
      </c>
    </row>
    <row r="7" spans="1:75" ht="15.75">
      <c r="A7" s="171">
        <v>38108</v>
      </c>
      <c r="B7" s="172">
        <v>373671630358.26587</v>
      </c>
      <c r="C7" s="173">
        <v>-932655802.68148935</v>
      </c>
      <c r="D7" s="174">
        <v>-6.9098182099256944E-2</v>
      </c>
      <c r="E7" s="175">
        <v>0</v>
      </c>
      <c r="F7" s="175">
        <f t="shared" si="3"/>
        <v>0</v>
      </c>
      <c r="G7" s="176">
        <v>-5.4088313790194853E-2</v>
      </c>
      <c r="H7" s="175">
        <v>0</v>
      </c>
      <c r="I7" s="175">
        <f t="shared" si="4"/>
        <v>0</v>
      </c>
      <c r="J7" s="176">
        <v>0</v>
      </c>
      <c r="K7" s="175">
        <v>0</v>
      </c>
      <c r="L7" s="177">
        <f t="shared" si="5"/>
        <v>0</v>
      </c>
      <c r="M7" s="174">
        <v>-5.8732084345938261E-2</v>
      </c>
      <c r="N7" s="175">
        <v>0</v>
      </c>
      <c r="O7" s="175">
        <f t="shared" si="6"/>
        <v>0</v>
      </c>
      <c r="P7" s="176">
        <v>0</v>
      </c>
      <c r="Q7" s="178">
        <v>0</v>
      </c>
      <c r="R7" s="178">
        <f t="shared" si="7"/>
        <v>0</v>
      </c>
      <c r="S7" s="176">
        <v>-7.3944189476824795E-2</v>
      </c>
      <c r="T7" s="178">
        <v>0</v>
      </c>
      <c r="U7" s="178">
        <f t="shared" si="8"/>
        <v>0</v>
      </c>
      <c r="V7" s="329">
        <v>-0.2122172643317376</v>
      </c>
      <c r="W7" s="228">
        <v>0</v>
      </c>
      <c r="X7" s="330">
        <f t="shared" si="9"/>
        <v>0</v>
      </c>
      <c r="Y7" s="174">
        <v>0</v>
      </c>
      <c r="Z7" s="175">
        <v>0</v>
      </c>
      <c r="AA7" s="177">
        <f t="shared" si="10"/>
        <v>0</v>
      </c>
      <c r="AB7" s="174">
        <v>-1.2608645481666274E-2</v>
      </c>
      <c r="AC7" s="175">
        <v>0</v>
      </c>
      <c r="AD7" s="175">
        <f t="shared" si="11"/>
        <v>0</v>
      </c>
      <c r="AE7" s="331">
        <v>-7.1737132714412594E-2</v>
      </c>
      <c r="AF7" s="231">
        <f t="shared" si="24"/>
        <v>465564266.15883887</v>
      </c>
      <c r="AG7" s="173">
        <f t="shared" si="12"/>
        <v>-33398245.54852473</v>
      </c>
      <c r="AH7" s="332">
        <v>-6.7967642846737619E-2</v>
      </c>
      <c r="AI7" s="173">
        <f t="shared" si="25"/>
        <v>865412839.48686814</v>
      </c>
      <c r="AJ7" s="173">
        <f t="shared" si="13"/>
        <v>-58820070.789224528</v>
      </c>
      <c r="AK7" s="503">
        <v>0</v>
      </c>
      <c r="AL7" s="173">
        <f t="shared" si="26"/>
        <v>343763000</v>
      </c>
      <c r="AM7" s="316">
        <f t="shared" si="14"/>
        <v>0</v>
      </c>
      <c r="AN7" s="332">
        <v>-6.0445851647027975E-2</v>
      </c>
      <c r="AO7" s="173">
        <f t="shared" si="27"/>
        <v>216410141.44825825</v>
      </c>
      <c r="AP7" s="173">
        <f t="shared" si="15"/>
        <v>-13081095.304893758</v>
      </c>
      <c r="AQ7" s="415">
        <v>0</v>
      </c>
      <c r="AR7" s="173">
        <v>0</v>
      </c>
      <c r="AS7" s="173">
        <f t="shared" si="16"/>
        <v>0</v>
      </c>
      <c r="AT7" s="176">
        <v>-9.7124356795354708E-2</v>
      </c>
      <c r="AU7" s="175">
        <v>0</v>
      </c>
      <c r="AV7" s="179">
        <f t="shared" si="17"/>
        <v>0</v>
      </c>
      <c r="AW7" s="174">
        <v>0</v>
      </c>
      <c r="AX7" s="175">
        <v>0</v>
      </c>
      <c r="AY7" s="177">
        <f t="shared" si="0"/>
        <v>0</v>
      </c>
      <c r="AZ7" s="203">
        <v>6.0558837655734273E-3</v>
      </c>
      <c r="BA7" s="177">
        <f t="shared" si="28"/>
        <v>34243409.519060247</v>
      </c>
      <c r="BB7" s="177">
        <f t="shared" si="18"/>
        <v>207374.10778435951</v>
      </c>
      <c r="BC7" s="332">
        <v>-6.0535222347495393E-2</v>
      </c>
      <c r="BD7" s="173">
        <v>0</v>
      </c>
      <c r="BE7" s="172">
        <f t="shared" si="19"/>
        <v>0</v>
      </c>
      <c r="BF7" s="174">
        <v>-3.040225376555647E-2</v>
      </c>
      <c r="BG7" s="175">
        <f t="shared" si="29"/>
        <v>3599935796.261982</v>
      </c>
      <c r="BH7" s="177">
        <f t="shared" si="20"/>
        <v>-109446161.61766736</v>
      </c>
      <c r="BI7" s="333">
        <v>0</v>
      </c>
      <c r="BJ7" s="334">
        <v>0</v>
      </c>
      <c r="BK7" s="335">
        <v>0</v>
      </c>
      <c r="BL7" s="332">
        <v>-3.5117764457447784E-2</v>
      </c>
      <c r="BM7" s="173">
        <v>0</v>
      </c>
      <c r="BN7" s="173">
        <f t="shared" si="21"/>
        <v>0</v>
      </c>
      <c r="BO7" s="332">
        <v>-2.6182704704385978E-2</v>
      </c>
      <c r="BP7" s="173">
        <v>0</v>
      </c>
      <c r="BQ7" s="173">
        <f t="shared" si="22"/>
        <v>0</v>
      </c>
      <c r="BR7" s="173">
        <f t="shared" si="1"/>
        <v>-718117603.52896345</v>
      </c>
      <c r="BT7" s="173">
        <f t="shared" si="2"/>
        <v>368146300905.39093</v>
      </c>
      <c r="BV7" s="339">
        <f t="shared" si="23"/>
        <v>-1.9506310446767488E-3</v>
      </c>
      <c r="BW7" s="338">
        <v>-2.4959234978242399E-3</v>
      </c>
    </row>
    <row r="8" spans="1:75" ht="15.75">
      <c r="A8" s="171">
        <v>38139</v>
      </c>
      <c r="B8" s="172">
        <v>372738974555.58435</v>
      </c>
      <c r="C8" s="173">
        <v>7611438399.9978676</v>
      </c>
      <c r="D8" s="174">
        <v>-0.14477498442701539</v>
      </c>
      <c r="E8" s="175">
        <v>0</v>
      </c>
      <c r="F8" s="175">
        <f t="shared" si="3"/>
        <v>0</v>
      </c>
      <c r="G8" s="176">
        <v>0.22850070230322406</v>
      </c>
      <c r="H8" s="175">
        <v>0</v>
      </c>
      <c r="I8" s="175">
        <f t="shared" si="4"/>
        <v>0</v>
      </c>
      <c r="J8" s="176">
        <v>0</v>
      </c>
      <c r="K8" s="175">
        <v>0</v>
      </c>
      <c r="L8" s="177">
        <f t="shared" si="5"/>
        <v>0</v>
      </c>
      <c r="M8" s="174">
        <v>0.17494133352254981</v>
      </c>
      <c r="N8" s="175">
        <v>0</v>
      </c>
      <c r="O8" s="175">
        <f t="shared" si="6"/>
        <v>0</v>
      </c>
      <c r="P8" s="176">
        <v>0</v>
      </c>
      <c r="Q8" s="178">
        <v>0</v>
      </c>
      <c r="R8" s="178">
        <f t="shared" si="7"/>
        <v>0</v>
      </c>
      <c r="S8" s="176">
        <v>3.9644721282064213E-2</v>
      </c>
      <c r="T8" s="178">
        <v>0</v>
      </c>
      <c r="U8" s="178">
        <f t="shared" si="8"/>
        <v>0</v>
      </c>
      <c r="V8" s="329">
        <v>-2.5148978203808608E-2</v>
      </c>
      <c r="W8" s="228">
        <v>0</v>
      </c>
      <c r="X8" s="330">
        <f t="shared" si="9"/>
        <v>0</v>
      </c>
      <c r="Y8" s="174">
        <v>0</v>
      </c>
      <c r="Z8" s="175">
        <v>0</v>
      </c>
      <c r="AA8" s="177">
        <f t="shared" si="10"/>
        <v>0</v>
      </c>
      <c r="AB8" s="174">
        <v>6.8938935093356676E-2</v>
      </c>
      <c r="AC8" s="175">
        <v>0</v>
      </c>
      <c r="AD8" s="175">
        <f t="shared" si="11"/>
        <v>0</v>
      </c>
      <c r="AE8" s="331">
        <v>3.2713649158968794E-2</v>
      </c>
      <c r="AF8" s="231">
        <f t="shared" si="24"/>
        <v>432166020.61031413</v>
      </c>
      <c r="AG8" s="173">
        <f t="shared" si="12"/>
        <v>14137727.576673493</v>
      </c>
      <c r="AH8" s="332">
        <v>-6.3961930720250713E-3</v>
      </c>
      <c r="AI8" s="173">
        <f t="shared" si="25"/>
        <v>806592768.69764364</v>
      </c>
      <c r="AJ8" s="173">
        <f t="shared" si="13"/>
        <v>-5159123.0790893892</v>
      </c>
      <c r="AK8" s="503">
        <v>0</v>
      </c>
      <c r="AL8" s="173">
        <f t="shared" si="26"/>
        <v>343763000</v>
      </c>
      <c r="AM8" s="316">
        <f t="shared" si="14"/>
        <v>0</v>
      </c>
      <c r="AN8" s="332">
        <v>2.9530958875369517E-3</v>
      </c>
      <c r="AO8" s="173">
        <f t="shared" si="27"/>
        <v>203329046.14336449</v>
      </c>
      <c r="AP8" s="173">
        <f t="shared" si="15"/>
        <v>600450.1699827807</v>
      </c>
      <c r="AQ8" s="415">
        <v>0</v>
      </c>
      <c r="AR8" s="173">
        <v>0</v>
      </c>
      <c r="AS8" s="173">
        <f t="shared" si="16"/>
        <v>0</v>
      </c>
      <c r="AT8" s="176">
        <v>0.17078849784620159</v>
      </c>
      <c r="AU8" s="175">
        <v>0</v>
      </c>
      <c r="AV8" s="179">
        <f t="shared" si="17"/>
        <v>0</v>
      </c>
      <c r="AW8" s="174">
        <v>0</v>
      </c>
      <c r="AX8" s="175">
        <v>0</v>
      </c>
      <c r="AY8" s="177">
        <f t="shared" si="0"/>
        <v>0</v>
      </c>
      <c r="AZ8" s="203">
        <v>9.4054059104751911E-2</v>
      </c>
      <c r="BA8" s="177">
        <f t="shared" si="28"/>
        <v>34450783.626844607</v>
      </c>
      <c r="BB8" s="177">
        <f t="shared" si="18"/>
        <v>3240236.0394442622</v>
      </c>
      <c r="BC8" s="332">
        <v>0.10614008909577319</v>
      </c>
      <c r="BD8" s="173">
        <v>0</v>
      </c>
      <c r="BE8" s="172">
        <f t="shared" si="19"/>
        <v>0</v>
      </c>
      <c r="BF8" s="174">
        <v>8.3841690495666657E-2</v>
      </c>
      <c r="BG8" s="175">
        <f t="shared" si="29"/>
        <v>3490489634.6443143</v>
      </c>
      <c r="BH8" s="177">
        <f t="shared" si="20"/>
        <v>292648551.62618119</v>
      </c>
      <c r="BI8" s="333">
        <v>0</v>
      </c>
      <c r="BJ8" s="334">
        <v>0</v>
      </c>
      <c r="BK8" s="335">
        <v>0</v>
      </c>
      <c r="BL8" s="332">
        <v>7.6155529946114334E-3</v>
      </c>
      <c r="BM8" s="173">
        <v>0</v>
      </c>
      <c r="BN8" s="173">
        <f t="shared" si="21"/>
        <v>0</v>
      </c>
      <c r="BO8" s="332">
        <v>6.3141917999617367E-2</v>
      </c>
      <c r="BP8" s="173">
        <v>0</v>
      </c>
      <c r="BQ8" s="173">
        <f t="shared" si="22"/>
        <v>0</v>
      </c>
      <c r="BR8" s="173">
        <f t="shared" si="1"/>
        <v>7305970557.6646748</v>
      </c>
      <c r="BT8" s="173">
        <f t="shared" si="2"/>
        <v>367428183301.86194</v>
      </c>
      <c r="BV8" s="339">
        <f t="shared" si="23"/>
        <v>1.9884077731899048E-2</v>
      </c>
      <c r="BW8" s="338">
        <v>2.04202911945899E-2</v>
      </c>
    </row>
    <row r="9" spans="1:75" ht="15.75">
      <c r="A9" s="171">
        <v>38169</v>
      </c>
      <c r="B9" s="172">
        <v>380350412955.58221</v>
      </c>
      <c r="C9" s="173">
        <v>-10361344941.021109</v>
      </c>
      <c r="D9" s="174">
        <v>0.18635940803574447</v>
      </c>
      <c r="E9" s="175">
        <v>0</v>
      </c>
      <c r="F9" s="175">
        <f t="shared" si="3"/>
        <v>0</v>
      </c>
      <c r="G9" s="176">
        <v>6.1784488322331492E-3</v>
      </c>
      <c r="H9" s="175">
        <v>0</v>
      </c>
      <c r="I9" s="175">
        <f t="shared" si="4"/>
        <v>0</v>
      </c>
      <c r="J9" s="176">
        <v>0</v>
      </c>
      <c r="K9" s="175">
        <v>0</v>
      </c>
      <c r="L9" s="177">
        <f t="shared" si="5"/>
        <v>0</v>
      </c>
      <c r="M9" s="174">
        <v>-4.9120141137453171E-3</v>
      </c>
      <c r="N9" s="175">
        <v>0</v>
      </c>
      <c r="O9" s="175">
        <f t="shared" si="6"/>
        <v>0</v>
      </c>
      <c r="P9" s="176">
        <v>0</v>
      </c>
      <c r="Q9" s="178">
        <v>0</v>
      </c>
      <c r="R9" s="178">
        <f t="shared" si="7"/>
        <v>0</v>
      </c>
      <c r="S9" s="176">
        <v>9.514975193656082E-2</v>
      </c>
      <c r="T9" s="178">
        <v>0</v>
      </c>
      <c r="U9" s="178">
        <f t="shared" si="8"/>
        <v>0</v>
      </c>
      <c r="V9" s="329">
        <v>6.5204169199739093E-2</v>
      </c>
      <c r="W9" s="228">
        <v>0</v>
      </c>
      <c r="X9" s="330">
        <f t="shared" si="9"/>
        <v>0</v>
      </c>
      <c r="Y9" s="174">
        <v>0</v>
      </c>
      <c r="Z9" s="175">
        <v>0</v>
      </c>
      <c r="AA9" s="177">
        <f t="shared" si="10"/>
        <v>0</v>
      </c>
      <c r="AB9" s="174">
        <v>0.3807359121452133</v>
      </c>
      <c r="AC9" s="175">
        <v>0</v>
      </c>
      <c r="AD9" s="175">
        <f t="shared" si="11"/>
        <v>0</v>
      </c>
      <c r="AE9" s="331">
        <v>5.2795157047614193E-2</v>
      </c>
      <c r="AF9" s="231">
        <f t="shared" si="24"/>
        <v>446303748.18698764</v>
      </c>
      <c r="AG9" s="173">
        <f t="shared" si="12"/>
        <v>23562676.476470869</v>
      </c>
      <c r="AH9" s="332">
        <v>1.2378923286255519E-3</v>
      </c>
      <c r="AI9" s="173">
        <f t="shared" si="25"/>
        <v>801433645.61855423</v>
      </c>
      <c r="AJ9" s="173">
        <f t="shared" si="13"/>
        <v>992088.56181361747</v>
      </c>
      <c r="AK9" s="503">
        <v>0</v>
      </c>
      <c r="AL9" s="173">
        <f t="shared" si="26"/>
        <v>343763000</v>
      </c>
      <c r="AM9" s="316">
        <f t="shared" si="14"/>
        <v>0</v>
      </c>
      <c r="AN9" s="332">
        <v>-3.2751696790490635E-2</v>
      </c>
      <c r="AO9" s="173">
        <f t="shared" si="27"/>
        <v>203929496.31334728</v>
      </c>
      <c r="AP9" s="173">
        <f t="shared" si="15"/>
        <v>-6679037.0298922276</v>
      </c>
      <c r="AQ9" s="415">
        <v>0</v>
      </c>
      <c r="AR9" s="173">
        <v>0</v>
      </c>
      <c r="AS9" s="173">
        <f t="shared" si="16"/>
        <v>0</v>
      </c>
      <c r="AT9" s="176">
        <v>-9.1992791948824773E-2</v>
      </c>
      <c r="AU9" s="175">
        <v>0</v>
      </c>
      <c r="AV9" s="179">
        <f t="shared" si="17"/>
        <v>0</v>
      </c>
      <c r="AW9" s="174">
        <v>0</v>
      </c>
      <c r="AX9" s="175">
        <v>0</v>
      </c>
      <c r="AY9" s="177">
        <f t="shared" si="0"/>
        <v>0</v>
      </c>
      <c r="AZ9" s="203">
        <v>4.312172611217893E-4</v>
      </c>
      <c r="BA9" s="177">
        <f t="shared" si="28"/>
        <v>37691019.666288868</v>
      </c>
      <c r="BB9" s="177">
        <f t="shared" si="18"/>
        <v>16253.018269384582</v>
      </c>
      <c r="BC9" s="332">
        <v>5.5867378424370756E-2</v>
      </c>
      <c r="BD9" s="173">
        <v>0</v>
      </c>
      <c r="BE9" s="172">
        <f t="shared" si="19"/>
        <v>0</v>
      </c>
      <c r="BF9" s="174">
        <v>4.5429845746681137E-2</v>
      </c>
      <c r="BG9" s="175">
        <f t="shared" si="29"/>
        <v>3783138186.2704954</v>
      </c>
      <c r="BH9" s="177">
        <f t="shared" si="20"/>
        <v>171867384.24064764</v>
      </c>
      <c r="BI9" s="333">
        <v>0</v>
      </c>
      <c r="BJ9" s="334">
        <v>0</v>
      </c>
      <c r="BK9" s="335">
        <v>0</v>
      </c>
      <c r="BL9" s="332">
        <v>6.2399010576718768E-2</v>
      </c>
      <c r="BM9" s="173">
        <v>0</v>
      </c>
      <c r="BN9" s="173">
        <f t="shared" si="21"/>
        <v>0</v>
      </c>
      <c r="BO9" s="332">
        <v>-4.132125443056265E-2</v>
      </c>
      <c r="BP9" s="173">
        <v>0</v>
      </c>
      <c r="BQ9" s="173">
        <f t="shared" si="22"/>
        <v>0</v>
      </c>
      <c r="BR9" s="173">
        <f t="shared" si="1"/>
        <v>-10551104306.288418</v>
      </c>
      <c r="BT9" s="173">
        <f t="shared" si="2"/>
        <v>374734153859.52655</v>
      </c>
      <c r="BV9" s="339">
        <f t="shared" si="23"/>
        <v>-2.8156238756512228E-2</v>
      </c>
      <c r="BW9" s="338">
        <v>-2.7241576683212698E-2</v>
      </c>
    </row>
    <row r="10" spans="1:75" ht="15.75">
      <c r="A10" s="171">
        <v>38200</v>
      </c>
      <c r="B10" s="172">
        <v>369989068014.5611</v>
      </c>
      <c r="C10" s="173">
        <v>102114132.0013101</v>
      </c>
      <c r="D10" s="174">
        <v>-6.5469781949990327E-2</v>
      </c>
      <c r="E10" s="175">
        <v>0</v>
      </c>
      <c r="F10" s="175">
        <f t="shared" si="3"/>
        <v>0</v>
      </c>
      <c r="G10" s="176">
        <v>-6.1597974260484203E-2</v>
      </c>
      <c r="H10" s="175">
        <v>0</v>
      </c>
      <c r="I10" s="175">
        <f t="shared" si="4"/>
        <v>0</v>
      </c>
      <c r="J10" s="176">
        <v>0</v>
      </c>
      <c r="K10" s="175">
        <v>0</v>
      </c>
      <c r="L10" s="177">
        <f t="shared" si="5"/>
        <v>0</v>
      </c>
      <c r="M10" s="174">
        <v>-3.4084755535445571E-2</v>
      </c>
      <c r="N10" s="175">
        <v>0</v>
      </c>
      <c r="O10" s="175">
        <f t="shared" si="6"/>
        <v>0</v>
      </c>
      <c r="P10" s="176">
        <v>0</v>
      </c>
      <c r="Q10" s="178">
        <v>0</v>
      </c>
      <c r="R10" s="178">
        <f t="shared" si="7"/>
        <v>0</v>
      </c>
      <c r="S10" s="176">
        <v>-0.10669996035625272</v>
      </c>
      <c r="T10" s="178">
        <v>0</v>
      </c>
      <c r="U10" s="178">
        <f t="shared" si="8"/>
        <v>0</v>
      </c>
      <c r="V10" s="329">
        <v>-1.451989088183331E-2</v>
      </c>
      <c r="W10" s="228">
        <v>0</v>
      </c>
      <c r="X10" s="330">
        <f t="shared" si="9"/>
        <v>0</v>
      </c>
      <c r="Y10" s="174">
        <v>0</v>
      </c>
      <c r="Z10" s="175">
        <v>0</v>
      </c>
      <c r="AA10" s="177">
        <f t="shared" si="10"/>
        <v>0</v>
      </c>
      <c r="AB10" s="174">
        <v>-0.13577340434908214</v>
      </c>
      <c r="AC10" s="175">
        <v>0</v>
      </c>
      <c r="AD10" s="175">
        <f t="shared" si="11"/>
        <v>0</v>
      </c>
      <c r="AE10" s="331">
        <v>7.6194394998799445E-2</v>
      </c>
      <c r="AF10" s="231">
        <f t="shared" si="24"/>
        <v>469866424.66345853</v>
      </c>
      <c r="AG10" s="173">
        <f t="shared" si="12"/>
        <v>35801187.957481198</v>
      </c>
      <c r="AH10" s="332">
        <v>0.15307811335159105</v>
      </c>
      <c r="AI10" s="173">
        <f t="shared" si="25"/>
        <v>802425734.18036783</v>
      </c>
      <c r="AJ10" s="173">
        <f t="shared" si="13"/>
        <v>122833817.49309601</v>
      </c>
      <c r="AK10" s="503">
        <v>0</v>
      </c>
      <c r="AL10" s="173">
        <f t="shared" si="26"/>
        <v>343763000</v>
      </c>
      <c r="AM10" s="316">
        <f t="shared" si="14"/>
        <v>0</v>
      </c>
      <c r="AN10" s="332">
        <v>1.7807656998343309E-2</v>
      </c>
      <c r="AO10" s="173">
        <f t="shared" si="27"/>
        <v>197250459.28345504</v>
      </c>
      <c r="AP10" s="173">
        <f t="shared" si="15"/>
        <v>3512568.5216854503</v>
      </c>
      <c r="AQ10" s="415">
        <v>0</v>
      </c>
      <c r="AR10" s="173">
        <v>0</v>
      </c>
      <c r="AS10" s="173">
        <f t="shared" si="16"/>
        <v>0</v>
      </c>
      <c r="AT10" s="176">
        <v>-5.2730786058202365E-3</v>
      </c>
      <c r="AU10" s="175">
        <v>0</v>
      </c>
      <c r="AV10" s="179">
        <f t="shared" si="17"/>
        <v>0</v>
      </c>
      <c r="AW10" s="174">
        <v>0</v>
      </c>
      <c r="AX10" s="175">
        <v>0</v>
      </c>
      <c r="AY10" s="177">
        <f t="shared" si="0"/>
        <v>0</v>
      </c>
      <c r="AZ10" s="203">
        <v>6.3773207270443638E-2</v>
      </c>
      <c r="BA10" s="177">
        <f t="shared" si="28"/>
        <v>37707272.68455825</v>
      </c>
      <c r="BB10" s="177">
        <f t="shared" si="18"/>
        <v>2404713.7165154708</v>
      </c>
      <c r="BC10" s="332">
        <v>6.4627568437901198E-2</v>
      </c>
      <c r="BD10" s="173">
        <v>0</v>
      </c>
      <c r="BE10" s="172">
        <f t="shared" si="19"/>
        <v>0</v>
      </c>
      <c r="BF10" s="174">
        <v>-5.440054912618052E-3</v>
      </c>
      <c r="BG10" s="175">
        <f t="shared" si="29"/>
        <v>3955005570.5111427</v>
      </c>
      <c r="BH10" s="177">
        <f t="shared" si="20"/>
        <v>-21515447.483290903</v>
      </c>
      <c r="BI10" s="333">
        <v>0</v>
      </c>
      <c r="BJ10" s="334">
        <v>0</v>
      </c>
      <c r="BK10" s="335">
        <v>0</v>
      </c>
      <c r="BL10" s="332">
        <v>5.0440111788334664E-2</v>
      </c>
      <c r="BM10" s="173">
        <v>0</v>
      </c>
      <c r="BN10" s="173">
        <f t="shared" si="21"/>
        <v>0</v>
      </c>
      <c r="BO10" s="332">
        <v>-7.6117718267691842E-2</v>
      </c>
      <c r="BP10" s="173">
        <v>0</v>
      </c>
      <c r="BQ10" s="173">
        <f t="shared" si="22"/>
        <v>0</v>
      </c>
      <c r="BR10" s="173">
        <f t="shared" si="1"/>
        <v>-40922708.204177134</v>
      </c>
      <c r="BT10" s="173">
        <f t="shared" si="2"/>
        <v>364183049553.2381</v>
      </c>
      <c r="BV10" s="339">
        <f t="shared" si="23"/>
        <v>-1.1236851427978074E-4</v>
      </c>
      <c r="BW10" s="338">
        <v>2.7599229498664901E-4</v>
      </c>
    </row>
    <row r="11" spans="1:75" ht="15.75">
      <c r="A11" s="171">
        <v>38231</v>
      </c>
      <c r="B11" s="172">
        <v>370091182146.56238</v>
      </c>
      <c r="C11" s="173">
        <v>6501714893.9160576</v>
      </c>
      <c r="D11" s="174">
        <v>0.15558647113689064</v>
      </c>
      <c r="E11" s="175">
        <v>0</v>
      </c>
      <c r="F11" s="175">
        <f t="shared" si="3"/>
        <v>0</v>
      </c>
      <c r="G11" s="176">
        <v>5.0141209778532654E-2</v>
      </c>
      <c r="H11" s="175">
        <v>0</v>
      </c>
      <c r="I11" s="175">
        <f t="shared" si="4"/>
        <v>0</v>
      </c>
      <c r="J11" s="176">
        <v>0</v>
      </c>
      <c r="K11" s="175">
        <v>0</v>
      </c>
      <c r="L11" s="177">
        <f t="shared" si="5"/>
        <v>0</v>
      </c>
      <c r="M11" s="174">
        <v>8.9016615171265051E-2</v>
      </c>
      <c r="N11" s="175">
        <v>0</v>
      </c>
      <c r="O11" s="175">
        <f t="shared" si="6"/>
        <v>0</v>
      </c>
      <c r="P11" s="176">
        <v>0</v>
      </c>
      <c r="Q11" s="178">
        <v>0</v>
      </c>
      <c r="R11" s="178">
        <f t="shared" si="7"/>
        <v>0</v>
      </c>
      <c r="S11" s="176">
        <v>4.2429160429821769E-2</v>
      </c>
      <c r="T11" s="178">
        <v>0</v>
      </c>
      <c r="U11" s="178">
        <f t="shared" si="8"/>
        <v>0</v>
      </c>
      <c r="V11" s="329">
        <v>9.5633931926535937E-2</v>
      </c>
      <c r="W11" s="228">
        <v>0</v>
      </c>
      <c r="X11" s="330">
        <f t="shared" si="9"/>
        <v>0</v>
      </c>
      <c r="Y11" s="174">
        <v>0</v>
      </c>
      <c r="Z11" s="175">
        <v>0</v>
      </c>
      <c r="AA11" s="177">
        <f t="shared" si="10"/>
        <v>0</v>
      </c>
      <c r="AB11" s="174">
        <v>-1.1069337525292166E-2</v>
      </c>
      <c r="AC11" s="175">
        <v>0</v>
      </c>
      <c r="AD11" s="175">
        <f t="shared" si="11"/>
        <v>0</v>
      </c>
      <c r="AE11" s="331">
        <v>3.5709088518035767E-2</v>
      </c>
      <c r="AF11" s="231">
        <f t="shared" si="24"/>
        <v>505667612.62093979</v>
      </c>
      <c r="AG11" s="173">
        <f t="shared" si="12"/>
        <v>18056929.53978496</v>
      </c>
      <c r="AH11" s="332">
        <v>-9.6143158135636436E-3</v>
      </c>
      <c r="AI11" s="173">
        <f t="shared" si="25"/>
        <v>925259551.67346382</v>
      </c>
      <c r="AJ11" s="173">
        <f t="shared" si="13"/>
        <v>-8895737.5393049903</v>
      </c>
      <c r="AK11" s="503">
        <v>0</v>
      </c>
      <c r="AL11" s="173">
        <f t="shared" si="26"/>
        <v>343763000</v>
      </c>
      <c r="AM11" s="316">
        <f t="shared" si="14"/>
        <v>0</v>
      </c>
      <c r="AN11" s="332">
        <v>3.6876124625729978E-2</v>
      </c>
      <c r="AO11" s="173">
        <f t="shared" si="27"/>
        <v>200763027.80514053</v>
      </c>
      <c r="AP11" s="173">
        <f t="shared" si="15"/>
        <v>7403362.4335812544</v>
      </c>
      <c r="AQ11" s="415">
        <v>0</v>
      </c>
      <c r="AR11" s="173">
        <v>0</v>
      </c>
      <c r="AS11" s="173">
        <f t="shared" si="16"/>
        <v>0</v>
      </c>
      <c r="AT11" s="176">
        <v>5.9444108833296407E-2</v>
      </c>
      <c r="AU11" s="175">
        <v>0</v>
      </c>
      <c r="AV11" s="179">
        <f t="shared" si="17"/>
        <v>0</v>
      </c>
      <c r="AW11" s="174">
        <v>0</v>
      </c>
      <c r="AX11" s="175">
        <v>0</v>
      </c>
      <c r="AY11" s="177">
        <f t="shared" si="0"/>
        <v>0</v>
      </c>
      <c r="AZ11" s="203">
        <v>0.10530152601554776</v>
      </c>
      <c r="BA11" s="177">
        <f t="shared" si="28"/>
        <v>40111986.401073717</v>
      </c>
      <c r="BB11" s="177">
        <f t="shared" si="18"/>
        <v>4223853.379547962</v>
      </c>
      <c r="BC11" s="332">
        <v>7.8732567273837761E-2</v>
      </c>
      <c r="BD11" s="173">
        <v>0</v>
      </c>
      <c r="BE11" s="172">
        <f t="shared" si="19"/>
        <v>0</v>
      </c>
      <c r="BF11" s="174">
        <v>-2.6490577658837246E-2</v>
      </c>
      <c r="BG11" s="175">
        <f t="shared" si="29"/>
        <v>3933490123.0278521</v>
      </c>
      <c r="BH11" s="177">
        <f t="shared" si="20"/>
        <v>-104200425.57433859</v>
      </c>
      <c r="BI11" s="333">
        <v>0</v>
      </c>
      <c r="BJ11" s="334">
        <v>0</v>
      </c>
      <c r="BK11" s="335">
        <v>0</v>
      </c>
      <c r="BL11" s="332">
        <v>4.6712503529710868E-2</v>
      </c>
      <c r="BM11" s="173">
        <v>0</v>
      </c>
      <c r="BN11" s="173">
        <f t="shared" si="21"/>
        <v>0</v>
      </c>
      <c r="BO11" s="332">
        <v>2.1574857085311754E-2</v>
      </c>
      <c r="BP11" s="173">
        <v>0</v>
      </c>
      <c r="BQ11" s="173">
        <f t="shared" si="22"/>
        <v>0</v>
      </c>
      <c r="BR11" s="173">
        <f t="shared" si="1"/>
        <v>6585126911.6767864</v>
      </c>
      <c r="BT11" s="173">
        <f t="shared" si="2"/>
        <v>364142126845.034</v>
      </c>
      <c r="BV11" s="339">
        <f t="shared" si="23"/>
        <v>1.8083946970736467E-2</v>
      </c>
      <c r="BW11" s="338">
        <v>1.7567873020387901E-2</v>
      </c>
    </row>
    <row r="12" spans="1:75" ht="15.75">
      <c r="A12" s="185">
        <v>38261</v>
      </c>
      <c r="B12" s="186">
        <v>376592897040.47839</v>
      </c>
      <c r="C12" s="173">
        <v>4418778148.6561337</v>
      </c>
      <c r="D12" s="174">
        <v>9.2863629083256696E-2</v>
      </c>
      <c r="E12" s="175">
        <v>0</v>
      </c>
      <c r="F12" s="175">
        <f t="shared" si="3"/>
        <v>0</v>
      </c>
      <c r="G12" s="176">
        <v>1.8059328503770421E-2</v>
      </c>
      <c r="H12" s="175">
        <v>0</v>
      </c>
      <c r="I12" s="175">
        <f t="shared" si="4"/>
        <v>0</v>
      </c>
      <c r="J12" s="176">
        <v>0</v>
      </c>
      <c r="K12" s="175">
        <v>0</v>
      </c>
      <c r="L12" s="177">
        <f t="shared" si="5"/>
        <v>0</v>
      </c>
      <c r="M12" s="174">
        <v>0.1274215069229761</v>
      </c>
      <c r="N12" s="175">
        <v>0</v>
      </c>
      <c r="O12" s="175">
        <f t="shared" si="6"/>
        <v>0</v>
      </c>
      <c r="P12" s="176">
        <v>0</v>
      </c>
      <c r="Q12" s="178">
        <v>0</v>
      </c>
      <c r="R12" s="178">
        <f t="shared" si="7"/>
        <v>0</v>
      </c>
      <c r="S12" s="176">
        <v>4.6033235297783956E-2</v>
      </c>
      <c r="T12" s="178">
        <v>0</v>
      </c>
      <c r="U12" s="178">
        <f t="shared" si="8"/>
        <v>0</v>
      </c>
      <c r="V12" s="329">
        <v>0.15270708352902385</v>
      </c>
      <c r="W12" s="228">
        <v>0</v>
      </c>
      <c r="X12" s="330">
        <f t="shared" si="9"/>
        <v>0</v>
      </c>
      <c r="Y12" s="174">
        <v>0</v>
      </c>
      <c r="Z12" s="175">
        <v>0</v>
      </c>
      <c r="AA12" s="177">
        <f t="shared" si="10"/>
        <v>0</v>
      </c>
      <c r="AB12" s="174">
        <v>4.6750778135872953E-3</v>
      </c>
      <c r="AC12" s="175">
        <v>0</v>
      </c>
      <c r="AD12" s="175">
        <f t="shared" si="11"/>
        <v>0</v>
      </c>
      <c r="AE12" s="331">
        <v>3.6234133960640742E-2</v>
      </c>
      <c r="AF12" s="231">
        <f t="shared" si="24"/>
        <v>523724542.16072476</v>
      </c>
      <c r="AG12" s="173">
        <f t="shared" si="12"/>
        <v>18976705.21912694</v>
      </c>
      <c r="AH12" s="332">
        <v>-4.9313809349078523E-2</v>
      </c>
      <c r="AI12" s="173">
        <f t="shared" si="25"/>
        <v>916363814.13415885</v>
      </c>
      <c r="AJ12" s="173">
        <f t="shared" si="13"/>
        <v>-45189390.424606338</v>
      </c>
      <c r="AK12" s="503">
        <v>0</v>
      </c>
      <c r="AL12" s="173">
        <f t="shared" si="26"/>
        <v>343763000</v>
      </c>
      <c r="AM12" s="316">
        <f t="shared" si="14"/>
        <v>0</v>
      </c>
      <c r="AN12" s="332">
        <v>1.477838065579302E-2</v>
      </c>
      <c r="AO12" s="173">
        <f t="shared" si="27"/>
        <v>208166390.23872179</v>
      </c>
      <c r="AP12" s="173">
        <f t="shared" si="15"/>
        <v>3076362.154690187</v>
      </c>
      <c r="AQ12" s="415">
        <v>0</v>
      </c>
      <c r="AR12" s="173">
        <v>0</v>
      </c>
      <c r="AS12" s="173">
        <f t="shared" si="16"/>
        <v>0</v>
      </c>
      <c r="AT12" s="176">
        <v>1.3096347042375779E-2</v>
      </c>
      <c r="AU12" s="175">
        <v>0</v>
      </c>
      <c r="AV12" s="179">
        <f t="shared" si="17"/>
        <v>0</v>
      </c>
      <c r="AW12" s="174">
        <v>0</v>
      </c>
      <c r="AX12" s="175">
        <v>0</v>
      </c>
      <c r="AY12" s="177">
        <f t="shared" si="0"/>
        <v>0</v>
      </c>
      <c r="AZ12" s="203">
        <v>0.12222582138069153</v>
      </c>
      <c r="BA12" s="177">
        <f t="shared" si="28"/>
        <v>44335839.780621685</v>
      </c>
      <c r="BB12" s="177">
        <f t="shared" si="18"/>
        <v>5418984.4337892244</v>
      </c>
      <c r="BC12" s="332">
        <v>8.6117632039995951E-2</v>
      </c>
      <c r="BD12" s="173">
        <v>0</v>
      </c>
      <c r="BE12" s="172">
        <f t="shared" si="19"/>
        <v>0</v>
      </c>
      <c r="BF12" s="174">
        <v>8.1209167036078861E-2</v>
      </c>
      <c r="BG12" s="175">
        <f t="shared" si="29"/>
        <v>3829289697.4535136</v>
      </c>
      <c r="BH12" s="177">
        <f t="shared" si="20"/>
        <v>310973426.67003828</v>
      </c>
      <c r="BI12" s="333">
        <v>0</v>
      </c>
      <c r="BJ12" s="334">
        <v>0</v>
      </c>
      <c r="BK12" s="335">
        <v>0</v>
      </c>
      <c r="BL12" s="332">
        <v>9.9884662546341416E-3</v>
      </c>
      <c r="BM12" s="173">
        <v>0</v>
      </c>
      <c r="BN12" s="173">
        <f t="shared" si="21"/>
        <v>0</v>
      </c>
      <c r="BO12" s="332">
        <v>8.7496220399909189E-2</v>
      </c>
      <c r="BP12" s="173">
        <v>0</v>
      </c>
      <c r="BQ12" s="173">
        <f t="shared" si="22"/>
        <v>0</v>
      </c>
      <c r="BR12" s="173">
        <f t="shared" si="1"/>
        <v>4125522060.603096</v>
      </c>
      <c r="BT12" s="173">
        <f t="shared" si="2"/>
        <v>370727253756.71069</v>
      </c>
      <c r="BV12" s="339">
        <f t="shared" si="23"/>
        <v>1.1128186608342706E-2</v>
      </c>
      <c r="BW12" s="338">
        <v>1.17335674235544E-2</v>
      </c>
    </row>
    <row r="13" spans="1:75" ht="15.75">
      <c r="A13" s="171">
        <v>38292</v>
      </c>
      <c r="B13" s="172">
        <v>381011675189.13452</v>
      </c>
      <c r="C13" s="173">
        <v>12664724479.444437</v>
      </c>
      <c r="D13" s="174">
        <v>1.5576402013862071E-2</v>
      </c>
      <c r="E13" s="175">
        <v>0</v>
      </c>
      <c r="F13" s="175">
        <f t="shared" si="3"/>
        <v>0</v>
      </c>
      <c r="G13" s="176">
        <v>0.11853918499492257</v>
      </c>
      <c r="H13" s="175">
        <v>0</v>
      </c>
      <c r="I13" s="175">
        <f t="shared" si="4"/>
        <v>0</v>
      </c>
      <c r="J13" s="176">
        <v>0</v>
      </c>
      <c r="K13" s="175">
        <v>0</v>
      </c>
      <c r="L13" s="177">
        <f t="shared" si="5"/>
        <v>0</v>
      </c>
      <c r="M13" s="174">
        <v>0.1842746153010297</v>
      </c>
      <c r="N13" s="175">
        <v>0</v>
      </c>
      <c r="O13" s="175">
        <f t="shared" si="6"/>
        <v>0</v>
      </c>
      <c r="P13" s="176">
        <v>0</v>
      </c>
      <c r="Q13" s="178">
        <v>0</v>
      </c>
      <c r="R13" s="178">
        <f t="shared" si="7"/>
        <v>0</v>
      </c>
      <c r="S13" s="176">
        <v>-3.750434698828696E-2</v>
      </c>
      <c r="T13" s="178">
        <v>0</v>
      </c>
      <c r="U13" s="178">
        <f t="shared" si="8"/>
        <v>0</v>
      </c>
      <c r="V13" s="329">
        <v>8.3003385230722385E-2</v>
      </c>
      <c r="W13" s="228">
        <v>0</v>
      </c>
      <c r="X13" s="330">
        <f t="shared" si="9"/>
        <v>0</v>
      </c>
      <c r="Y13" s="174">
        <v>0</v>
      </c>
      <c r="Z13" s="175">
        <v>0</v>
      </c>
      <c r="AA13" s="177">
        <f t="shared" si="10"/>
        <v>0</v>
      </c>
      <c r="AB13" s="174">
        <v>1.4472412853847814E-2</v>
      </c>
      <c r="AC13" s="175">
        <v>0</v>
      </c>
      <c r="AD13" s="175">
        <f t="shared" si="11"/>
        <v>0</v>
      </c>
      <c r="AE13" s="331">
        <v>0.12248599874296942</v>
      </c>
      <c r="AF13" s="231">
        <f t="shared" si="24"/>
        <v>542701247.3798517</v>
      </c>
      <c r="AG13" s="173">
        <f t="shared" si="12"/>
        <v>66473304.304376453</v>
      </c>
      <c r="AH13" s="332">
        <v>7.1942454659616892E-2</v>
      </c>
      <c r="AI13" s="173">
        <f t="shared" si="25"/>
        <v>871174423.70955253</v>
      </c>
      <c r="AJ13" s="173">
        <f t="shared" si="13"/>
        <v>62674426.478342354</v>
      </c>
      <c r="AK13" s="503">
        <v>0</v>
      </c>
      <c r="AL13" s="173">
        <f t="shared" si="26"/>
        <v>343763000</v>
      </c>
      <c r="AM13" s="316">
        <f t="shared" si="14"/>
        <v>0</v>
      </c>
      <c r="AN13" s="332">
        <v>1.8044338034564657E-2</v>
      </c>
      <c r="AO13" s="173">
        <f t="shared" si="27"/>
        <v>211242752.39341199</v>
      </c>
      <c r="AP13" s="173">
        <f t="shared" si="15"/>
        <v>3811735.6315385681</v>
      </c>
      <c r="AQ13" s="415">
        <v>0</v>
      </c>
      <c r="AR13" s="173">
        <v>0</v>
      </c>
      <c r="AS13" s="173">
        <f t="shared" si="16"/>
        <v>0</v>
      </c>
      <c r="AT13" s="176">
        <v>6.309131659881409E-2</v>
      </c>
      <c r="AU13" s="175">
        <v>0</v>
      </c>
      <c r="AV13" s="179">
        <f t="shared" si="17"/>
        <v>0</v>
      </c>
      <c r="AW13" s="174">
        <v>0</v>
      </c>
      <c r="AX13" s="175">
        <v>0</v>
      </c>
      <c r="AY13" s="177">
        <f t="shared" si="0"/>
        <v>0</v>
      </c>
      <c r="AZ13" s="203">
        <v>0.20891215378132286</v>
      </c>
      <c r="BA13" s="177">
        <f t="shared" si="28"/>
        <v>49754824.214410909</v>
      </c>
      <c r="BB13" s="177">
        <f t="shared" si="18"/>
        <v>10394387.487643698</v>
      </c>
      <c r="BC13" s="332">
        <v>-2.7124896042112337E-2</v>
      </c>
      <c r="BD13" s="173">
        <v>0</v>
      </c>
      <c r="BE13" s="172">
        <f t="shared" si="19"/>
        <v>0</v>
      </c>
      <c r="BF13" s="174">
        <v>2.0499340415505499E-2</v>
      </c>
      <c r="BG13" s="175">
        <f t="shared" si="29"/>
        <v>4140263124.1235518</v>
      </c>
      <c r="BH13" s="177">
        <f t="shared" si="20"/>
        <v>84872663.191172987</v>
      </c>
      <c r="BI13" s="333">
        <v>0</v>
      </c>
      <c r="BJ13" s="334">
        <v>0</v>
      </c>
      <c r="BK13" s="335">
        <v>0</v>
      </c>
      <c r="BL13" s="332">
        <v>6.8213780555198014E-2</v>
      </c>
      <c r="BM13" s="173">
        <v>0</v>
      </c>
      <c r="BN13" s="173">
        <f t="shared" si="21"/>
        <v>0</v>
      </c>
      <c r="BO13" s="332">
        <v>0.16373704820548113</v>
      </c>
      <c r="BP13" s="173">
        <v>0</v>
      </c>
      <c r="BQ13" s="173">
        <f t="shared" si="22"/>
        <v>0</v>
      </c>
      <c r="BR13" s="173">
        <f t="shared" si="1"/>
        <v>12436497962.351362</v>
      </c>
      <c r="BT13" s="173">
        <f t="shared" si="2"/>
        <v>374852775817.31378</v>
      </c>
      <c r="BV13" s="339">
        <f t="shared" si="23"/>
        <v>3.3177019791931182E-2</v>
      </c>
      <c r="BW13" s="338">
        <v>3.3239728082236998E-2</v>
      </c>
    </row>
    <row r="14" spans="1:75" s="170" customFormat="1" ht="15.75">
      <c r="A14" s="187">
        <v>38322</v>
      </c>
      <c r="B14" s="188">
        <v>393676399668.57892</v>
      </c>
      <c r="C14" s="189">
        <v>12666359061.016941</v>
      </c>
      <c r="D14" s="190">
        <v>-2.8012939520488805E-2</v>
      </c>
      <c r="E14" s="191">
        <v>0</v>
      </c>
      <c r="F14" s="191">
        <f t="shared" si="3"/>
        <v>0</v>
      </c>
      <c r="G14" s="192">
        <v>2.534898185472104E-2</v>
      </c>
      <c r="H14" s="191">
        <v>0</v>
      </c>
      <c r="I14" s="191">
        <f t="shared" si="4"/>
        <v>0</v>
      </c>
      <c r="J14" s="192">
        <v>0</v>
      </c>
      <c r="K14" s="191">
        <v>0</v>
      </c>
      <c r="L14" s="193">
        <f t="shared" si="5"/>
        <v>0</v>
      </c>
      <c r="M14" s="190">
        <v>1.8704762508460007E-2</v>
      </c>
      <c r="N14" s="191">
        <v>0</v>
      </c>
      <c r="O14" s="191">
        <f t="shared" si="6"/>
        <v>0</v>
      </c>
      <c r="P14" s="192">
        <v>0</v>
      </c>
      <c r="Q14" s="194">
        <v>0</v>
      </c>
      <c r="R14" s="194">
        <f t="shared" si="7"/>
        <v>0</v>
      </c>
      <c r="S14" s="192">
        <v>-7.8133799344767357E-2</v>
      </c>
      <c r="T14" s="194">
        <v>0</v>
      </c>
      <c r="U14" s="194">
        <f t="shared" si="8"/>
        <v>0</v>
      </c>
      <c r="V14" s="340">
        <v>5.7681275466687949E-2</v>
      </c>
      <c r="W14" s="341">
        <v>0</v>
      </c>
      <c r="X14" s="342">
        <f t="shared" si="9"/>
        <v>0</v>
      </c>
      <c r="Y14" s="190">
        <v>0</v>
      </c>
      <c r="Z14" s="191">
        <v>0</v>
      </c>
      <c r="AA14" s="193">
        <f t="shared" si="10"/>
        <v>0</v>
      </c>
      <c r="AB14" s="190">
        <v>0.24856464507934639</v>
      </c>
      <c r="AC14" s="191">
        <v>0</v>
      </c>
      <c r="AD14" s="191">
        <f t="shared" si="11"/>
        <v>0</v>
      </c>
      <c r="AE14" s="343">
        <v>1.7290553337958411E-2</v>
      </c>
      <c r="AF14" s="344">
        <f t="shared" si="24"/>
        <v>609174551.68422818</v>
      </c>
      <c r="AG14" s="189">
        <f t="shared" si="12"/>
        <v>10532965.07802305</v>
      </c>
      <c r="AH14" s="345">
        <v>-3.4177996930867872E-3</v>
      </c>
      <c r="AI14" s="189">
        <f t="shared" si="25"/>
        <v>933848850.18789482</v>
      </c>
      <c r="AJ14" s="189">
        <f t="shared" si="13"/>
        <v>-3191708.313561636</v>
      </c>
      <c r="AK14" s="504">
        <v>0</v>
      </c>
      <c r="AL14" s="189">
        <f t="shared" si="26"/>
        <v>343763000</v>
      </c>
      <c r="AM14" s="317">
        <f t="shared" si="14"/>
        <v>0</v>
      </c>
      <c r="AN14" s="345">
        <v>7.2793306694891827E-2</v>
      </c>
      <c r="AO14" s="189">
        <f t="shared" si="27"/>
        <v>215054488.02495056</v>
      </c>
      <c r="AP14" s="189">
        <f t="shared" si="15"/>
        <v>15654527.302913168</v>
      </c>
      <c r="AQ14" s="416">
        <v>0</v>
      </c>
      <c r="AR14" s="189">
        <v>0</v>
      </c>
      <c r="AS14" s="189">
        <f t="shared" si="16"/>
        <v>0</v>
      </c>
      <c r="AT14" s="192">
        <v>-3.6554512315534221E-2</v>
      </c>
      <c r="AU14" s="191">
        <v>0</v>
      </c>
      <c r="AV14" s="195">
        <f t="shared" si="17"/>
        <v>0</v>
      </c>
      <c r="AW14" s="190">
        <v>0</v>
      </c>
      <c r="AX14" s="191">
        <v>0</v>
      </c>
      <c r="AY14" s="193">
        <f t="shared" si="0"/>
        <v>0</v>
      </c>
      <c r="AZ14" s="204">
        <v>1.0409547678537006E-2</v>
      </c>
      <c r="BA14" s="193">
        <f t="shared" si="28"/>
        <v>60149211.702054605</v>
      </c>
      <c r="BB14" s="193">
        <f t="shared" si="18"/>
        <v>626126.08703895344</v>
      </c>
      <c r="BC14" s="345">
        <v>4.1890268303725386E-2</v>
      </c>
      <c r="BD14" s="189">
        <v>0</v>
      </c>
      <c r="BE14" s="188">
        <f t="shared" si="19"/>
        <v>0</v>
      </c>
      <c r="BF14" s="190">
        <v>5.6096179965620066E-2</v>
      </c>
      <c r="BG14" s="191">
        <f t="shared" si="29"/>
        <v>4225135787.3147254</v>
      </c>
      <c r="BH14" s="193">
        <f t="shared" si="20"/>
        <v>237013977.50438866</v>
      </c>
      <c r="BI14" s="346">
        <v>0</v>
      </c>
      <c r="BJ14" s="347">
        <v>0</v>
      </c>
      <c r="BK14" s="348">
        <v>0</v>
      </c>
      <c r="BL14" s="345">
        <v>2.8813789482239399E-3</v>
      </c>
      <c r="BM14" s="189">
        <v>0</v>
      </c>
      <c r="BN14" s="189">
        <f t="shared" si="21"/>
        <v>0</v>
      </c>
      <c r="BO14" s="345">
        <v>7.6860273936268132E-3</v>
      </c>
      <c r="BP14" s="189">
        <v>0</v>
      </c>
      <c r="BQ14" s="189">
        <f t="shared" si="22"/>
        <v>0</v>
      </c>
      <c r="BR14" s="173">
        <f t="shared" si="1"/>
        <v>12405723173.358139</v>
      </c>
      <c r="BT14" s="189">
        <f t="shared" si="2"/>
        <v>387289273779.66516</v>
      </c>
      <c r="BV14" s="339">
        <f t="shared" si="23"/>
        <v>3.2032188891489795E-2</v>
      </c>
      <c r="BW14" s="349">
        <v>3.2174545062087195E-2</v>
      </c>
    </row>
    <row r="15" spans="1:75" ht="15.75">
      <c r="A15" s="171">
        <v>38353</v>
      </c>
      <c r="B15" s="172">
        <v>416300000000</v>
      </c>
      <c r="C15" s="173">
        <v>1288106571.0195341</v>
      </c>
      <c r="D15" s="174">
        <v>-3.3484077900072018E-2</v>
      </c>
      <c r="E15" s="175">
        <v>0</v>
      </c>
      <c r="F15" s="175">
        <f t="shared" si="3"/>
        <v>0</v>
      </c>
      <c r="G15" s="176">
        <v>-2.8823156961264175E-2</v>
      </c>
      <c r="H15" s="175">
        <f>'[4]SPU investering'!C3</f>
        <v>22861000</v>
      </c>
      <c r="I15" s="175">
        <f t="shared" si="4"/>
        <v>-658926.1912914603</v>
      </c>
      <c r="J15" s="176">
        <v>0</v>
      </c>
      <c r="K15" s="175">
        <f>'[4]SPU investering'!C4</f>
        <v>0</v>
      </c>
      <c r="L15" s="177">
        <f t="shared" si="5"/>
        <v>0</v>
      </c>
      <c r="M15" s="174">
        <v>2.4197126886712453E-2</v>
      </c>
      <c r="N15" s="175">
        <f>'[4]SPU investering'!C5</f>
        <v>33617000</v>
      </c>
      <c r="O15" s="175">
        <f t="shared" si="6"/>
        <v>813434.81455061247</v>
      </c>
      <c r="P15" s="176">
        <v>0</v>
      </c>
      <c r="Q15" s="178">
        <f>'[4]SPU investering'!C6</f>
        <v>0</v>
      </c>
      <c r="R15" s="178">
        <f t="shared" si="7"/>
        <v>0</v>
      </c>
      <c r="S15" s="176">
        <v>-9.2788140497008287E-2</v>
      </c>
      <c r="T15" s="178">
        <f>'[4]SPU investering'!C7</f>
        <v>0</v>
      </c>
      <c r="U15" s="178">
        <f t="shared" si="8"/>
        <v>0</v>
      </c>
      <c r="V15" s="329">
        <v>0.15746724138235821</v>
      </c>
      <c r="W15" s="228">
        <v>0</v>
      </c>
      <c r="X15" s="330">
        <f t="shared" si="9"/>
        <v>0</v>
      </c>
      <c r="Y15" s="174">
        <v>0</v>
      </c>
      <c r="Z15" s="175">
        <v>0</v>
      </c>
      <c r="AA15" s="177">
        <f t="shared" si="10"/>
        <v>0</v>
      </c>
      <c r="AB15" s="174">
        <v>-5.8134416795147935E-2</v>
      </c>
      <c r="AC15" s="175">
        <v>0</v>
      </c>
      <c r="AD15" s="175">
        <f t="shared" si="11"/>
        <v>0</v>
      </c>
      <c r="AE15" s="331">
        <v>1.3956230722522086E-2</v>
      </c>
      <c r="AF15" s="231">
        <v>672210000</v>
      </c>
      <c r="AG15" s="173">
        <f t="shared" si="12"/>
        <v>9381517.8539865706</v>
      </c>
      <c r="AH15" s="332">
        <v>-1.3463716036351138E-2</v>
      </c>
      <c r="AI15" s="173">
        <v>940572000</v>
      </c>
      <c r="AJ15" s="173">
        <f t="shared" si="13"/>
        <v>-12663594.319742862</v>
      </c>
      <c r="AK15" s="503">
        <v>0</v>
      </c>
      <c r="AL15" s="173">
        <v>482941000</v>
      </c>
      <c r="AM15" s="316">
        <f t="shared" si="14"/>
        <v>0</v>
      </c>
      <c r="AN15" s="332">
        <v>4.8513680247353169E-2</v>
      </c>
      <c r="AO15" s="173">
        <v>180754000</v>
      </c>
      <c r="AP15" s="173">
        <f t="shared" si="15"/>
        <v>8769041.7594300751</v>
      </c>
      <c r="AQ15" s="415">
        <v>0</v>
      </c>
      <c r="AR15" s="173">
        <v>0</v>
      </c>
      <c r="AS15" s="173">
        <f t="shared" si="16"/>
        <v>0</v>
      </c>
      <c r="AT15" s="176">
        <v>-2.5172450357847546E-2</v>
      </c>
      <c r="AU15" s="178">
        <f>'[4]SPU investering'!O12</f>
        <v>0</v>
      </c>
      <c r="AV15" s="179">
        <f t="shared" si="17"/>
        <v>0</v>
      </c>
      <c r="AW15" s="174">
        <v>0</v>
      </c>
      <c r="AX15" s="175">
        <f>'[4]SPU investering'!O13</f>
        <v>0</v>
      </c>
      <c r="AY15" s="177">
        <f t="shared" si="0"/>
        <v>0</v>
      </c>
      <c r="AZ15" s="203">
        <v>-4.2651451151734365E-3</v>
      </c>
      <c r="BA15" s="173">
        <v>70962000</v>
      </c>
      <c r="BB15" s="177">
        <f t="shared" si="18"/>
        <v>-302663.22766293742</v>
      </c>
      <c r="BC15" s="332">
        <v>-1.2392612816835973E-2</v>
      </c>
      <c r="BD15" s="173">
        <v>147545000</v>
      </c>
      <c r="BE15" s="172">
        <f t="shared" si="19"/>
        <v>-1828468.0580600635</v>
      </c>
      <c r="BF15" s="174">
        <v>2.6850266956093612E-2</v>
      </c>
      <c r="BG15" s="175">
        <f>'[4]SPU investering'!L15</f>
        <v>2828669104</v>
      </c>
      <c r="BH15" s="177">
        <f t="shared" si="20"/>
        <v>75950520.572854117</v>
      </c>
      <c r="BI15" s="333">
        <v>0</v>
      </c>
      <c r="BJ15" s="334">
        <v>0</v>
      </c>
      <c r="BK15" s="335">
        <v>0</v>
      </c>
      <c r="BL15" s="332">
        <v>4.7041973101495604E-2</v>
      </c>
      <c r="BM15" s="173">
        <v>0</v>
      </c>
      <c r="BN15" s="173">
        <f t="shared" si="21"/>
        <v>0</v>
      </c>
      <c r="BO15" s="332">
        <v>-8.0829045681050316E-2</v>
      </c>
      <c r="BP15" s="173">
        <v>0</v>
      </c>
      <c r="BQ15" s="173">
        <f t="shared" si="22"/>
        <v>0</v>
      </c>
      <c r="BR15" s="336">
        <f t="shared" si="1"/>
        <v>1208645707.8154705</v>
      </c>
      <c r="BT15" s="173">
        <f t="shared" si="2"/>
        <v>410919868896</v>
      </c>
      <c r="BV15" s="337">
        <f t="shared" si="23"/>
        <v>2.9413172720576513E-3</v>
      </c>
      <c r="BW15" s="338">
        <v>3.09417864765682E-3</v>
      </c>
    </row>
    <row r="16" spans="1:75" ht="15.75">
      <c r="A16" s="171">
        <v>38384</v>
      </c>
      <c r="B16" s="172">
        <v>417588106571.01953</v>
      </c>
      <c r="C16" s="173">
        <v>11633502357.715464</v>
      </c>
      <c r="D16" s="174">
        <v>0.30108482054708735</v>
      </c>
      <c r="E16" s="175">
        <v>0</v>
      </c>
      <c r="F16" s="175">
        <f t="shared" si="3"/>
        <v>0</v>
      </c>
      <c r="G16" s="176">
        <v>4.4332844667603379E-2</v>
      </c>
      <c r="H16" s="175">
        <f>H15*(1+G15)</f>
        <v>22202073.808708541</v>
      </c>
      <c r="I16" s="175">
        <f t="shared" si="4"/>
        <v>984281.08946014103</v>
      </c>
      <c r="J16" s="176">
        <v>0</v>
      </c>
      <c r="K16" s="175">
        <v>0</v>
      </c>
      <c r="L16" s="177">
        <f t="shared" si="5"/>
        <v>0</v>
      </c>
      <c r="M16" s="174">
        <v>0.11358955554088726</v>
      </c>
      <c r="N16" s="175">
        <f>N15*(1+M15)</f>
        <v>34430434.814550616</v>
      </c>
      <c r="O16" s="175">
        <f t="shared" si="6"/>
        <v>3910937.7876642956</v>
      </c>
      <c r="P16" s="176">
        <v>0</v>
      </c>
      <c r="Q16" s="178">
        <v>0</v>
      </c>
      <c r="R16" s="178">
        <f t="shared" si="7"/>
        <v>0</v>
      </c>
      <c r="S16" s="176">
        <v>0.11996389110245693</v>
      </c>
      <c r="T16" s="178">
        <v>0</v>
      </c>
      <c r="U16" s="178">
        <f t="shared" si="8"/>
        <v>0</v>
      </c>
      <c r="V16" s="329">
        <v>9.8886720728132302E-2</v>
      </c>
      <c r="W16" s="228">
        <v>0</v>
      </c>
      <c r="X16" s="330">
        <f t="shared" si="9"/>
        <v>0</v>
      </c>
      <c r="Y16" s="174">
        <v>0</v>
      </c>
      <c r="Z16" s="175">
        <v>0</v>
      </c>
      <c r="AA16" s="177">
        <f t="shared" si="10"/>
        <v>0</v>
      </c>
      <c r="AB16" s="174">
        <v>4.9581623143415146E-2</v>
      </c>
      <c r="AC16" s="175">
        <v>0</v>
      </c>
      <c r="AD16" s="175">
        <f t="shared" si="11"/>
        <v>0</v>
      </c>
      <c r="AE16" s="331">
        <v>0.19294516725599636</v>
      </c>
      <c r="AF16" s="231">
        <f>AF15*(1+AE15)</f>
        <v>681591517.8539865</v>
      </c>
      <c r="AG16" s="173">
        <f t="shared" si="12"/>
        <v>131509789.41260585</v>
      </c>
      <c r="AH16" s="332">
        <v>6.8923086813689902E-2</v>
      </c>
      <c r="AI16" s="173">
        <f>AI15*(1+AH15)</f>
        <v>927908405.6802572</v>
      </c>
      <c r="AJ16" s="173">
        <f t="shared" si="13"/>
        <v>63954311.599852957</v>
      </c>
      <c r="AK16" s="503">
        <v>0</v>
      </c>
      <c r="AL16" s="173">
        <f>AL15*(1+AK15)</f>
        <v>482941000</v>
      </c>
      <c r="AM16" s="316">
        <f t="shared" si="14"/>
        <v>0</v>
      </c>
      <c r="AN16" s="332">
        <v>6.1240459709927329E-2</v>
      </c>
      <c r="AO16" s="173">
        <f>AO15*(1+AN15)</f>
        <v>189523041.75943008</v>
      </c>
      <c r="AP16" s="173">
        <f t="shared" si="15"/>
        <v>11606478.202971252</v>
      </c>
      <c r="AQ16" s="415">
        <v>0</v>
      </c>
      <c r="AR16" s="173">
        <v>0</v>
      </c>
      <c r="AS16" s="173">
        <f t="shared" si="16"/>
        <v>0</v>
      </c>
      <c r="AT16" s="176">
        <v>0.19897728519174473</v>
      </c>
      <c r="AU16" s="175">
        <v>0</v>
      </c>
      <c r="AV16" s="179">
        <f t="shared" si="17"/>
        <v>0</v>
      </c>
      <c r="AW16" s="174">
        <v>0</v>
      </c>
      <c r="AX16" s="175">
        <v>0</v>
      </c>
      <c r="AY16" s="177">
        <f t="shared" si="0"/>
        <v>0</v>
      </c>
      <c r="AZ16" s="203">
        <v>0.21210621590657805</v>
      </c>
      <c r="BA16" s="177">
        <f>BA15*(1+AZ15)</f>
        <v>70659336.772337064</v>
      </c>
      <c r="BB16" s="177">
        <f t="shared" si="18"/>
        <v>14987284.541248934</v>
      </c>
      <c r="BC16" s="332">
        <v>0.15232083352738948</v>
      </c>
      <c r="BD16" s="173">
        <f>BD15*(1+BC15)</f>
        <v>145716531.94193992</v>
      </c>
      <c r="BE16" s="172">
        <f t="shared" si="19"/>
        <v>22195663.604116764</v>
      </c>
      <c r="BF16" s="174">
        <v>8.5357071887343455E-2</v>
      </c>
      <c r="BG16" s="175">
        <f>BG15*(1+BF15)</f>
        <v>2904619624.5728545</v>
      </c>
      <c r="BH16" s="177">
        <f t="shared" si="20"/>
        <v>247929826.1000537</v>
      </c>
      <c r="BI16" s="333">
        <v>0</v>
      </c>
      <c r="BJ16" s="334">
        <v>0</v>
      </c>
      <c r="BK16" s="335">
        <v>0</v>
      </c>
      <c r="BL16" s="332">
        <v>3.7612124788149591E-2</v>
      </c>
      <c r="BM16" s="173">
        <v>0</v>
      </c>
      <c r="BN16" s="173">
        <f t="shared" si="21"/>
        <v>0</v>
      </c>
      <c r="BO16" s="332">
        <v>3.7554050255008575E-2</v>
      </c>
      <c r="BP16" s="173">
        <v>0</v>
      </c>
      <c r="BQ16" s="173">
        <f t="shared" si="22"/>
        <v>0</v>
      </c>
      <c r="BR16" s="173">
        <f t="shared" si="1"/>
        <v>11136423785.377491</v>
      </c>
      <c r="BT16" s="173">
        <f t="shared" si="2"/>
        <v>412128514603.81537</v>
      </c>
      <c r="BV16" s="339">
        <f t="shared" si="23"/>
        <v>2.7021725968374412E-2</v>
      </c>
      <c r="BW16" s="338">
        <v>2.7858797160778201E-2</v>
      </c>
    </row>
    <row r="17" spans="1:75" ht="15.75">
      <c r="A17" s="171">
        <v>38412</v>
      </c>
      <c r="B17" s="172">
        <v>429221608928.73499</v>
      </c>
      <c r="C17" s="173">
        <v>-4568130266.9846678</v>
      </c>
      <c r="D17" s="174">
        <v>-9.8612766323719209E-2</v>
      </c>
      <c r="E17" s="175">
        <v>0</v>
      </c>
      <c r="F17" s="175">
        <f t="shared" si="3"/>
        <v>0</v>
      </c>
      <c r="G17" s="176">
        <v>8.9210336461373677E-2</v>
      </c>
      <c r="H17" s="175">
        <f t="shared" ref="H17:H26" si="30">H16*(1+G16)</f>
        <v>23186354.898168683</v>
      </c>
      <c r="I17" s="175">
        <f t="shared" si="4"/>
        <v>2068462.5217784478</v>
      </c>
      <c r="J17" s="176">
        <v>0</v>
      </c>
      <c r="K17" s="175">
        <v>0</v>
      </c>
      <c r="L17" s="177">
        <f t="shared" si="5"/>
        <v>0</v>
      </c>
      <c r="M17" s="174">
        <v>1.7767831333953845E-2</v>
      </c>
      <c r="N17" s="175">
        <f t="shared" ref="N17:N26" si="31">N16*(1+M16)</f>
        <v>38341372.60221491</v>
      </c>
      <c r="O17" s="175">
        <f t="shared" si="6"/>
        <v>681243.04150843353</v>
      </c>
      <c r="P17" s="176">
        <v>0</v>
      </c>
      <c r="Q17" s="178">
        <v>0</v>
      </c>
      <c r="R17" s="178">
        <f t="shared" si="7"/>
        <v>0</v>
      </c>
      <c r="S17" s="176">
        <v>-7.1773415396202245E-2</v>
      </c>
      <c r="T17" s="178">
        <v>0</v>
      </c>
      <c r="U17" s="178">
        <f t="shared" si="8"/>
        <v>0</v>
      </c>
      <c r="V17" s="329">
        <v>5.9549409729345464E-2</v>
      </c>
      <c r="W17" s="228">
        <v>0</v>
      </c>
      <c r="X17" s="330">
        <f t="shared" si="9"/>
        <v>0</v>
      </c>
      <c r="Y17" s="174">
        <v>0</v>
      </c>
      <c r="Z17" s="175">
        <v>0</v>
      </c>
      <c r="AA17" s="177">
        <f t="shared" si="10"/>
        <v>0</v>
      </c>
      <c r="AB17" s="174">
        <v>-0.11993277183312877</v>
      </c>
      <c r="AC17" s="175">
        <v>0</v>
      </c>
      <c r="AD17" s="175">
        <f t="shared" si="11"/>
        <v>0</v>
      </c>
      <c r="AE17" s="331">
        <v>-3.7378826947017832E-3</v>
      </c>
      <c r="AF17" s="231">
        <f t="shared" ref="AF17:AF26" si="32">AF16*(1+AE16)</f>
        <v>813101307.26659226</v>
      </c>
      <c r="AG17" s="173">
        <f t="shared" si="12"/>
        <v>-3039277.3054711926</v>
      </c>
      <c r="AH17" s="332">
        <v>-2.4514158247708223E-2</v>
      </c>
      <c r="AI17" s="173">
        <f t="shared" ref="AI17:AI26" si="33">AI16*(1+AH16)</f>
        <v>991862717.28011012</v>
      </c>
      <c r="AJ17" s="173">
        <f t="shared" si="13"/>
        <v>-24314679.611406501</v>
      </c>
      <c r="AK17" s="503">
        <v>0</v>
      </c>
      <c r="AL17" s="173">
        <f t="shared" ref="AL17:AL26" si="34">AL16*(1+AK16)</f>
        <v>482941000</v>
      </c>
      <c r="AM17" s="316">
        <f t="shared" si="14"/>
        <v>0</v>
      </c>
      <c r="AN17" s="332">
        <v>-4.1148367368931425E-2</v>
      </c>
      <c r="AO17" s="173">
        <f t="shared" ref="AO17:AO26" si="35">AO16*(1+AN16)</f>
        <v>201129519.96240136</v>
      </c>
      <c r="AP17" s="173">
        <f t="shared" si="15"/>
        <v>-8276151.3761497177</v>
      </c>
      <c r="AQ17" s="415">
        <v>0</v>
      </c>
      <c r="AR17" s="173">
        <v>0</v>
      </c>
      <c r="AS17" s="173">
        <f t="shared" si="16"/>
        <v>0</v>
      </c>
      <c r="AT17" s="176">
        <v>2.7820070013284293E-2</v>
      </c>
      <c r="AU17" s="175">
        <v>0</v>
      </c>
      <c r="AV17" s="179">
        <f t="shared" si="17"/>
        <v>0</v>
      </c>
      <c r="AW17" s="174">
        <v>0.1017882426816468</v>
      </c>
      <c r="AX17" s="175">
        <v>0</v>
      </c>
      <c r="AY17" s="177">
        <f t="shared" si="0"/>
        <v>0</v>
      </c>
      <c r="AZ17" s="203">
        <v>-1.02952674467903E-2</v>
      </c>
      <c r="BA17" s="177">
        <f t="shared" ref="BA17:BA26" si="36">BA16*(1+AZ16)</f>
        <v>85646621.313585997</v>
      </c>
      <c r="BB17" s="177">
        <f t="shared" si="18"/>
        <v>-881754.87233733817</v>
      </c>
      <c r="BC17" s="332">
        <v>-1.6805517363843694E-2</v>
      </c>
      <c r="BD17" s="173">
        <f t="shared" ref="BD17:BD26" si="37">BD16*(1+BC16)</f>
        <v>167912195.54605669</v>
      </c>
      <c r="BE17" s="172">
        <f t="shared" si="19"/>
        <v>-2821851.3178503732</v>
      </c>
      <c r="BF17" s="174">
        <v>-4.31898127451752E-2</v>
      </c>
      <c r="BG17" s="175">
        <f t="shared" ref="BG17:BG26" si="38">BG16*(1+BF16)</f>
        <v>3152549450.6729083</v>
      </c>
      <c r="BH17" s="177">
        <f t="shared" si="20"/>
        <v>-136158020.44446784</v>
      </c>
      <c r="BI17" s="333">
        <v>0</v>
      </c>
      <c r="BJ17" s="334">
        <v>0</v>
      </c>
      <c r="BK17" s="335">
        <v>0</v>
      </c>
      <c r="BL17" s="332">
        <v>-7.6097849330761559E-3</v>
      </c>
      <c r="BM17" s="173">
        <v>0</v>
      </c>
      <c r="BN17" s="173">
        <f t="shared" si="21"/>
        <v>0</v>
      </c>
      <c r="BO17" s="332">
        <v>2.2955027963587362E-2</v>
      </c>
      <c r="BP17" s="173">
        <v>0</v>
      </c>
      <c r="BQ17" s="173">
        <f t="shared" si="22"/>
        <v>0</v>
      </c>
      <c r="BR17" s="173">
        <f t="shared" si="1"/>
        <v>-4395388237.6202717</v>
      </c>
      <c r="BT17" s="173">
        <f t="shared" si="2"/>
        <v>423264938389.19287</v>
      </c>
      <c r="BV17" s="339">
        <f t="shared" si="23"/>
        <v>-1.0384484607554959E-2</v>
      </c>
      <c r="BW17" s="338">
        <v>-1.0642824526905702E-2</v>
      </c>
    </row>
    <row r="18" spans="1:75" ht="15.75">
      <c r="A18" s="171">
        <v>38443</v>
      </c>
      <c r="B18" s="172">
        <v>424653478661.75031</v>
      </c>
      <c r="C18" s="173">
        <v>-10021998750.720942</v>
      </c>
      <c r="D18" s="174">
        <v>0.17800134388449679</v>
      </c>
      <c r="E18" s="175">
        <v>0</v>
      </c>
      <c r="F18" s="175">
        <f t="shared" si="3"/>
        <v>0</v>
      </c>
      <c r="G18" s="176">
        <v>-1.5028180051528624E-2</v>
      </c>
      <c r="H18" s="175">
        <f t="shared" si="30"/>
        <v>25254817.419947129</v>
      </c>
      <c r="I18" s="175">
        <f t="shared" si="4"/>
        <v>-379533.94335544703</v>
      </c>
      <c r="J18" s="176">
        <v>0</v>
      </c>
      <c r="K18" s="175">
        <v>0</v>
      </c>
      <c r="L18" s="177">
        <f t="shared" si="5"/>
        <v>0</v>
      </c>
      <c r="M18" s="174">
        <v>-4.9536984232729189E-2</v>
      </c>
      <c r="N18" s="175">
        <f t="shared" si="31"/>
        <v>39022615.643723339</v>
      </c>
      <c r="O18" s="175">
        <f t="shared" si="6"/>
        <v>-1933062.6958629745</v>
      </c>
      <c r="P18" s="176">
        <v>0</v>
      </c>
      <c r="Q18" s="178">
        <v>0</v>
      </c>
      <c r="R18" s="178">
        <f t="shared" si="7"/>
        <v>0</v>
      </c>
      <c r="S18" s="176">
        <v>-6.290787607999028E-2</v>
      </c>
      <c r="T18" s="178">
        <v>0</v>
      </c>
      <c r="U18" s="178">
        <f t="shared" si="8"/>
        <v>0</v>
      </c>
      <c r="V18" s="329">
        <v>-3.4993070178072475E-2</v>
      </c>
      <c r="W18" s="228">
        <v>0</v>
      </c>
      <c r="X18" s="330">
        <f t="shared" si="9"/>
        <v>0</v>
      </c>
      <c r="Y18" s="174">
        <v>0</v>
      </c>
      <c r="Z18" s="175">
        <v>0</v>
      </c>
      <c r="AA18" s="177">
        <f t="shared" si="10"/>
        <v>0</v>
      </c>
      <c r="AB18" s="174">
        <v>-0.10411594599522514</v>
      </c>
      <c r="AC18" s="175">
        <v>0</v>
      </c>
      <c r="AD18" s="175">
        <f t="shared" si="11"/>
        <v>0</v>
      </c>
      <c r="AE18" s="331">
        <v>-7.5704941199014525E-2</v>
      </c>
      <c r="AF18" s="231">
        <f t="shared" si="32"/>
        <v>810062029.96112108</v>
      </c>
      <c r="AG18" s="173">
        <f t="shared" si="12"/>
        <v>-61325698.345761016</v>
      </c>
      <c r="AH18" s="332">
        <v>-4.4074733357693151E-2</v>
      </c>
      <c r="AI18" s="173">
        <f t="shared" si="33"/>
        <v>967548037.66870368</v>
      </c>
      <c r="AJ18" s="173">
        <f t="shared" si="13"/>
        <v>-42644421.771007366</v>
      </c>
      <c r="AK18" s="503">
        <v>0</v>
      </c>
      <c r="AL18" s="173">
        <f t="shared" si="34"/>
        <v>482941000</v>
      </c>
      <c r="AM18" s="316">
        <f t="shared" si="14"/>
        <v>0</v>
      </c>
      <c r="AN18" s="332">
        <v>-2.476270398716459E-2</v>
      </c>
      <c r="AO18" s="173">
        <f t="shared" si="35"/>
        <v>192853368.58625165</v>
      </c>
      <c r="AP18" s="173">
        <f t="shared" si="15"/>
        <v>-4775570.8792288955</v>
      </c>
      <c r="AQ18" s="415">
        <v>0</v>
      </c>
      <c r="AR18" s="173">
        <v>0</v>
      </c>
      <c r="AS18" s="173">
        <f t="shared" si="16"/>
        <v>0</v>
      </c>
      <c r="AT18" s="176">
        <v>3.9888891446905751E-2</v>
      </c>
      <c r="AU18" s="175">
        <v>0</v>
      </c>
      <c r="AV18" s="179">
        <f t="shared" si="17"/>
        <v>0</v>
      </c>
      <c r="AW18" s="174">
        <v>-0.12630749779929343</v>
      </c>
      <c r="AX18" s="175">
        <v>0</v>
      </c>
      <c r="AY18" s="177">
        <f t="shared" si="0"/>
        <v>0</v>
      </c>
      <c r="AZ18" s="203">
        <v>-7.3559419778629523E-2</v>
      </c>
      <c r="BA18" s="177">
        <f t="shared" si="36"/>
        <v>84764866.441248655</v>
      </c>
      <c r="BB18" s="177">
        <f t="shared" si="18"/>
        <v>-6235254.3930312758</v>
      </c>
      <c r="BC18" s="332">
        <v>3.2500976077000754E-2</v>
      </c>
      <c r="BD18" s="173">
        <f t="shared" si="37"/>
        <v>165090344.22820631</v>
      </c>
      <c r="BE18" s="172">
        <f t="shared" si="19"/>
        <v>5365597.3283047527</v>
      </c>
      <c r="BF18" s="174">
        <v>4.2524945254522176E-2</v>
      </c>
      <c r="BG18" s="175">
        <f t="shared" si="38"/>
        <v>3016391430.2284403</v>
      </c>
      <c r="BH18" s="177">
        <f t="shared" si="20"/>
        <v>128271880.43667427</v>
      </c>
      <c r="BI18" s="333">
        <v>0</v>
      </c>
      <c r="BJ18" s="334">
        <v>0</v>
      </c>
      <c r="BK18" s="335">
        <v>0</v>
      </c>
      <c r="BL18" s="332">
        <v>-3.3079728913608841E-3</v>
      </c>
      <c r="BM18" s="173">
        <v>0</v>
      </c>
      <c r="BN18" s="173">
        <f t="shared" si="21"/>
        <v>0</v>
      </c>
      <c r="BO18" s="332">
        <v>9.9782908374038068E-3</v>
      </c>
      <c r="BP18" s="173">
        <v>0</v>
      </c>
      <c r="BQ18" s="173">
        <f t="shared" si="22"/>
        <v>0</v>
      </c>
      <c r="BR18" s="173">
        <f t="shared" si="1"/>
        <v>-10038342686.457672</v>
      </c>
      <c r="BT18" s="173">
        <f t="shared" si="2"/>
        <v>418869550151.57269</v>
      </c>
      <c r="BV18" s="339">
        <f t="shared" si="23"/>
        <v>-2.3965319710695571E-2</v>
      </c>
      <c r="BW18" s="338">
        <v>-2.3600415996365299E-2</v>
      </c>
    </row>
    <row r="19" spans="1:75" ht="15.75">
      <c r="A19" s="171">
        <v>38473</v>
      </c>
      <c r="B19" s="172">
        <v>414631479911.02936</v>
      </c>
      <c r="C19" s="173">
        <v>19003223601.77121</v>
      </c>
      <c r="D19" s="174">
        <v>-0.13021388620489435</v>
      </c>
      <c r="E19" s="175">
        <v>0</v>
      </c>
      <c r="F19" s="175">
        <f t="shared" si="3"/>
        <v>0</v>
      </c>
      <c r="G19" s="176">
        <v>3.9731837664233736E-2</v>
      </c>
      <c r="H19" s="175">
        <f t="shared" si="30"/>
        <v>24875283.47659168</v>
      </c>
      <c r="I19" s="175">
        <f t="shared" si="4"/>
        <v>988340.72494373645</v>
      </c>
      <c r="J19" s="176">
        <v>0</v>
      </c>
      <c r="K19" s="175">
        <v>0</v>
      </c>
      <c r="L19" s="177">
        <f t="shared" si="5"/>
        <v>0</v>
      </c>
      <c r="M19" s="174">
        <v>2.7171263276452126E-2</v>
      </c>
      <c r="N19" s="175">
        <f t="shared" si="31"/>
        <v>37089552.94786036</v>
      </c>
      <c r="O19" s="175">
        <f t="shared" si="6"/>
        <v>1007770.0079522249</v>
      </c>
      <c r="P19" s="176">
        <v>0</v>
      </c>
      <c r="Q19" s="178">
        <v>0</v>
      </c>
      <c r="R19" s="178">
        <f t="shared" si="7"/>
        <v>0</v>
      </c>
      <c r="S19" s="176">
        <v>-0.11989384374887545</v>
      </c>
      <c r="T19" s="178">
        <v>0</v>
      </c>
      <c r="U19" s="178">
        <f t="shared" si="8"/>
        <v>0</v>
      </c>
      <c r="V19" s="329">
        <v>-9.0418180063035689E-2</v>
      </c>
      <c r="W19" s="228">
        <v>0</v>
      </c>
      <c r="X19" s="330">
        <f t="shared" si="9"/>
        <v>0</v>
      </c>
      <c r="Y19" s="174">
        <v>0</v>
      </c>
      <c r="Z19" s="175">
        <v>0</v>
      </c>
      <c r="AA19" s="177">
        <f t="shared" si="10"/>
        <v>0</v>
      </c>
      <c r="AB19" s="174">
        <v>0.10258574737778074</v>
      </c>
      <c r="AC19" s="175">
        <v>0</v>
      </c>
      <c r="AD19" s="175">
        <f t="shared" si="11"/>
        <v>0</v>
      </c>
      <c r="AE19" s="331">
        <v>-9.7141648965314839E-2</v>
      </c>
      <c r="AF19" s="231">
        <f t="shared" si="32"/>
        <v>748736331.61536014</v>
      </c>
      <c r="AG19" s="173">
        <f t="shared" si="12"/>
        <v>-72733481.893356875</v>
      </c>
      <c r="AH19" s="332">
        <v>3.4818695270734674E-2</v>
      </c>
      <c r="AI19" s="173">
        <f t="shared" si="33"/>
        <v>924903615.89769626</v>
      </c>
      <c r="AJ19" s="173">
        <f t="shared" si="13"/>
        <v>32203937.156742517</v>
      </c>
      <c r="AK19" s="503">
        <v>0</v>
      </c>
      <c r="AL19" s="173">
        <f t="shared" si="34"/>
        <v>482941000</v>
      </c>
      <c r="AM19" s="316">
        <f t="shared" si="14"/>
        <v>0</v>
      </c>
      <c r="AN19" s="332">
        <v>-0.11444618042920467</v>
      </c>
      <c r="AO19" s="173">
        <f t="shared" si="35"/>
        <v>188077797.70702276</v>
      </c>
      <c r="AP19" s="173">
        <f t="shared" si="15"/>
        <v>-21524785.571105383</v>
      </c>
      <c r="AQ19" s="415">
        <v>0</v>
      </c>
      <c r="AR19" s="173">
        <v>0</v>
      </c>
      <c r="AS19" s="173">
        <f t="shared" si="16"/>
        <v>0</v>
      </c>
      <c r="AT19" s="176">
        <v>5.5342985428119634E-2</v>
      </c>
      <c r="AU19" s="175">
        <v>0</v>
      </c>
      <c r="AV19" s="179">
        <f t="shared" si="17"/>
        <v>0</v>
      </c>
      <c r="AW19" s="174">
        <v>-7.2512155154309144E-2</v>
      </c>
      <c r="AX19" s="175">
        <v>0</v>
      </c>
      <c r="AY19" s="177">
        <f t="shared" si="0"/>
        <v>0</v>
      </c>
      <c r="AZ19" s="203">
        <v>-0.10999699734212355</v>
      </c>
      <c r="BA19" s="177">
        <f t="shared" si="36"/>
        <v>78529612.048217371</v>
      </c>
      <c r="BB19" s="177">
        <f t="shared" si="18"/>
        <v>-8638021.5277457591</v>
      </c>
      <c r="BC19" s="332">
        <v>4.0391041538063041E-2</v>
      </c>
      <c r="BD19" s="173">
        <f t="shared" si="37"/>
        <v>170455941.55651104</v>
      </c>
      <c r="BE19" s="172">
        <f t="shared" si="19"/>
        <v>6884893.0158186834</v>
      </c>
      <c r="BF19" s="174">
        <v>2.7464385044474678E-2</v>
      </c>
      <c r="BG19" s="175">
        <f t="shared" si="38"/>
        <v>3144663310.6651149</v>
      </c>
      <c r="BH19" s="177">
        <f t="shared" si="20"/>
        <v>86366243.999339208</v>
      </c>
      <c r="BI19" s="333">
        <v>0</v>
      </c>
      <c r="BJ19" s="334">
        <v>0</v>
      </c>
      <c r="BK19" s="335">
        <v>0</v>
      </c>
      <c r="BL19" s="332">
        <v>-5.853642713319334E-2</v>
      </c>
      <c r="BM19" s="173">
        <v>0</v>
      </c>
      <c r="BN19" s="173">
        <f t="shared" si="21"/>
        <v>0</v>
      </c>
      <c r="BO19" s="332">
        <v>-1.7630255227830537E-2</v>
      </c>
      <c r="BP19" s="173">
        <v>0</v>
      </c>
      <c r="BQ19" s="173">
        <f t="shared" si="22"/>
        <v>0</v>
      </c>
      <c r="BR19" s="173">
        <f t="shared" si="1"/>
        <v>18978668705.858616</v>
      </c>
      <c r="BT19" s="173">
        <f t="shared" si="2"/>
        <v>408831207465.11499</v>
      </c>
      <c r="BV19" s="339">
        <f t="shared" si="23"/>
        <v>4.6421771037324838E-2</v>
      </c>
      <c r="BW19" s="338">
        <v>4.5831598714716204E-2</v>
      </c>
    </row>
    <row r="20" spans="1:75" ht="15.75">
      <c r="A20" s="171">
        <v>38504</v>
      </c>
      <c r="B20" s="172">
        <v>433634703512.8006</v>
      </c>
      <c r="C20" s="173">
        <v>11692873209.925346</v>
      </c>
      <c r="D20" s="174">
        <v>-0.16688712195400601</v>
      </c>
      <c r="E20" s="175">
        <v>0</v>
      </c>
      <c r="F20" s="175">
        <f t="shared" si="3"/>
        <v>0</v>
      </c>
      <c r="G20" s="176">
        <v>0.12534458149185262</v>
      </c>
      <c r="H20" s="175">
        <f t="shared" si="30"/>
        <v>25863624.201535415</v>
      </c>
      <c r="I20" s="175">
        <f t="shared" si="4"/>
        <v>3241865.1514040078</v>
      </c>
      <c r="J20" s="176">
        <v>0</v>
      </c>
      <c r="K20" s="175">
        <v>0</v>
      </c>
      <c r="L20" s="177">
        <f t="shared" si="5"/>
        <v>0</v>
      </c>
      <c r="M20" s="174">
        <v>0.12008636664047563</v>
      </c>
      <c r="N20" s="175">
        <f t="shared" si="31"/>
        <v>38097322.955812581</v>
      </c>
      <c r="O20" s="175">
        <f t="shared" si="6"/>
        <v>4574969.0924923187</v>
      </c>
      <c r="P20" s="176">
        <v>0</v>
      </c>
      <c r="Q20" s="178">
        <v>0</v>
      </c>
      <c r="R20" s="178">
        <f t="shared" si="7"/>
        <v>0</v>
      </c>
      <c r="S20" s="176">
        <v>-3.2809074994599258E-2</v>
      </c>
      <c r="T20" s="178">
        <v>0</v>
      </c>
      <c r="U20" s="178">
        <f t="shared" si="8"/>
        <v>0</v>
      </c>
      <c r="V20" s="329">
        <v>-0.10944972143959715</v>
      </c>
      <c r="W20" s="228">
        <v>0</v>
      </c>
      <c r="X20" s="330">
        <f t="shared" si="9"/>
        <v>0</v>
      </c>
      <c r="Y20" s="174">
        <v>0</v>
      </c>
      <c r="Z20" s="175">
        <v>0</v>
      </c>
      <c r="AA20" s="177">
        <f t="shared" si="10"/>
        <v>0</v>
      </c>
      <c r="AB20" s="174">
        <v>-2.8477194834437603E-2</v>
      </c>
      <c r="AC20" s="175">
        <v>0</v>
      </c>
      <c r="AD20" s="175">
        <f t="shared" si="11"/>
        <v>0</v>
      </c>
      <c r="AE20" s="331">
        <v>0.12965904832068451</v>
      </c>
      <c r="AF20" s="231">
        <f t="shared" si="32"/>
        <v>676002849.72200322</v>
      </c>
      <c r="AG20" s="173">
        <f t="shared" si="12"/>
        <v>87649886.157025635</v>
      </c>
      <c r="AH20" s="332">
        <v>1.5316751668461177E-2</v>
      </c>
      <c r="AI20" s="173">
        <f t="shared" si="33"/>
        <v>957107553.05443883</v>
      </c>
      <c r="AJ20" s="173">
        <f t="shared" si="13"/>
        <v>14659778.710143371</v>
      </c>
      <c r="AK20" s="503">
        <v>0</v>
      </c>
      <c r="AL20" s="173">
        <f t="shared" si="34"/>
        <v>482941000</v>
      </c>
      <c r="AM20" s="316">
        <f t="shared" si="14"/>
        <v>0</v>
      </c>
      <c r="AN20" s="332">
        <v>1.0952148634734203E-3</v>
      </c>
      <c r="AO20" s="173">
        <f t="shared" si="35"/>
        <v>166553012.1359174</v>
      </c>
      <c r="AP20" s="173">
        <f t="shared" si="15"/>
        <v>182411.33444752567</v>
      </c>
      <c r="AQ20" s="415">
        <v>0</v>
      </c>
      <c r="AR20" s="173">
        <v>0</v>
      </c>
      <c r="AS20" s="173">
        <f t="shared" si="16"/>
        <v>0</v>
      </c>
      <c r="AT20" s="176">
        <v>0.12918415888111695</v>
      </c>
      <c r="AU20" s="175">
        <v>0</v>
      </c>
      <c r="AV20" s="179">
        <f t="shared" si="17"/>
        <v>0</v>
      </c>
      <c r="AW20" s="174">
        <v>2.9330453903174462E-2</v>
      </c>
      <c r="AX20" s="175">
        <v>0</v>
      </c>
      <c r="AY20" s="177">
        <f t="shared" si="0"/>
        <v>0</v>
      </c>
      <c r="AZ20" s="203">
        <v>0.16213264738805638</v>
      </c>
      <c r="BA20" s="177">
        <f t="shared" si="36"/>
        <v>69891590.520471618</v>
      </c>
      <c r="BB20" s="177">
        <f t="shared" si="18"/>
        <v>11331708.60124605</v>
      </c>
      <c r="BC20" s="332">
        <v>7.4856341109601029E-2</v>
      </c>
      <c r="BD20" s="173">
        <f t="shared" si="37"/>
        <v>177340834.57232973</v>
      </c>
      <c r="BE20" s="172">
        <f t="shared" si="19"/>
        <v>13275086.005407641</v>
      </c>
      <c r="BF20" s="174">
        <v>3.3134557460943688E-2</v>
      </c>
      <c r="BG20" s="175">
        <f t="shared" si="38"/>
        <v>3231029554.664454</v>
      </c>
      <c r="BH20" s="177">
        <f t="shared" si="20"/>
        <v>107058734.43703665</v>
      </c>
      <c r="BI20" s="333">
        <v>0</v>
      </c>
      <c r="BJ20" s="334">
        <v>0</v>
      </c>
      <c r="BK20" s="335">
        <v>0</v>
      </c>
      <c r="BL20" s="332">
        <v>5.3721056933600235E-2</v>
      </c>
      <c r="BM20" s="173">
        <v>0</v>
      </c>
      <c r="BN20" s="173">
        <f t="shared" si="21"/>
        <v>0</v>
      </c>
      <c r="BO20" s="332">
        <v>4.7633476591210061E-2</v>
      </c>
      <c r="BP20" s="173">
        <v>0</v>
      </c>
      <c r="BQ20" s="173">
        <f t="shared" si="22"/>
        <v>0</v>
      </c>
      <c r="BR20" s="173">
        <f t="shared" si="1"/>
        <v>11450898770.436142</v>
      </c>
      <c r="BT20" s="173">
        <f t="shared" si="2"/>
        <v>427809876170.97369</v>
      </c>
      <c r="BV20" s="339">
        <f t="shared" si="23"/>
        <v>2.6766326371249559E-2</v>
      </c>
      <c r="BW20" s="338">
        <v>2.6964800361233499E-2</v>
      </c>
    </row>
    <row r="21" spans="1:75" ht="15.75">
      <c r="A21" s="171">
        <v>38534</v>
      </c>
      <c r="B21" s="172">
        <v>445327576722.72595</v>
      </c>
      <c r="C21" s="173">
        <v>18193166193.117367</v>
      </c>
      <c r="D21" s="174">
        <v>9.4104137815666788E-2</v>
      </c>
      <c r="E21" s="175">
        <v>0</v>
      </c>
      <c r="F21" s="175">
        <f t="shared" si="3"/>
        <v>0</v>
      </c>
      <c r="G21" s="176">
        <v>0.22601112452178163</v>
      </c>
      <c r="H21" s="175">
        <f t="shared" si="30"/>
        <v>29105489.352939419</v>
      </c>
      <c r="I21" s="175">
        <f t="shared" si="4"/>
        <v>6578164.3784145806</v>
      </c>
      <c r="J21" s="176">
        <v>0</v>
      </c>
      <c r="K21" s="175">
        <v>0</v>
      </c>
      <c r="L21" s="177">
        <f t="shared" si="5"/>
        <v>0</v>
      </c>
      <c r="M21" s="174">
        <v>0.23641318816792209</v>
      </c>
      <c r="N21" s="175">
        <f t="shared" si="31"/>
        <v>42672292.048304901</v>
      </c>
      <c r="O21" s="175">
        <f t="shared" si="6"/>
        <v>10088292.609572431</v>
      </c>
      <c r="P21" s="176">
        <v>0</v>
      </c>
      <c r="Q21" s="178">
        <v>0</v>
      </c>
      <c r="R21" s="178">
        <f t="shared" si="7"/>
        <v>0</v>
      </c>
      <c r="S21" s="176">
        <v>2.3797092490582612E-3</v>
      </c>
      <c r="T21" s="178">
        <v>0</v>
      </c>
      <c r="U21" s="178">
        <f t="shared" si="8"/>
        <v>0</v>
      </c>
      <c r="V21" s="329">
        <v>0.21039295842044822</v>
      </c>
      <c r="W21" s="228">
        <v>0</v>
      </c>
      <c r="X21" s="330">
        <f t="shared" si="9"/>
        <v>0</v>
      </c>
      <c r="Y21" s="174">
        <v>0</v>
      </c>
      <c r="Z21" s="175">
        <v>0</v>
      </c>
      <c r="AA21" s="177">
        <f t="shared" si="10"/>
        <v>0</v>
      </c>
      <c r="AB21" s="174">
        <v>2.2332770307788199E-2</v>
      </c>
      <c r="AC21" s="175">
        <v>0</v>
      </c>
      <c r="AD21" s="175">
        <f t="shared" si="11"/>
        <v>0</v>
      </c>
      <c r="AE21" s="331">
        <v>6.5223792591796004E-2</v>
      </c>
      <c r="AF21" s="231">
        <f t="shared" si="32"/>
        <v>763652735.87902892</v>
      </c>
      <c r="AG21" s="173">
        <f t="shared" si="12"/>
        <v>49808327.657131359</v>
      </c>
      <c r="AH21" s="332">
        <v>1.6678456731925164E-2</v>
      </c>
      <c r="AI21" s="173">
        <f t="shared" si="33"/>
        <v>971767331.76458216</v>
      </c>
      <c r="AJ21" s="173">
        <f t="shared" si="13"/>
        <v>16207579.39633395</v>
      </c>
      <c r="AK21" s="503">
        <v>0</v>
      </c>
      <c r="AL21" s="173">
        <f t="shared" si="34"/>
        <v>482941000</v>
      </c>
      <c r="AM21" s="316">
        <f t="shared" si="14"/>
        <v>0</v>
      </c>
      <c r="AN21" s="332">
        <v>-7.7341893294727195E-4</v>
      </c>
      <c r="AO21" s="173">
        <f t="shared" si="35"/>
        <v>166735423.47036493</v>
      </c>
      <c r="AP21" s="173">
        <f t="shared" si="15"/>
        <v>-128956.33330496117</v>
      </c>
      <c r="AQ21" s="415">
        <v>0</v>
      </c>
      <c r="AR21" s="173">
        <v>0</v>
      </c>
      <c r="AS21" s="173">
        <f t="shared" si="16"/>
        <v>0</v>
      </c>
      <c r="AT21" s="176">
        <v>4.4884749755916303E-2</v>
      </c>
      <c r="AU21" s="175">
        <v>0</v>
      </c>
      <c r="AV21" s="179">
        <f t="shared" si="17"/>
        <v>0</v>
      </c>
      <c r="AW21" s="174">
        <v>0.13043140643053344</v>
      </c>
      <c r="AX21" s="175">
        <v>0</v>
      </c>
      <c r="AY21" s="177">
        <f t="shared" si="0"/>
        <v>0</v>
      </c>
      <c r="AZ21" s="203">
        <v>0.12322661410581161</v>
      </c>
      <c r="BA21" s="177">
        <f t="shared" si="36"/>
        <v>81223299.121717677</v>
      </c>
      <c r="BB21" s="177">
        <f t="shared" si="18"/>
        <v>10008872.137272811</v>
      </c>
      <c r="BC21" s="332">
        <v>7.7437810859843637E-2</v>
      </c>
      <c r="BD21" s="173">
        <f t="shared" si="37"/>
        <v>190615920.57773736</v>
      </c>
      <c r="BE21" s="172">
        <f t="shared" si="19"/>
        <v>14760879.604573803</v>
      </c>
      <c r="BF21" s="174">
        <v>5.6660093530791253E-2</v>
      </c>
      <c r="BG21" s="175">
        <f t="shared" si="38"/>
        <v>3338088289.1014905</v>
      </c>
      <c r="BH21" s="177">
        <f t="shared" si="20"/>
        <v>189136394.6745294</v>
      </c>
      <c r="BI21" s="333">
        <v>0</v>
      </c>
      <c r="BJ21" s="334">
        <v>0</v>
      </c>
      <c r="BK21" s="335">
        <v>0</v>
      </c>
      <c r="BL21" s="332">
        <v>3.2077231319875762E-2</v>
      </c>
      <c r="BM21" s="173">
        <v>0</v>
      </c>
      <c r="BN21" s="173">
        <f t="shared" si="21"/>
        <v>0</v>
      </c>
      <c r="BO21" s="332">
        <v>5.4269800603068886E-2</v>
      </c>
      <c r="BP21" s="173">
        <v>0</v>
      </c>
      <c r="BQ21" s="173">
        <f t="shared" si="22"/>
        <v>0</v>
      </c>
      <c r="BR21" s="173">
        <f t="shared" si="1"/>
        <v>17896706638.992844</v>
      </c>
      <c r="BT21" s="173">
        <f t="shared" si="2"/>
        <v>439260774941.40979</v>
      </c>
      <c r="BV21" s="339">
        <f t="shared" si="23"/>
        <v>4.0742783467019046E-2</v>
      </c>
      <c r="BW21" s="338">
        <v>4.08534461912404E-2</v>
      </c>
    </row>
    <row r="22" spans="1:75" ht="15.75">
      <c r="A22" s="171">
        <v>38565</v>
      </c>
      <c r="B22" s="172">
        <v>463520742915.84332</v>
      </c>
      <c r="C22" s="173">
        <v>704337348.99786997</v>
      </c>
      <c r="D22" s="174">
        <v>9.5828401678520664E-2</v>
      </c>
      <c r="E22" s="175">
        <v>0</v>
      </c>
      <c r="F22" s="175">
        <f t="shared" si="3"/>
        <v>0</v>
      </c>
      <c r="G22" s="176">
        <v>-2.6948757472465858E-2</v>
      </c>
      <c r="H22" s="175">
        <f t="shared" si="30"/>
        <v>35683653.731353998</v>
      </c>
      <c r="I22" s="175">
        <f t="shared" si="4"/>
        <v>-961630.13013771025</v>
      </c>
      <c r="J22" s="176">
        <v>0</v>
      </c>
      <c r="K22" s="175">
        <v>0</v>
      </c>
      <c r="L22" s="177">
        <f t="shared" si="5"/>
        <v>0</v>
      </c>
      <c r="M22" s="174">
        <v>1.1898907821453407E-2</v>
      </c>
      <c r="N22" s="175">
        <f t="shared" si="31"/>
        <v>52760584.657877333</v>
      </c>
      <c r="O22" s="175">
        <f t="shared" si="6"/>
        <v>627793.33345007128</v>
      </c>
      <c r="P22" s="176">
        <v>0</v>
      </c>
      <c r="Q22" s="178">
        <v>0</v>
      </c>
      <c r="R22" s="178">
        <f t="shared" si="7"/>
        <v>0</v>
      </c>
      <c r="S22" s="176">
        <v>6.8319221628577093E-2</v>
      </c>
      <c r="T22" s="178">
        <v>0</v>
      </c>
      <c r="U22" s="178">
        <f t="shared" si="8"/>
        <v>0</v>
      </c>
      <c r="V22" s="329">
        <v>0.19033399101309117</v>
      </c>
      <c r="W22" s="228">
        <v>0</v>
      </c>
      <c r="X22" s="330">
        <f t="shared" si="9"/>
        <v>0</v>
      </c>
      <c r="Y22" s="174">
        <v>0</v>
      </c>
      <c r="Z22" s="175">
        <v>0</v>
      </c>
      <c r="AA22" s="177">
        <f t="shared" si="10"/>
        <v>0</v>
      </c>
      <c r="AB22" s="174">
        <v>-3.0771618566600392E-2</v>
      </c>
      <c r="AC22" s="175">
        <v>0</v>
      </c>
      <c r="AD22" s="175">
        <f t="shared" si="11"/>
        <v>0</v>
      </c>
      <c r="AE22" s="331">
        <v>8.3352233334797327E-2</v>
      </c>
      <c r="AF22" s="231">
        <f t="shared" si="32"/>
        <v>813461063.53616023</v>
      </c>
      <c r="AG22" s="173">
        <f t="shared" si="12"/>
        <v>67803796.376638427</v>
      </c>
      <c r="AH22" s="332">
        <v>5.4265030608257332E-2</v>
      </c>
      <c r="AI22" s="173">
        <f t="shared" si="33"/>
        <v>987974911.16091609</v>
      </c>
      <c r="AJ22" s="173">
        <f t="shared" si="13"/>
        <v>53612488.794337429</v>
      </c>
      <c r="AK22" s="503">
        <v>0</v>
      </c>
      <c r="AL22" s="173">
        <f t="shared" si="34"/>
        <v>482941000</v>
      </c>
      <c r="AM22" s="316">
        <f t="shared" si="14"/>
        <v>0</v>
      </c>
      <c r="AN22" s="332">
        <v>1.9203345717443754E-2</v>
      </c>
      <c r="AO22" s="173">
        <f t="shared" si="35"/>
        <v>166606467.13705996</v>
      </c>
      <c r="AP22" s="173">
        <f t="shared" si="15"/>
        <v>3199401.587194894</v>
      </c>
      <c r="AQ22" s="415">
        <v>0</v>
      </c>
      <c r="AR22" s="173">
        <v>0</v>
      </c>
      <c r="AS22" s="173">
        <f t="shared" si="16"/>
        <v>0</v>
      </c>
      <c r="AT22" s="176">
        <v>7.4827713658255926E-2</v>
      </c>
      <c r="AU22" s="175">
        <v>0</v>
      </c>
      <c r="AV22" s="179">
        <f t="shared" si="17"/>
        <v>0</v>
      </c>
      <c r="AW22" s="174">
        <v>5.2227264798668994E-2</v>
      </c>
      <c r="AX22" s="175">
        <v>0</v>
      </c>
      <c r="AY22" s="177">
        <f t="shared" si="0"/>
        <v>0</v>
      </c>
      <c r="AZ22" s="203">
        <v>-3.6539635356622894E-3</v>
      </c>
      <c r="BA22" s="177">
        <f t="shared" si="36"/>
        <v>91232171.258990481</v>
      </c>
      <c r="BB22" s="177">
        <f t="shared" si="18"/>
        <v>-333359.02705964836</v>
      </c>
      <c r="BC22" s="332">
        <v>0.10240922135657397</v>
      </c>
      <c r="BD22" s="173">
        <f t="shared" si="37"/>
        <v>205376800.18231118</v>
      </c>
      <c r="BE22" s="172">
        <f t="shared" si="19"/>
        <v>21032478.191375166</v>
      </c>
      <c r="BF22" s="174">
        <v>-6.7444830799430391E-3</v>
      </c>
      <c r="BG22" s="175">
        <f t="shared" si="38"/>
        <v>3527224683.7760201</v>
      </c>
      <c r="BH22" s="177">
        <f t="shared" si="20"/>
        <v>-23789307.198884804</v>
      </c>
      <c r="BI22" s="333">
        <v>0</v>
      </c>
      <c r="BJ22" s="334">
        <v>0</v>
      </c>
      <c r="BK22" s="335">
        <v>0</v>
      </c>
      <c r="BL22" s="332">
        <v>-2.8267729953387433E-2</v>
      </c>
      <c r="BM22" s="173">
        <v>0</v>
      </c>
      <c r="BN22" s="173">
        <f t="shared" si="21"/>
        <v>0</v>
      </c>
      <c r="BO22" s="332">
        <v>-3.9481813912659321E-2</v>
      </c>
      <c r="BP22" s="173">
        <v>0</v>
      </c>
      <c r="BQ22" s="173">
        <f t="shared" si="22"/>
        <v>0</v>
      </c>
      <c r="BR22" s="173">
        <f t="shared" si="1"/>
        <v>583145687.07095623</v>
      </c>
      <c r="BT22" s="173">
        <f t="shared" si="2"/>
        <v>457157481580.40265</v>
      </c>
      <c r="BV22" s="339">
        <f t="shared" si="23"/>
        <v>1.2755903831104542E-3</v>
      </c>
      <c r="BW22" s="338">
        <v>1.5195379274013402E-3</v>
      </c>
    </row>
    <row r="23" spans="1:75" ht="15.75">
      <c r="A23" s="171">
        <v>38596</v>
      </c>
      <c r="B23" s="172">
        <v>464225080264.84119</v>
      </c>
      <c r="C23" s="173">
        <v>17780197428.463696</v>
      </c>
      <c r="D23" s="174">
        <v>-7.3381660450780026E-2</v>
      </c>
      <c r="E23" s="175">
        <v>0</v>
      </c>
      <c r="F23" s="175">
        <f t="shared" si="3"/>
        <v>0</v>
      </c>
      <c r="G23" s="176">
        <v>0.11824160586524102</v>
      </c>
      <c r="H23" s="175">
        <f t="shared" si="30"/>
        <v>34722023.601216286</v>
      </c>
      <c r="I23" s="175">
        <f t="shared" si="4"/>
        <v>4105587.8294986128</v>
      </c>
      <c r="J23" s="176">
        <v>0</v>
      </c>
      <c r="K23" s="175">
        <v>0</v>
      </c>
      <c r="L23" s="177">
        <f t="shared" si="5"/>
        <v>0</v>
      </c>
      <c r="M23" s="174">
        <v>0.20192377735448144</v>
      </c>
      <c r="N23" s="175">
        <f t="shared" si="31"/>
        <v>53388377.991327398</v>
      </c>
      <c r="O23" s="175">
        <f t="shared" si="6"/>
        <v>10780382.95083769</v>
      </c>
      <c r="P23" s="176">
        <v>0</v>
      </c>
      <c r="Q23" s="178">
        <v>0</v>
      </c>
      <c r="R23" s="178">
        <f t="shared" si="7"/>
        <v>0</v>
      </c>
      <c r="S23" s="176">
        <v>-6.6820238677457854E-3</v>
      </c>
      <c r="T23" s="178">
        <v>0</v>
      </c>
      <c r="U23" s="178">
        <f t="shared" si="8"/>
        <v>0</v>
      </c>
      <c r="V23" s="329">
        <v>0.2017626045681464</v>
      </c>
      <c r="W23" s="228">
        <v>0</v>
      </c>
      <c r="X23" s="330">
        <f t="shared" si="9"/>
        <v>0</v>
      </c>
      <c r="Y23" s="174">
        <v>0</v>
      </c>
      <c r="Z23" s="175">
        <v>0</v>
      </c>
      <c r="AA23" s="177">
        <f t="shared" si="10"/>
        <v>0</v>
      </c>
      <c r="AB23" s="174">
        <v>-1.3867344184017874E-2</v>
      </c>
      <c r="AC23" s="175">
        <v>0</v>
      </c>
      <c r="AD23" s="175">
        <f t="shared" si="11"/>
        <v>0</v>
      </c>
      <c r="AE23" s="331">
        <v>1.7044538738659604E-2</v>
      </c>
      <c r="AF23" s="231">
        <f t="shared" si="32"/>
        <v>881264859.91279864</v>
      </c>
      <c r="AG23" s="173">
        <f t="shared" si="12"/>
        <v>15020753.043803126</v>
      </c>
      <c r="AH23" s="332">
        <v>0.13427364024757299</v>
      </c>
      <c r="AI23" s="173">
        <f t="shared" si="33"/>
        <v>1041587399.9552535</v>
      </c>
      <c r="AJ23" s="173">
        <f t="shared" si="13"/>
        <v>139857731.82799664</v>
      </c>
      <c r="AK23" s="503">
        <v>0</v>
      </c>
      <c r="AL23" s="173">
        <f t="shared" si="34"/>
        <v>482941000</v>
      </c>
      <c r="AM23" s="316">
        <f t="shared" si="14"/>
        <v>0</v>
      </c>
      <c r="AN23" s="332">
        <v>-6.7956356787182634E-2</v>
      </c>
      <c r="AO23" s="173">
        <f t="shared" si="35"/>
        <v>169805868.72425485</v>
      </c>
      <c r="AP23" s="173">
        <f t="shared" si="15"/>
        <v>-11539388.199582959</v>
      </c>
      <c r="AQ23" s="415">
        <v>0</v>
      </c>
      <c r="AR23" s="173">
        <v>0</v>
      </c>
      <c r="AS23" s="173">
        <f t="shared" si="16"/>
        <v>0</v>
      </c>
      <c r="AT23" s="176">
        <v>9.2084723300624671E-2</v>
      </c>
      <c r="AU23" s="175">
        <v>0</v>
      </c>
      <c r="AV23" s="179">
        <f t="shared" si="17"/>
        <v>0</v>
      </c>
      <c r="AW23" s="174">
        <v>0.10150033822978816</v>
      </c>
      <c r="AX23" s="175">
        <v>0</v>
      </c>
      <c r="AY23" s="177">
        <f t="shared" si="0"/>
        <v>0</v>
      </c>
      <c r="AZ23" s="203">
        <v>0.12267845414483323</v>
      </c>
      <c r="BA23" s="177">
        <f t="shared" si="36"/>
        <v>90898812.231930837</v>
      </c>
      <c r="BB23" s="177">
        <f t="shared" si="18"/>
        <v>11151325.768214734</v>
      </c>
      <c r="BC23" s="332">
        <v>0.12355980467415845</v>
      </c>
      <c r="BD23" s="173">
        <f t="shared" si="37"/>
        <v>226409278.37368634</v>
      </c>
      <c r="BE23" s="172">
        <f t="shared" si="19"/>
        <v>27975086.21226985</v>
      </c>
      <c r="BF23" s="174">
        <v>-1.5261465688775837E-2</v>
      </c>
      <c r="BG23" s="175">
        <f t="shared" si="38"/>
        <v>3503435376.5771351</v>
      </c>
      <c r="BH23" s="177">
        <f t="shared" si="20"/>
        <v>-53467558.792475402</v>
      </c>
      <c r="BI23" s="333">
        <v>0</v>
      </c>
      <c r="BJ23" s="334">
        <v>0</v>
      </c>
      <c r="BK23" s="335">
        <v>0</v>
      </c>
      <c r="BL23" s="332">
        <v>4.4352383505021555E-2</v>
      </c>
      <c r="BM23" s="173">
        <v>0</v>
      </c>
      <c r="BN23" s="173">
        <f t="shared" si="21"/>
        <v>0</v>
      </c>
      <c r="BO23" s="332">
        <v>1.7097954103360943E-2</v>
      </c>
      <c r="BP23" s="173">
        <v>0</v>
      </c>
      <c r="BQ23" s="173">
        <f t="shared" si="22"/>
        <v>0</v>
      </c>
      <c r="BR23" s="173">
        <f t="shared" si="1"/>
        <v>17636313507.823135</v>
      </c>
      <c r="BT23" s="173">
        <f t="shared" si="2"/>
        <v>457740627267.47363</v>
      </c>
      <c r="BV23" s="339">
        <f t="shared" si="23"/>
        <v>3.8529054353564358E-2</v>
      </c>
      <c r="BW23" s="338">
        <v>3.8300811792245398E-2</v>
      </c>
    </row>
    <row r="24" spans="1:75" ht="15.75">
      <c r="A24" s="185">
        <v>38626</v>
      </c>
      <c r="B24" s="186">
        <v>482005277693.30487</v>
      </c>
      <c r="C24" s="173">
        <v>-10446798469.377581</v>
      </c>
      <c r="D24" s="174">
        <v>3.1655163981273706E-3</v>
      </c>
      <c r="E24" s="175">
        <v>0</v>
      </c>
      <c r="F24" s="175">
        <f t="shared" si="3"/>
        <v>0</v>
      </c>
      <c r="G24" s="176">
        <v>-9.4408160979788283E-2</v>
      </c>
      <c r="H24" s="175">
        <f t="shared" si="30"/>
        <v>38827611.430714898</v>
      </c>
      <c r="I24" s="175">
        <f t="shared" si="4"/>
        <v>-3665643.3904115995</v>
      </c>
      <c r="J24" s="176">
        <v>0</v>
      </c>
      <c r="K24" s="175">
        <v>0</v>
      </c>
      <c r="L24" s="177">
        <f t="shared" si="5"/>
        <v>0</v>
      </c>
      <c r="M24" s="174">
        <v>-8.7873469015134403E-2</v>
      </c>
      <c r="N24" s="175">
        <f t="shared" si="31"/>
        <v>64168760.942165092</v>
      </c>
      <c r="O24" s="175">
        <f t="shared" si="6"/>
        <v>-5638731.6263909107</v>
      </c>
      <c r="P24" s="176">
        <v>0</v>
      </c>
      <c r="Q24" s="178">
        <v>0</v>
      </c>
      <c r="R24" s="178">
        <f t="shared" si="7"/>
        <v>0</v>
      </c>
      <c r="S24" s="176">
        <v>4.7459324058487101E-2</v>
      </c>
      <c r="T24" s="178">
        <v>0</v>
      </c>
      <c r="U24" s="178">
        <f t="shared" si="8"/>
        <v>0</v>
      </c>
      <c r="V24" s="329">
        <v>-0.12871061232015657</v>
      </c>
      <c r="W24" s="228">
        <v>0</v>
      </c>
      <c r="X24" s="330">
        <f t="shared" si="9"/>
        <v>0</v>
      </c>
      <c r="Y24" s="174">
        <v>0</v>
      </c>
      <c r="Z24" s="175">
        <v>0</v>
      </c>
      <c r="AA24" s="177">
        <f t="shared" si="10"/>
        <v>0</v>
      </c>
      <c r="AB24" s="174">
        <v>-8.8672094254897166E-2</v>
      </c>
      <c r="AC24" s="175">
        <v>0</v>
      </c>
      <c r="AD24" s="175">
        <f t="shared" si="11"/>
        <v>0</v>
      </c>
      <c r="AE24" s="331">
        <v>-7.1425198306668075E-2</v>
      </c>
      <c r="AF24" s="231">
        <f t="shared" si="32"/>
        <v>896285612.95660174</v>
      </c>
      <c r="AG24" s="173">
        <f t="shared" si="12"/>
        <v>-64017377.644838825</v>
      </c>
      <c r="AH24" s="332">
        <v>-8.4087000995622427E-2</v>
      </c>
      <c r="AI24" s="173">
        <f t="shared" si="33"/>
        <v>1181445131.7832501</v>
      </c>
      <c r="AJ24" s="173">
        <f t="shared" si="13"/>
        <v>-99344177.972531423</v>
      </c>
      <c r="AK24" s="503">
        <v>0</v>
      </c>
      <c r="AL24" s="173">
        <f t="shared" si="34"/>
        <v>482941000</v>
      </c>
      <c r="AM24" s="316">
        <f t="shared" si="14"/>
        <v>0</v>
      </c>
      <c r="AN24" s="332">
        <v>-6.5929908018629219E-2</v>
      </c>
      <c r="AO24" s="173">
        <f t="shared" si="35"/>
        <v>158266480.52467188</v>
      </c>
      <c r="AP24" s="173">
        <f t="shared" si="15"/>
        <v>-10434494.50342379</v>
      </c>
      <c r="AQ24" s="415">
        <v>0</v>
      </c>
      <c r="AR24" s="173">
        <v>0</v>
      </c>
      <c r="AS24" s="173">
        <f t="shared" si="16"/>
        <v>0</v>
      </c>
      <c r="AT24" s="176">
        <v>6.8521654767526932E-2</v>
      </c>
      <c r="AU24" s="175">
        <v>0</v>
      </c>
      <c r="AV24" s="179">
        <f t="shared" si="17"/>
        <v>0</v>
      </c>
      <c r="AW24" s="174">
        <v>-0.25117963055032216</v>
      </c>
      <c r="AX24" s="175">
        <v>0</v>
      </c>
      <c r="AY24" s="177">
        <f t="shared" si="0"/>
        <v>0</v>
      </c>
      <c r="AZ24" s="203">
        <v>-6.6649100799952107E-2</v>
      </c>
      <c r="BA24" s="177">
        <f t="shared" si="36"/>
        <v>102050138.00014555</v>
      </c>
      <c r="BB24" s="177">
        <f t="shared" si="18"/>
        <v>-6801549.9342207238</v>
      </c>
      <c r="BC24" s="332">
        <v>-0.14475455054827349</v>
      </c>
      <c r="BD24" s="173">
        <f t="shared" si="37"/>
        <v>254384364.58595619</v>
      </c>
      <c r="BE24" s="172">
        <f t="shared" si="19"/>
        <v>-36823294.362148225</v>
      </c>
      <c r="BF24" s="174">
        <v>-5.6510514786640931E-2</v>
      </c>
      <c r="BG24" s="175">
        <f t="shared" si="38"/>
        <v>3449967817.7846599</v>
      </c>
      <c r="BH24" s="177">
        <f t="shared" si="20"/>
        <v>-194959457.38035536</v>
      </c>
      <c r="BI24" s="333">
        <v>0</v>
      </c>
      <c r="BJ24" s="334">
        <v>0</v>
      </c>
      <c r="BK24" s="335">
        <v>0</v>
      </c>
      <c r="BL24" s="332">
        <v>-4.245836643786622E-2</v>
      </c>
      <c r="BM24" s="173">
        <v>0</v>
      </c>
      <c r="BN24" s="173">
        <f t="shared" si="21"/>
        <v>0</v>
      </c>
      <c r="BO24" s="332">
        <v>-3.0719309435923912E-2</v>
      </c>
      <c r="BP24" s="173">
        <v>0</v>
      </c>
      <c r="BQ24" s="173">
        <f t="shared" si="22"/>
        <v>0</v>
      </c>
      <c r="BR24" s="173">
        <f t="shared" si="1"/>
        <v>-10025113742.563259</v>
      </c>
      <c r="BT24" s="173">
        <f t="shared" si="2"/>
        <v>475376940775.29675</v>
      </c>
      <c r="BV24" s="339">
        <f t="shared" si="23"/>
        <v>-2.1088767423622201E-2</v>
      </c>
      <c r="BW24" s="338">
        <v>-2.1673618428769102E-2</v>
      </c>
    </row>
    <row r="25" spans="1:75" ht="15.75">
      <c r="A25" s="171">
        <v>38657</v>
      </c>
      <c r="B25" s="172">
        <v>471558479223.92725</v>
      </c>
      <c r="C25" s="173">
        <v>22266863847.822014</v>
      </c>
      <c r="D25" s="174">
        <v>3.7266374248715033E-2</v>
      </c>
      <c r="E25" s="175">
        <v>0</v>
      </c>
      <c r="F25" s="175">
        <f t="shared" si="3"/>
        <v>0</v>
      </c>
      <c r="G25" s="176">
        <v>-3.4016511168121905E-2</v>
      </c>
      <c r="H25" s="175">
        <f t="shared" si="30"/>
        <v>35161968.040303297</v>
      </c>
      <c r="I25" s="175">
        <f t="shared" si="4"/>
        <v>-1196087.4785361225</v>
      </c>
      <c r="J25" s="176">
        <v>0</v>
      </c>
      <c r="K25" s="175">
        <v>0</v>
      </c>
      <c r="L25" s="177">
        <f t="shared" si="5"/>
        <v>0</v>
      </c>
      <c r="M25" s="174">
        <v>5.8781968206158483E-2</v>
      </c>
      <c r="N25" s="175">
        <f t="shared" si="31"/>
        <v>58530029.31577418</v>
      </c>
      <c r="O25" s="175">
        <f t="shared" si="6"/>
        <v>3440510.3223453616</v>
      </c>
      <c r="P25" s="176">
        <v>0</v>
      </c>
      <c r="Q25" s="178">
        <v>0</v>
      </c>
      <c r="R25" s="178">
        <f t="shared" si="7"/>
        <v>0</v>
      </c>
      <c r="S25" s="176">
        <v>-0.2505535494273442</v>
      </c>
      <c r="T25" s="178">
        <v>0</v>
      </c>
      <c r="U25" s="178">
        <f t="shared" si="8"/>
        <v>0</v>
      </c>
      <c r="V25" s="329">
        <v>0.23531325566925013</v>
      </c>
      <c r="W25" s="228">
        <v>0</v>
      </c>
      <c r="X25" s="330">
        <f t="shared" si="9"/>
        <v>0</v>
      </c>
      <c r="Y25" s="174">
        <v>0</v>
      </c>
      <c r="Z25" s="175">
        <v>0</v>
      </c>
      <c r="AA25" s="177">
        <f t="shared" si="10"/>
        <v>0</v>
      </c>
      <c r="AB25" s="174">
        <v>4.6999802292562912E-2</v>
      </c>
      <c r="AC25" s="175">
        <v>0</v>
      </c>
      <c r="AD25" s="175">
        <f t="shared" si="11"/>
        <v>0</v>
      </c>
      <c r="AE25" s="331">
        <v>5.928363429607128E-2</v>
      </c>
      <c r="AF25" s="231">
        <f t="shared" si="32"/>
        <v>832268235.31176293</v>
      </c>
      <c r="AG25" s="173">
        <f t="shared" si="12"/>
        <v>49339885.698459148</v>
      </c>
      <c r="AH25" s="332">
        <v>0.17632448161420058</v>
      </c>
      <c r="AI25" s="173">
        <f t="shared" si="33"/>
        <v>1082100953.8107188</v>
      </c>
      <c r="AJ25" s="173">
        <f t="shared" si="13"/>
        <v>190800889.734907</v>
      </c>
      <c r="AK25" s="503">
        <v>0</v>
      </c>
      <c r="AL25" s="173">
        <f t="shared" si="34"/>
        <v>482941000</v>
      </c>
      <c r="AM25" s="316">
        <f t="shared" si="14"/>
        <v>0</v>
      </c>
      <c r="AN25" s="332">
        <v>-5.0522845851910185E-2</v>
      </c>
      <c r="AO25" s="173">
        <f t="shared" si="35"/>
        <v>147831986.0212481</v>
      </c>
      <c r="AP25" s="173">
        <f t="shared" si="15"/>
        <v>-7468892.641733259</v>
      </c>
      <c r="AQ25" s="415">
        <v>0</v>
      </c>
      <c r="AR25" s="173">
        <v>0</v>
      </c>
      <c r="AS25" s="173">
        <f t="shared" si="16"/>
        <v>0</v>
      </c>
      <c r="AT25" s="176">
        <v>6.2694217719973397E-2</v>
      </c>
      <c r="AU25" s="175">
        <v>0</v>
      </c>
      <c r="AV25" s="179">
        <f t="shared" si="17"/>
        <v>0</v>
      </c>
      <c r="AW25" s="174">
        <v>8.6323951200298482E-3</v>
      </c>
      <c r="AX25" s="175">
        <v>0</v>
      </c>
      <c r="AY25" s="177">
        <f t="shared" si="0"/>
        <v>0</v>
      </c>
      <c r="AZ25" s="203">
        <v>9.937474890950658E-2</v>
      </c>
      <c r="BA25" s="177">
        <f t="shared" si="36"/>
        <v>95248588.065924823</v>
      </c>
      <c r="BB25" s="177">
        <f t="shared" si="18"/>
        <v>9465304.5230363049</v>
      </c>
      <c r="BC25" s="332">
        <v>0.11636217681278616</v>
      </c>
      <c r="BD25" s="173">
        <f t="shared" si="37"/>
        <v>217561070.22380796</v>
      </c>
      <c r="BE25" s="172">
        <f t="shared" si="19"/>
        <v>25315879.720961727</v>
      </c>
      <c r="BF25" s="174">
        <v>9.3079279963720785E-2</v>
      </c>
      <c r="BG25" s="175">
        <f t="shared" si="38"/>
        <v>3255008360.4043045</v>
      </c>
      <c r="BH25" s="177">
        <f t="shared" si="20"/>
        <v>302973834.46232402</v>
      </c>
      <c r="BI25" s="333">
        <v>0</v>
      </c>
      <c r="BJ25" s="334">
        <v>0</v>
      </c>
      <c r="BK25" s="335">
        <v>0</v>
      </c>
      <c r="BL25" s="332">
        <v>0.11037065063958565</v>
      </c>
      <c r="BM25" s="173">
        <v>0</v>
      </c>
      <c r="BN25" s="173">
        <f t="shared" si="21"/>
        <v>0</v>
      </c>
      <c r="BO25" s="332">
        <v>8.2350048726036351E-2</v>
      </c>
      <c r="BP25" s="173">
        <v>0</v>
      </c>
      <c r="BQ25" s="173">
        <f t="shared" si="22"/>
        <v>0</v>
      </c>
      <c r="BR25" s="173">
        <f t="shared" si="1"/>
        <v>21694192523.480251</v>
      </c>
      <c r="BT25" s="173">
        <f t="shared" si="2"/>
        <v>465351827032.7334</v>
      </c>
      <c r="BV25" s="339">
        <f t="shared" si="23"/>
        <v>4.6618904801150066E-2</v>
      </c>
      <c r="BW25" s="338">
        <v>4.7219729532735705E-2</v>
      </c>
    </row>
    <row r="26" spans="1:75" s="170" customFormat="1" ht="15.75">
      <c r="A26" s="187">
        <v>38687</v>
      </c>
      <c r="B26" s="188">
        <v>493825343071.74927</v>
      </c>
      <c r="C26" s="189">
        <v>16095634909.979105</v>
      </c>
      <c r="D26" s="190">
        <v>2.4070011609022678E-2</v>
      </c>
      <c r="E26" s="191">
        <v>0</v>
      </c>
      <c r="F26" s="191">
        <f t="shared" si="3"/>
        <v>0</v>
      </c>
      <c r="G26" s="192">
        <v>5.1419486219378134E-2</v>
      </c>
      <c r="H26" s="191">
        <f t="shared" si="30"/>
        <v>33965880.561767176</v>
      </c>
      <c r="I26" s="191">
        <f t="shared" si="4"/>
        <v>1746508.127474831</v>
      </c>
      <c r="J26" s="192">
        <v>0</v>
      </c>
      <c r="K26" s="191">
        <v>0</v>
      </c>
      <c r="L26" s="193">
        <f t="shared" si="5"/>
        <v>0</v>
      </c>
      <c r="M26" s="190">
        <v>6.1684101451936334E-2</v>
      </c>
      <c r="N26" s="191">
        <f t="shared" si="31"/>
        <v>61970539.638119549</v>
      </c>
      <c r="O26" s="191">
        <f t="shared" si="6"/>
        <v>3822597.0540690082</v>
      </c>
      <c r="P26" s="192">
        <v>0</v>
      </c>
      <c r="Q26" s="194">
        <v>0</v>
      </c>
      <c r="R26" s="194">
        <f t="shared" si="7"/>
        <v>0</v>
      </c>
      <c r="S26" s="192">
        <v>0.12528419411224379</v>
      </c>
      <c r="T26" s="194">
        <v>0</v>
      </c>
      <c r="U26" s="194">
        <f t="shared" si="8"/>
        <v>0</v>
      </c>
      <c r="V26" s="340">
        <v>-2.1001040838782851E-2</v>
      </c>
      <c r="W26" s="341">
        <v>0</v>
      </c>
      <c r="X26" s="342">
        <f t="shared" si="9"/>
        <v>0</v>
      </c>
      <c r="Y26" s="190">
        <v>0</v>
      </c>
      <c r="Z26" s="191">
        <v>0</v>
      </c>
      <c r="AA26" s="193">
        <f t="shared" si="10"/>
        <v>0</v>
      </c>
      <c r="AB26" s="190">
        <v>-1.9219953649612893E-2</v>
      </c>
      <c r="AC26" s="191">
        <v>0</v>
      </c>
      <c r="AD26" s="191">
        <f t="shared" si="11"/>
        <v>0</v>
      </c>
      <c r="AE26" s="343">
        <v>3.4647355880912029E-2</v>
      </c>
      <c r="AF26" s="344">
        <f t="shared" si="32"/>
        <v>881608121.01022196</v>
      </c>
      <c r="AG26" s="189">
        <f t="shared" si="12"/>
        <v>30545390.316143315</v>
      </c>
      <c r="AH26" s="345">
        <v>5.4707441535750918E-2</v>
      </c>
      <c r="AI26" s="189">
        <f t="shared" si="33"/>
        <v>1272901843.5456259</v>
      </c>
      <c r="AJ26" s="189">
        <f t="shared" si="13"/>
        <v>69637203.186521888</v>
      </c>
      <c r="AK26" s="504">
        <v>0</v>
      </c>
      <c r="AL26" s="189">
        <f t="shared" si="34"/>
        <v>482941000</v>
      </c>
      <c r="AM26" s="317">
        <f t="shared" si="14"/>
        <v>0</v>
      </c>
      <c r="AN26" s="345">
        <v>4.5907181454943984E-2</v>
      </c>
      <c r="AO26" s="189">
        <f t="shared" si="35"/>
        <v>140363093.37951484</v>
      </c>
      <c r="AP26" s="189">
        <f t="shared" si="15"/>
        <v>6443673.9973506341</v>
      </c>
      <c r="AQ26" s="416">
        <v>0</v>
      </c>
      <c r="AR26" s="189">
        <v>0</v>
      </c>
      <c r="AS26" s="189">
        <f t="shared" si="16"/>
        <v>0</v>
      </c>
      <c r="AT26" s="192">
        <v>5.3940251566659186E-2</v>
      </c>
      <c r="AU26" s="191">
        <v>0</v>
      </c>
      <c r="AV26" s="195">
        <f t="shared" si="17"/>
        <v>0</v>
      </c>
      <c r="AW26" s="190">
        <v>-0.23698613486549916</v>
      </c>
      <c r="AX26" s="191">
        <v>0</v>
      </c>
      <c r="AY26" s="193">
        <f t="shared" si="0"/>
        <v>0</v>
      </c>
      <c r="AZ26" s="204">
        <v>0.12857317224769718</v>
      </c>
      <c r="BA26" s="193">
        <f t="shared" si="36"/>
        <v>104713892.58896112</v>
      </c>
      <c r="BB26" s="193">
        <f t="shared" si="18"/>
        <v>13463397.348567359</v>
      </c>
      <c r="BC26" s="345">
        <v>2.2623645853365258E-2</v>
      </c>
      <c r="BD26" s="189">
        <f t="shared" si="37"/>
        <v>242876949.94476971</v>
      </c>
      <c r="BE26" s="188">
        <f t="shared" si="19"/>
        <v>5494762.1014959905</v>
      </c>
      <c r="BF26" s="190">
        <v>9.5623230340584758E-2</v>
      </c>
      <c r="BG26" s="191">
        <f t="shared" si="38"/>
        <v>3557982194.8666286</v>
      </c>
      <c r="BH26" s="193">
        <f t="shared" si="20"/>
        <v>340225750.96743095</v>
      </c>
      <c r="BI26" s="346">
        <v>0</v>
      </c>
      <c r="BJ26" s="347">
        <v>0</v>
      </c>
      <c r="BK26" s="348">
        <v>0</v>
      </c>
      <c r="BL26" s="345">
        <v>4.7116292956479677E-2</v>
      </c>
      <c r="BM26" s="189">
        <v>0</v>
      </c>
      <c r="BN26" s="189">
        <f t="shared" si="21"/>
        <v>0</v>
      </c>
      <c r="BO26" s="345">
        <v>2.6637437509605656E-2</v>
      </c>
      <c r="BP26" s="189">
        <v>0</v>
      </c>
      <c r="BQ26" s="189">
        <f t="shared" si="22"/>
        <v>0</v>
      </c>
      <c r="BR26" s="173">
        <f t="shared" si="1"/>
        <v>15624255626.880051</v>
      </c>
      <c r="BT26" s="189">
        <f t="shared" si="2"/>
        <v>487046019556.21362</v>
      </c>
      <c r="BV26" s="339">
        <f t="shared" si="23"/>
        <v>3.2079629027902852E-2</v>
      </c>
      <c r="BW26" s="349">
        <v>3.2593780646937201E-2</v>
      </c>
    </row>
    <row r="27" spans="1:75" ht="15.75">
      <c r="A27" s="171">
        <v>38718</v>
      </c>
      <c r="B27" s="172">
        <v>582000000000</v>
      </c>
      <c r="C27" s="173">
        <v>22174243972.424625</v>
      </c>
      <c r="D27" s="174">
        <v>0.25722102192364005</v>
      </c>
      <c r="E27" s="201">
        <v>0</v>
      </c>
      <c r="F27" s="175">
        <f t="shared" si="3"/>
        <v>0</v>
      </c>
      <c r="G27" s="176">
        <v>5.9939434766756033E-2</v>
      </c>
      <c r="H27" s="175">
        <f>'[4]SPU investering'!D3</f>
        <v>70892000</v>
      </c>
      <c r="I27" s="175">
        <f t="shared" si="4"/>
        <v>4249226.4094848689</v>
      </c>
      <c r="J27" s="176">
        <v>0</v>
      </c>
      <c r="K27" s="175">
        <f>'[4]SPU investering'!D4</f>
        <v>0</v>
      </c>
      <c r="L27" s="177">
        <f t="shared" si="5"/>
        <v>0</v>
      </c>
      <c r="M27" s="174">
        <v>7.0020725059073613E-2</v>
      </c>
      <c r="N27" s="175">
        <f>'[4]SPU investering'!D5</f>
        <v>126812000</v>
      </c>
      <c r="O27" s="175">
        <f t="shared" si="6"/>
        <v>8879468.1861912422</v>
      </c>
      <c r="P27" s="176">
        <v>0</v>
      </c>
      <c r="Q27" s="178">
        <f>'[4]SPU investering'!D6</f>
        <v>0</v>
      </c>
      <c r="R27" s="178">
        <f t="shared" si="7"/>
        <v>0</v>
      </c>
      <c r="S27" s="176">
        <v>0.13902647921403419</v>
      </c>
      <c r="T27" s="178">
        <f>'[4]SPU investering'!D7</f>
        <v>0</v>
      </c>
      <c r="U27" s="178">
        <f t="shared" si="8"/>
        <v>0</v>
      </c>
      <c r="V27" s="329">
        <v>0.20827332429234297</v>
      </c>
      <c r="W27" s="228">
        <v>0</v>
      </c>
      <c r="X27" s="330">
        <f t="shared" si="9"/>
        <v>0</v>
      </c>
      <c r="Y27" s="174">
        <v>0</v>
      </c>
      <c r="Z27" s="175">
        <v>0</v>
      </c>
      <c r="AA27" s="177">
        <f t="shared" si="10"/>
        <v>0</v>
      </c>
      <c r="AB27" s="174">
        <v>1.1914493684931872E-2</v>
      </c>
      <c r="AC27" s="175">
        <v>0</v>
      </c>
      <c r="AD27" s="175">
        <f t="shared" si="11"/>
        <v>0</v>
      </c>
      <c r="AE27" s="331">
        <v>0.11407218169171487</v>
      </c>
      <c r="AF27" s="231">
        <v>1319586000</v>
      </c>
      <c r="AG27" s="173">
        <f t="shared" si="12"/>
        <v>150528053.94984326</v>
      </c>
      <c r="AH27" s="332">
        <v>6.2742194863654538E-2</v>
      </c>
      <c r="AI27" s="173">
        <v>1986021000</v>
      </c>
      <c r="AJ27" s="173">
        <f t="shared" si="13"/>
        <v>124607316.58531004</v>
      </c>
      <c r="AK27" s="503">
        <v>0</v>
      </c>
      <c r="AL27" s="173">
        <v>672188000</v>
      </c>
      <c r="AM27" s="316">
        <f t="shared" si="14"/>
        <v>0</v>
      </c>
      <c r="AN27" s="332">
        <v>9.6362242491048744E-2</v>
      </c>
      <c r="AO27" s="173">
        <v>65896000</v>
      </c>
      <c r="AP27" s="173">
        <f t="shared" si="15"/>
        <v>6349886.3311901484</v>
      </c>
      <c r="AQ27" s="415">
        <v>0</v>
      </c>
      <c r="AR27" s="173">
        <v>0</v>
      </c>
      <c r="AS27" s="173">
        <f t="shared" si="16"/>
        <v>0</v>
      </c>
      <c r="AT27" s="176">
        <v>6.413161816197388E-2</v>
      </c>
      <c r="AU27" s="178">
        <f>'[4]SPU investering'!P12</f>
        <v>0</v>
      </c>
      <c r="AV27" s="179">
        <f t="shared" si="17"/>
        <v>0</v>
      </c>
      <c r="AW27" s="174">
        <v>0.12915756423922842</v>
      </c>
      <c r="AX27" s="175">
        <f>'[4]SPU investering'!P13</f>
        <v>0</v>
      </c>
      <c r="AY27" s="177">
        <f t="shared" si="0"/>
        <v>0</v>
      </c>
      <c r="AZ27" s="203">
        <v>0.13823151508668313</v>
      </c>
      <c r="BA27" s="173">
        <v>166492000</v>
      </c>
      <c r="BB27" s="177">
        <f t="shared" si="18"/>
        <v>23014441.409812048</v>
      </c>
      <c r="BC27" s="332">
        <v>7.357302080465028E-2</v>
      </c>
      <c r="BD27" s="173">
        <v>362740000</v>
      </c>
      <c r="BE27" s="172">
        <f t="shared" si="19"/>
        <v>26687877.566678841</v>
      </c>
      <c r="BF27" s="174">
        <v>6.4682485494540545E-2</v>
      </c>
      <c r="BG27" s="175">
        <f>'[4]SPU investering'!M15</f>
        <v>0</v>
      </c>
      <c r="BH27" s="177">
        <f t="shared" si="20"/>
        <v>0</v>
      </c>
      <c r="BI27" s="333">
        <v>0</v>
      </c>
      <c r="BJ27" s="334">
        <v>0</v>
      </c>
      <c r="BK27" s="335">
        <v>0</v>
      </c>
      <c r="BL27" s="332">
        <v>5.91730691466235E-2</v>
      </c>
      <c r="BM27" s="173">
        <v>0</v>
      </c>
      <c r="BN27" s="173">
        <f t="shared" si="21"/>
        <v>0</v>
      </c>
      <c r="BO27" s="332">
        <v>9.8204554368583455E-2</v>
      </c>
      <c r="BP27" s="173">
        <v>0</v>
      </c>
      <c r="BQ27" s="173">
        <f t="shared" si="22"/>
        <v>0</v>
      </c>
      <c r="BR27" s="336">
        <f t="shared" si="1"/>
        <v>21829927701.986111</v>
      </c>
      <c r="BT27" s="173">
        <f t="shared" si="2"/>
        <v>577229373000</v>
      </c>
      <c r="BV27" s="337">
        <f t="shared" si="23"/>
        <v>3.781846302888351E-2</v>
      </c>
      <c r="BW27" s="338">
        <v>3.8100075553994202E-2</v>
      </c>
    </row>
    <row r="28" spans="1:75" ht="15.75">
      <c r="A28" s="171">
        <v>38749</v>
      </c>
      <c r="B28" s="172">
        <v>604174243972.42456</v>
      </c>
      <c r="C28" s="173">
        <v>3592435052.2416968</v>
      </c>
      <c r="D28" s="174">
        <v>7.7405787743315621E-2</v>
      </c>
      <c r="E28" s="201">
        <v>0</v>
      </c>
      <c r="F28" s="175">
        <f t="shared" si="3"/>
        <v>0</v>
      </c>
      <c r="G28" s="176">
        <v>-9.6400520971901604E-2</v>
      </c>
      <c r="H28" s="175">
        <f>H27*(1+G27)</f>
        <v>75141226.409484878</v>
      </c>
      <c r="I28" s="175">
        <f t="shared" si="4"/>
        <v>-7243653.3723419541</v>
      </c>
      <c r="J28" s="176">
        <v>0</v>
      </c>
      <c r="K28" s="175">
        <v>0</v>
      </c>
      <c r="L28" s="177">
        <f t="shared" si="5"/>
        <v>0</v>
      </c>
      <c r="M28" s="174">
        <v>0.10734389807011994</v>
      </c>
      <c r="N28" s="175">
        <f>N27*(1+M27)</f>
        <v>135691468.18619126</v>
      </c>
      <c r="O28" s="175">
        <f t="shared" si="6"/>
        <v>14565651.129963437</v>
      </c>
      <c r="P28" s="176">
        <v>0</v>
      </c>
      <c r="Q28" s="178">
        <v>0</v>
      </c>
      <c r="R28" s="178">
        <f t="shared" si="7"/>
        <v>0</v>
      </c>
      <c r="S28" s="176">
        <v>8.7974315789687521E-2</v>
      </c>
      <c r="T28" s="178">
        <v>0</v>
      </c>
      <c r="U28" s="178">
        <f t="shared" si="8"/>
        <v>0</v>
      </c>
      <c r="V28" s="329">
        <v>-6.2893710576799891E-2</v>
      </c>
      <c r="W28" s="228">
        <v>0</v>
      </c>
      <c r="X28" s="330">
        <f t="shared" si="9"/>
        <v>0</v>
      </c>
      <c r="Y28" s="174">
        <v>0</v>
      </c>
      <c r="Z28" s="175">
        <v>0</v>
      </c>
      <c r="AA28" s="177">
        <f t="shared" si="10"/>
        <v>0</v>
      </c>
      <c r="AB28" s="174">
        <v>-5.2689499750449571E-2</v>
      </c>
      <c r="AC28" s="175">
        <v>0</v>
      </c>
      <c r="AD28" s="175">
        <f t="shared" si="11"/>
        <v>0</v>
      </c>
      <c r="AE28" s="331">
        <v>1.5803209923622229E-2</v>
      </c>
      <c r="AF28" s="231">
        <f>AF27*(1+AE27)</f>
        <v>1470114053.9498434</v>
      </c>
      <c r="AG28" s="173">
        <f t="shared" si="12"/>
        <v>23232521.006236672</v>
      </c>
      <c r="AH28" s="332">
        <v>6.9202725804645759E-2</v>
      </c>
      <c r="AI28" s="173">
        <f>AI27*(1+AH27)</f>
        <v>2110628316.5853102</v>
      </c>
      <c r="AJ28" s="173">
        <f t="shared" si="13"/>
        <v>146061232.6681743</v>
      </c>
      <c r="AK28" s="503">
        <v>0</v>
      </c>
      <c r="AL28" s="173">
        <f>AL27*(1+AK27)</f>
        <v>672188000</v>
      </c>
      <c r="AM28" s="316">
        <f t="shared" si="14"/>
        <v>0</v>
      </c>
      <c r="AN28" s="332">
        <v>-4.4477237407085972E-2</v>
      </c>
      <c r="AO28" s="173">
        <f>AO27*(1+AN27)</f>
        <v>72245886.331190139</v>
      </c>
      <c r="AP28" s="173">
        <f t="shared" si="15"/>
        <v>-3213297.4380376912</v>
      </c>
      <c r="AQ28" s="415">
        <v>0</v>
      </c>
      <c r="AR28" s="173">
        <v>0</v>
      </c>
      <c r="AS28" s="173">
        <f t="shared" si="16"/>
        <v>0</v>
      </c>
      <c r="AT28" s="176">
        <v>-0.12363008584408572</v>
      </c>
      <c r="AU28" s="175">
        <v>0</v>
      </c>
      <c r="AV28" s="179">
        <f t="shared" si="17"/>
        <v>0</v>
      </c>
      <c r="AW28" s="174">
        <v>4.9291690008820615E-3</v>
      </c>
      <c r="AX28" s="175">
        <v>0</v>
      </c>
      <c r="AY28" s="177">
        <f t="shared" si="0"/>
        <v>0</v>
      </c>
      <c r="AZ28" s="203">
        <v>3.3726082740638645E-2</v>
      </c>
      <c r="BA28" s="177">
        <f>BA27*(1+AZ27)</f>
        <v>189506441.40981203</v>
      </c>
      <c r="BB28" s="177">
        <f t="shared" si="18"/>
        <v>6391309.9228713103</v>
      </c>
      <c r="BC28" s="332">
        <v>-6.1445358830361917E-2</v>
      </c>
      <c r="BD28" s="173">
        <f>BD27*(1+BC27)</f>
        <v>389427877.56667888</v>
      </c>
      <c r="BE28" s="172">
        <f t="shared" si="19"/>
        <v>-23928535.67563083</v>
      </c>
      <c r="BF28" s="174">
        <v>8.2099721864344485E-2</v>
      </c>
      <c r="BG28" s="175">
        <f>BG27*(1+BF27)</f>
        <v>0</v>
      </c>
      <c r="BH28" s="177">
        <f t="shared" si="20"/>
        <v>0</v>
      </c>
      <c r="BI28" s="333">
        <v>0</v>
      </c>
      <c r="BJ28" s="334">
        <v>0</v>
      </c>
      <c r="BK28" s="335">
        <v>0</v>
      </c>
      <c r="BL28" s="332">
        <v>7.996033426783157E-2</v>
      </c>
      <c r="BM28" s="173">
        <v>0</v>
      </c>
      <c r="BN28" s="173">
        <f t="shared" si="21"/>
        <v>0</v>
      </c>
      <c r="BO28" s="332">
        <v>5.7901447145072893E-2</v>
      </c>
      <c r="BP28" s="173">
        <v>0</v>
      </c>
      <c r="BQ28" s="173">
        <f t="shared" si="22"/>
        <v>0</v>
      </c>
      <c r="BR28" s="173">
        <f t="shared" si="1"/>
        <v>3436569824.0004625</v>
      </c>
      <c r="BT28" s="173">
        <f t="shared" si="2"/>
        <v>599059300701.98621</v>
      </c>
      <c r="BV28" s="339">
        <f t="shared" si="23"/>
        <v>5.7366104156524088E-3</v>
      </c>
      <c r="BW28" s="338">
        <v>5.9460248232721105E-3</v>
      </c>
    </row>
    <row r="29" spans="1:75" ht="15.75">
      <c r="A29" s="171">
        <v>38777</v>
      </c>
      <c r="B29" s="172">
        <v>607766679024.66626</v>
      </c>
      <c r="C29" s="173">
        <v>15935374658.981182</v>
      </c>
      <c r="D29" s="174">
        <v>3.6876024649221822E-2</v>
      </c>
      <c r="E29" s="201">
        <v>0</v>
      </c>
      <c r="F29" s="175">
        <f t="shared" si="3"/>
        <v>0</v>
      </c>
      <c r="G29" s="176">
        <v>0.11694631014397554</v>
      </c>
      <c r="H29" s="175">
        <f t="shared" ref="H29:H38" si="39">H28*(1+G28)</f>
        <v>67897573.037142918</v>
      </c>
      <c r="I29" s="175">
        <f t="shared" si="4"/>
        <v>7940370.6344249463</v>
      </c>
      <c r="J29" s="176">
        <v>0</v>
      </c>
      <c r="K29" s="175">
        <v>0</v>
      </c>
      <c r="L29" s="177">
        <f t="shared" si="5"/>
        <v>0</v>
      </c>
      <c r="M29" s="174">
        <v>-4.1035330930166314E-2</v>
      </c>
      <c r="N29" s="175">
        <f t="shared" ref="N29:N38" si="40">N28*(1+M28)</f>
        <v>150257119.31615472</v>
      </c>
      <c r="O29" s="175">
        <f t="shared" si="6"/>
        <v>-6165850.6157518942</v>
      </c>
      <c r="P29" s="176">
        <v>0</v>
      </c>
      <c r="Q29" s="178">
        <v>0</v>
      </c>
      <c r="R29" s="178">
        <f t="shared" si="7"/>
        <v>0</v>
      </c>
      <c r="S29" s="176">
        <v>-1.210366367547038E-2</v>
      </c>
      <c r="T29" s="178">
        <v>0</v>
      </c>
      <c r="U29" s="178">
        <f t="shared" si="8"/>
        <v>0</v>
      </c>
      <c r="V29" s="329">
        <v>-0.11665340474610979</v>
      </c>
      <c r="W29" s="228">
        <v>0</v>
      </c>
      <c r="X29" s="330">
        <f t="shared" si="9"/>
        <v>0</v>
      </c>
      <c r="Y29" s="174">
        <v>0</v>
      </c>
      <c r="Z29" s="175">
        <v>0</v>
      </c>
      <c r="AA29" s="177">
        <f t="shared" si="10"/>
        <v>0</v>
      </c>
      <c r="AB29" s="174">
        <v>-4.2507250952284734E-2</v>
      </c>
      <c r="AC29" s="175">
        <v>0</v>
      </c>
      <c r="AD29" s="175">
        <f t="shared" si="11"/>
        <v>0</v>
      </c>
      <c r="AE29" s="331">
        <v>-2.1657823439384015E-2</v>
      </c>
      <c r="AF29" s="231">
        <f t="shared" ref="AF29:AF38" si="41">AF28*(1+AE28)</f>
        <v>1493346574.9560802</v>
      </c>
      <c r="AG29" s="173">
        <f t="shared" si="12"/>
        <v>-32342636.454207633</v>
      </c>
      <c r="AH29" s="332">
        <v>-3.6080505559537464E-2</v>
      </c>
      <c r="AI29" s="173">
        <f t="shared" ref="AI29:AI38" si="42">AI28*(1+AH28)</f>
        <v>2256689549.2534842</v>
      </c>
      <c r="AJ29" s="173">
        <f t="shared" si="13"/>
        <v>-81422499.827990428</v>
      </c>
      <c r="AK29" s="503">
        <v>0</v>
      </c>
      <c r="AL29" s="173">
        <f t="shared" ref="AL29:AL38" si="43">AL28*(1+AK28)</f>
        <v>672188000</v>
      </c>
      <c r="AM29" s="316">
        <f t="shared" si="14"/>
        <v>0</v>
      </c>
      <c r="AN29" s="332">
        <v>4.6481834555438369E-2</v>
      </c>
      <c r="AO29" s="173">
        <f t="shared" ref="AO29:AO38" si="44">AO28*(1+AN28)</f>
        <v>69032588.893152446</v>
      </c>
      <c r="AP29" s="173">
        <f t="shared" si="15"/>
        <v>3208761.3758651041</v>
      </c>
      <c r="AQ29" s="415">
        <v>0</v>
      </c>
      <c r="AR29" s="173">
        <v>0</v>
      </c>
      <c r="AS29" s="173">
        <f t="shared" si="16"/>
        <v>0</v>
      </c>
      <c r="AT29" s="176">
        <v>-1.940695220810789E-2</v>
      </c>
      <c r="AU29" s="175">
        <v>0</v>
      </c>
      <c r="AV29" s="179">
        <f t="shared" si="17"/>
        <v>0</v>
      </c>
      <c r="AW29" s="174">
        <v>-9.572579633169577E-3</v>
      </c>
      <c r="AX29" s="175">
        <v>0</v>
      </c>
      <c r="AY29" s="177">
        <f t="shared" si="0"/>
        <v>0</v>
      </c>
      <c r="AZ29" s="203">
        <v>4.5768878687790344E-2</v>
      </c>
      <c r="BA29" s="177">
        <f t="shared" ref="BA29:BA38" si="45">BA28*(1+AZ28)</f>
        <v>195897751.33268335</v>
      </c>
      <c r="BB29" s="177">
        <f t="shared" si="18"/>
        <v>8966020.4159565046</v>
      </c>
      <c r="BC29" s="332">
        <v>1.3369726179177331E-2</v>
      </c>
      <c r="BD29" s="173">
        <f t="shared" ref="BD29:BD38" si="46">BD28*(1+BC28)</f>
        <v>365499341.89104801</v>
      </c>
      <c r="BE29" s="172">
        <f t="shared" si="19"/>
        <v>4886626.1197528308</v>
      </c>
      <c r="BF29" s="174">
        <v>-1.4392284717955957E-2</v>
      </c>
      <c r="BG29" s="175">
        <f t="shared" ref="BG29:BG38" si="47">BG28*(1+BF28)</f>
        <v>0</v>
      </c>
      <c r="BH29" s="177">
        <f t="shared" si="20"/>
        <v>0</v>
      </c>
      <c r="BI29" s="333">
        <v>0</v>
      </c>
      <c r="BJ29" s="334">
        <v>0</v>
      </c>
      <c r="BK29" s="335">
        <v>0</v>
      </c>
      <c r="BL29" s="332">
        <v>-6.3050886669210313E-2</v>
      </c>
      <c r="BM29" s="173">
        <v>0</v>
      </c>
      <c r="BN29" s="173">
        <f t="shared" si="21"/>
        <v>0</v>
      </c>
      <c r="BO29" s="332">
        <v>9.044761834721915E-2</v>
      </c>
      <c r="BP29" s="173">
        <v>0</v>
      </c>
      <c r="BQ29" s="173">
        <f t="shared" si="22"/>
        <v>0</v>
      </c>
      <c r="BR29" s="173">
        <f t="shared" si="1"/>
        <v>16030303867.333132</v>
      </c>
      <c r="BT29" s="173">
        <f t="shared" si="2"/>
        <v>602495870525.98657</v>
      </c>
      <c r="BV29" s="339">
        <f t="shared" si="23"/>
        <v>2.6606495830981333E-2</v>
      </c>
      <c r="BW29" s="338">
        <v>2.6219559592431101E-2</v>
      </c>
    </row>
    <row r="30" spans="1:75" ht="15.75">
      <c r="A30" s="171">
        <v>38808</v>
      </c>
      <c r="B30" s="172">
        <v>623702053683.64746</v>
      </c>
      <c r="C30" s="173">
        <v>6495957654.1142416</v>
      </c>
      <c r="D30" s="174">
        <v>4.086492521478842E-2</v>
      </c>
      <c r="E30" s="201">
        <v>0</v>
      </c>
      <c r="F30" s="175">
        <f t="shared" si="3"/>
        <v>0</v>
      </c>
      <c r="G30" s="176">
        <v>0.16194424895548826</v>
      </c>
      <c r="H30" s="175">
        <f t="shared" si="39"/>
        <v>75837943.671567872</v>
      </c>
      <c r="I30" s="175">
        <f t="shared" si="4"/>
        <v>12281518.830220683</v>
      </c>
      <c r="J30" s="176">
        <v>0</v>
      </c>
      <c r="K30" s="175">
        <v>0</v>
      </c>
      <c r="L30" s="177">
        <f t="shared" si="5"/>
        <v>0</v>
      </c>
      <c r="M30" s="174">
        <v>0.28004913817140326</v>
      </c>
      <c r="N30" s="175">
        <f t="shared" si="40"/>
        <v>144091268.70040283</v>
      </c>
      <c r="O30" s="175">
        <f t="shared" si="6"/>
        <v>40352635.617571905</v>
      </c>
      <c r="P30" s="176">
        <v>0</v>
      </c>
      <c r="Q30" s="178">
        <v>0</v>
      </c>
      <c r="R30" s="178">
        <f t="shared" si="7"/>
        <v>0</v>
      </c>
      <c r="S30" s="176">
        <v>-8.48443554129997E-2</v>
      </c>
      <c r="T30" s="178">
        <v>0</v>
      </c>
      <c r="U30" s="178">
        <f t="shared" si="8"/>
        <v>0</v>
      </c>
      <c r="V30" s="329">
        <v>0.17076315144688675</v>
      </c>
      <c r="W30" s="228">
        <v>0</v>
      </c>
      <c r="X30" s="330">
        <f t="shared" si="9"/>
        <v>0</v>
      </c>
      <c r="Y30" s="174">
        <v>0</v>
      </c>
      <c r="Z30" s="175">
        <v>0</v>
      </c>
      <c r="AA30" s="177">
        <f t="shared" si="10"/>
        <v>0</v>
      </c>
      <c r="AB30" s="174">
        <v>7.2954587747618538E-2</v>
      </c>
      <c r="AC30" s="175">
        <v>0</v>
      </c>
      <c r="AD30" s="175">
        <f t="shared" si="11"/>
        <v>0</v>
      </c>
      <c r="AE30" s="331">
        <v>0.20592152433338973</v>
      </c>
      <c r="AF30" s="231">
        <f t="shared" si="41"/>
        <v>1461003938.5018725</v>
      </c>
      <c r="AG30" s="173">
        <f t="shared" si="12"/>
        <v>300852158.07339156</v>
      </c>
      <c r="AH30" s="332">
        <v>0.19574338976496089</v>
      </c>
      <c r="AI30" s="173">
        <f t="shared" si="42"/>
        <v>2175267049.4254937</v>
      </c>
      <c r="AJ30" s="173">
        <f t="shared" si="13"/>
        <v>425794145.89857084</v>
      </c>
      <c r="AK30" s="503">
        <v>0</v>
      </c>
      <c r="AL30" s="173">
        <f t="shared" si="43"/>
        <v>672188000</v>
      </c>
      <c r="AM30" s="316">
        <f t="shared" si="14"/>
        <v>0</v>
      </c>
      <c r="AN30" s="332">
        <v>2.0061890344147671E-2</v>
      </c>
      <c r="AO30" s="173">
        <f t="shared" si="44"/>
        <v>72241350.269017547</v>
      </c>
      <c r="AP30" s="173">
        <f t="shared" si="15"/>
        <v>1449298.0474101929</v>
      </c>
      <c r="AQ30" s="415">
        <v>0</v>
      </c>
      <c r="AR30" s="173">
        <v>0</v>
      </c>
      <c r="AS30" s="173">
        <f t="shared" si="16"/>
        <v>0</v>
      </c>
      <c r="AT30" s="176">
        <v>0.22692030680941905</v>
      </c>
      <c r="AU30" s="175">
        <v>0</v>
      </c>
      <c r="AV30" s="179">
        <f t="shared" si="17"/>
        <v>0</v>
      </c>
      <c r="AW30" s="174">
        <v>0.19186038476916562</v>
      </c>
      <c r="AX30" s="175">
        <v>0</v>
      </c>
      <c r="AY30" s="177">
        <f t="shared" si="0"/>
        <v>0</v>
      </c>
      <c r="AZ30" s="203">
        <v>0.13092587833667602</v>
      </c>
      <c r="BA30" s="177">
        <f t="shared" si="45"/>
        <v>204863771.74863985</v>
      </c>
      <c r="BB30" s="177">
        <f t="shared" si="18"/>
        <v>26821969.255554985</v>
      </c>
      <c r="BC30" s="332">
        <v>0.14062047835663827</v>
      </c>
      <c r="BD30" s="173">
        <f t="shared" si="46"/>
        <v>370385968.0108009</v>
      </c>
      <c r="BE30" s="172">
        <f t="shared" si="19"/>
        <v>52083851.998265341</v>
      </c>
      <c r="BF30" s="174">
        <v>9.1061791887258797E-2</v>
      </c>
      <c r="BG30" s="175">
        <f t="shared" si="47"/>
        <v>0</v>
      </c>
      <c r="BH30" s="177">
        <f t="shared" si="20"/>
        <v>0</v>
      </c>
      <c r="BI30" s="333">
        <v>0</v>
      </c>
      <c r="BJ30" s="334">
        <v>0</v>
      </c>
      <c r="BK30" s="335">
        <v>0</v>
      </c>
      <c r="BL30" s="332">
        <v>3.3025188196303817E-2</v>
      </c>
      <c r="BM30" s="173">
        <v>0</v>
      </c>
      <c r="BN30" s="173">
        <f t="shared" si="21"/>
        <v>0</v>
      </c>
      <c r="BO30" s="332">
        <v>9.4621290037710998E-2</v>
      </c>
      <c r="BP30" s="173">
        <v>0</v>
      </c>
      <c r="BQ30" s="173">
        <f t="shared" si="22"/>
        <v>0</v>
      </c>
      <c r="BR30" s="173">
        <f t="shared" si="1"/>
        <v>5636322076.3932562</v>
      </c>
      <c r="BT30" s="173">
        <f t="shared" si="2"/>
        <v>618526174393.3197</v>
      </c>
      <c r="BV30" s="339">
        <f t="shared" si="23"/>
        <v>9.1125037382963348E-3</v>
      </c>
      <c r="BW30" s="338">
        <v>1.0415161559511402E-2</v>
      </c>
    </row>
    <row r="31" spans="1:75" ht="15.75">
      <c r="A31" s="171">
        <v>38838</v>
      </c>
      <c r="B31" s="172">
        <v>630198011337.76172</v>
      </c>
      <c r="C31" s="173">
        <v>-30808053814.753735</v>
      </c>
      <c r="D31" s="174">
        <v>3.7542922400398415E-2</v>
      </c>
      <c r="E31" s="201">
        <v>0</v>
      </c>
      <c r="F31" s="175">
        <f t="shared" si="3"/>
        <v>0</v>
      </c>
      <c r="G31" s="176">
        <v>-1.2792406376612593E-2</v>
      </c>
      <c r="H31" s="175">
        <f t="shared" si="39"/>
        <v>88119462.501788557</v>
      </c>
      <c r="I31" s="175">
        <f t="shared" si="4"/>
        <v>-1127259.9740115541</v>
      </c>
      <c r="J31" s="176">
        <v>0</v>
      </c>
      <c r="K31" s="175">
        <v>0</v>
      </c>
      <c r="L31" s="177">
        <f t="shared" si="5"/>
        <v>0</v>
      </c>
      <c r="M31" s="174">
        <v>-0.11159094716557774</v>
      </c>
      <c r="N31" s="175">
        <f t="shared" si="40"/>
        <v>184443904.31797472</v>
      </c>
      <c r="O31" s="175">
        <f t="shared" si="6"/>
        <v>-20582269.981759991</v>
      </c>
      <c r="P31" s="176">
        <v>0</v>
      </c>
      <c r="Q31" s="178">
        <v>0</v>
      </c>
      <c r="R31" s="178">
        <f t="shared" si="7"/>
        <v>0</v>
      </c>
      <c r="S31" s="176">
        <v>8.7762210295158419E-2</v>
      </c>
      <c r="T31" s="178">
        <v>0</v>
      </c>
      <c r="U31" s="178">
        <f t="shared" si="8"/>
        <v>0</v>
      </c>
      <c r="V31" s="329">
        <v>-7.1237734719429929E-2</v>
      </c>
      <c r="W31" s="228">
        <v>0</v>
      </c>
      <c r="X31" s="330">
        <f t="shared" si="9"/>
        <v>0</v>
      </c>
      <c r="Y31" s="174">
        <v>0</v>
      </c>
      <c r="Z31" s="175">
        <v>0</v>
      </c>
      <c r="AA31" s="177">
        <f t="shared" si="10"/>
        <v>0</v>
      </c>
      <c r="AB31" s="174">
        <v>0.99308139363156633</v>
      </c>
      <c r="AC31" s="175">
        <v>0</v>
      </c>
      <c r="AD31" s="175">
        <f t="shared" si="11"/>
        <v>0</v>
      </c>
      <c r="AE31" s="331">
        <v>-7.4947877962435724E-2</v>
      </c>
      <c r="AF31" s="231">
        <f t="shared" si="41"/>
        <v>1761856096.575264</v>
      </c>
      <c r="AG31" s="173">
        <f t="shared" si="12"/>
        <v>-132047375.71349625</v>
      </c>
      <c r="AH31" s="332">
        <v>-0.11290746243237035</v>
      </c>
      <c r="AI31" s="173">
        <f t="shared" si="42"/>
        <v>2601061195.3240647</v>
      </c>
      <c r="AJ31" s="173">
        <f t="shared" si="13"/>
        <v>-293679219.19534814</v>
      </c>
      <c r="AK31" s="503">
        <v>0</v>
      </c>
      <c r="AL31" s="173">
        <f t="shared" si="43"/>
        <v>672188000</v>
      </c>
      <c r="AM31" s="316">
        <f t="shared" si="14"/>
        <v>0</v>
      </c>
      <c r="AN31" s="332">
        <v>2.9292646542612773E-2</v>
      </c>
      <c r="AO31" s="173">
        <f t="shared" si="44"/>
        <v>73690648.316427737</v>
      </c>
      <c r="AP31" s="173">
        <f t="shared" si="15"/>
        <v>2158594.1146291005</v>
      </c>
      <c r="AQ31" s="415">
        <v>0</v>
      </c>
      <c r="AR31" s="173">
        <v>0</v>
      </c>
      <c r="AS31" s="173">
        <f t="shared" si="16"/>
        <v>0</v>
      </c>
      <c r="AT31" s="176">
        <v>-7.5176668703665626E-4</v>
      </c>
      <c r="AU31" s="175">
        <v>0</v>
      </c>
      <c r="AV31" s="179">
        <f t="shared" si="17"/>
        <v>0</v>
      </c>
      <c r="AW31" s="174">
        <v>-0.21996910692027308</v>
      </c>
      <c r="AX31" s="175">
        <v>0</v>
      </c>
      <c r="AY31" s="177">
        <f t="shared" si="0"/>
        <v>0</v>
      </c>
      <c r="AZ31" s="203">
        <v>-0.22377537601400219</v>
      </c>
      <c r="BA31" s="177">
        <f t="shared" si="45"/>
        <v>231685741.00419483</v>
      </c>
      <c r="BB31" s="177">
        <f t="shared" si="18"/>
        <v>-51845563.810296424</v>
      </c>
      <c r="BC31" s="332">
        <v>-5.8668846432663083E-2</v>
      </c>
      <c r="BD31" s="173">
        <f t="shared" si="46"/>
        <v>422469820.00906622</v>
      </c>
      <c r="BE31" s="172">
        <f t="shared" si="19"/>
        <v>-24785816.992546719</v>
      </c>
      <c r="BF31" s="174">
        <v>-9.5790828129911687E-2</v>
      </c>
      <c r="BG31" s="175">
        <f t="shared" si="47"/>
        <v>0</v>
      </c>
      <c r="BH31" s="177">
        <f t="shared" si="20"/>
        <v>0</v>
      </c>
      <c r="BI31" s="333">
        <v>0</v>
      </c>
      <c r="BJ31" s="334">
        <v>0</v>
      </c>
      <c r="BK31" s="335">
        <v>0</v>
      </c>
      <c r="BL31" s="332">
        <v>-4.9442070530746916E-2</v>
      </c>
      <c r="BM31" s="173">
        <v>0</v>
      </c>
      <c r="BN31" s="173">
        <f t="shared" si="21"/>
        <v>0</v>
      </c>
      <c r="BO31" s="332">
        <v>-0.15230195587611325</v>
      </c>
      <c r="BP31" s="173">
        <v>0</v>
      </c>
      <c r="BQ31" s="173">
        <f t="shared" si="22"/>
        <v>0</v>
      </c>
      <c r="BR31" s="173">
        <f t="shared" si="1"/>
        <v>-30286144903.200909</v>
      </c>
      <c r="BT31" s="173">
        <f t="shared" si="2"/>
        <v>624162496469.71289</v>
      </c>
      <c r="BV31" s="339">
        <f t="shared" si="23"/>
        <v>-4.8522852741874928E-2</v>
      </c>
      <c r="BW31" s="338">
        <v>-4.8886307573956803E-2</v>
      </c>
    </row>
    <row r="32" spans="1:75" ht="15.75">
      <c r="A32" s="171">
        <v>38869</v>
      </c>
      <c r="B32" s="172">
        <v>599389957523.00793</v>
      </c>
      <c r="C32" s="173">
        <v>3696654196.8578186</v>
      </c>
      <c r="D32" s="174">
        <v>-8.8985675211266532E-2</v>
      </c>
      <c r="E32" s="201">
        <v>0</v>
      </c>
      <c r="F32" s="175">
        <f t="shared" si="3"/>
        <v>0</v>
      </c>
      <c r="G32" s="176">
        <v>2.1478307610352909E-2</v>
      </c>
      <c r="H32" s="175">
        <f t="shared" si="39"/>
        <v>86992202.527777001</v>
      </c>
      <c r="I32" s="175">
        <f t="shared" si="4"/>
        <v>1868445.2855937143</v>
      </c>
      <c r="J32" s="176">
        <v>0</v>
      </c>
      <c r="K32" s="175">
        <v>0</v>
      </c>
      <c r="L32" s="177">
        <f t="shared" si="5"/>
        <v>0</v>
      </c>
      <c r="M32" s="174">
        <v>-0.10586336260724413</v>
      </c>
      <c r="N32" s="175">
        <f t="shared" si="40"/>
        <v>163861634.33621472</v>
      </c>
      <c r="O32" s="175">
        <f t="shared" si="6"/>
        <v>-17346943.613150343</v>
      </c>
      <c r="P32" s="176">
        <v>0</v>
      </c>
      <c r="Q32" s="178">
        <v>0</v>
      </c>
      <c r="R32" s="178">
        <f t="shared" si="7"/>
        <v>0</v>
      </c>
      <c r="S32" s="176">
        <v>-1.9122673786595039E-2</v>
      </c>
      <c r="T32" s="178">
        <v>0</v>
      </c>
      <c r="U32" s="178">
        <f t="shared" si="8"/>
        <v>0</v>
      </c>
      <c r="V32" s="329">
        <v>-8.0471747289819123E-2</v>
      </c>
      <c r="W32" s="228">
        <v>0</v>
      </c>
      <c r="X32" s="330">
        <f t="shared" si="9"/>
        <v>0</v>
      </c>
      <c r="Y32" s="174">
        <v>0</v>
      </c>
      <c r="Z32" s="175">
        <v>0</v>
      </c>
      <c r="AA32" s="177">
        <f t="shared" si="10"/>
        <v>0</v>
      </c>
      <c r="AB32" s="174">
        <v>-0.19569895851838356</v>
      </c>
      <c r="AC32" s="175">
        <v>0</v>
      </c>
      <c r="AD32" s="175">
        <f t="shared" si="11"/>
        <v>0</v>
      </c>
      <c r="AE32" s="331">
        <v>-2.6355779258670775E-2</v>
      </c>
      <c r="AF32" s="231">
        <f t="shared" si="41"/>
        <v>1629808720.8617678</v>
      </c>
      <c r="AG32" s="173">
        <f t="shared" si="12"/>
        <v>-42954878.880889326</v>
      </c>
      <c r="AH32" s="332">
        <v>-2.0913612104295962E-2</v>
      </c>
      <c r="AI32" s="173">
        <f t="shared" si="42"/>
        <v>2307381976.1287165</v>
      </c>
      <c r="AJ32" s="173">
        <f t="shared" si="13"/>
        <v>-48255691.625199862</v>
      </c>
      <c r="AK32" s="503">
        <v>0</v>
      </c>
      <c r="AL32" s="173">
        <f t="shared" si="43"/>
        <v>672188000</v>
      </c>
      <c r="AM32" s="316">
        <f t="shared" si="14"/>
        <v>0</v>
      </c>
      <c r="AN32" s="332">
        <v>-3.1895225254060564E-2</v>
      </c>
      <c r="AO32" s="173">
        <f t="shared" si="44"/>
        <v>75849242.431056842</v>
      </c>
      <c r="AP32" s="173">
        <f t="shared" si="15"/>
        <v>-2419228.6726884064</v>
      </c>
      <c r="AQ32" s="415">
        <v>0</v>
      </c>
      <c r="AR32" s="173">
        <v>0</v>
      </c>
      <c r="AS32" s="173">
        <f t="shared" si="16"/>
        <v>0</v>
      </c>
      <c r="AT32" s="176">
        <v>-0.1542497045590793</v>
      </c>
      <c r="AU32" s="175">
        <v>0</v>
      </c>
      <c r="AV32" s="179">
        <f t="shared" si="17"/>
        <v>0</v>
      </c>
      <c r="AW32" s="174">
        <v>-0.12793878697297023</v>
      </c>
      <c r="AX32" s="175">
        <v>0</v>
      </c>
      <c r="AY32" s="177">
        <f t="shared" si="0"/>
        <v>0</v>
      </c>
      <c r="AZ32" s="203">
        <v>-3.9560252061175825E-2</v>
      </c>
      <c r="BA32" s="177">
        <f t="shared" si="45"/>
        <v>179840177.19389841</v>
      </c>
      <c r="BB32" s="177">
        <f t="shared" si="18"/>
        <v>-7114522.740517145</v>
      </c>
      <c r="BC32" s="332">
        <v>-7.4000156775280185E-2</v>
      </c>
      <c r="BD32" s="173">
        <f t="shared" si="46"/>
        <v>397684003.01651949</v>
      </c>
      <c r="BE32" s="172">
        <f t="shared" si="19"/>
        <v>-29428678.570243441</v>
      </c>
      <c r="BF32" s="174">
        <v>-5.5276534672859021E-2</v>
      </c>
      <c r="BG32" s="175">
        <f t="shared" si="47"/>
        <v>0</v>
      </c>
      <c r="BH32" s="177">
        <f t="shared" si="20"/>
        <v>0</v>
      </c>
      <c r="BI32" s="333">
        <v>0</v>
      </c>
      <c r="BJ32" s="334">
        <v>0</v>
      </c>
      <c r="BK32" s="335">
        <v>0</v>
      </c>
      <c r="BL32" s="332">
        <v>1.0347380618897017E-2</v>
      </c>
      <c r="BM32" s="173">
        <v>0</v>
      </c>
      <c r="BN32" s="173">
        <f t="shared" si="21"/>
        <v>0</v>
      </c>
      <c r="BO32" s="332">
        <v>-6.7659574877310336E-2</v>
      </c>
      <c r="BP32" s="173">
        <v>0</v>
      </c>
      <c r="BQ32" s="173">
        <f t="shared" si="22"/>
        <v>0</v>
      </c>
      <c r="BR32" s="173">
        <f t="shared" si="1"/>
        <v>3842305695.6749134</v>
      </c>
      <c r="BT32" s="173">
        <f t="shared" si="2"/>
        <v>593876351566.51208</v>
      </c>
      <c r="BV32" s="339">
        <f t="shared" si="23"/>
        <v>6.4698748915321784E-3</v>
      </c>
      <c r="BW32" s="338">
        <v>6.1673609149781603E-3</v>
      </c>
    </row>
    <row r="33" spans="1:75" ht="15.75">
      <c r="A33" s="171">
        <v>38899</v>
      </c>
      <c r="B33" s="172">
        <v>603086611719.86572</v>
      </c>
      <c r="C33" s="173">
        <v>2846058277.9582195</v>
      </c>
      <c r="D33" s="174">
        <v>9.9771156704995569E-3</v>
      </c>
      <c r="E33" s="201">
        <v>0</v>
      </c>
      <c r="F33" s="175">
        <f t="shared" si="3"/>
        <v>0</v>
      </c>
      <c r="G33" s="176">
        <v>-0.12155196478382449</v>
      </c>
      <c r="H33" s="175">
        <f t="shared" si="39"/>
        <v>88860647.813370705</v>
      </c>
      <c r="I33" s="175">
        <f t="shared" si="4"/>
        <v>-10801186.333678667</v>
      </c>
      <c r="J33" s="176">
        <v>0</v>
      </c>
      <c r="K33" s="175">
        <v>0</v>
      </c>
      <c r="L33" s="177">
        <f t="shared" si="5"/>
        <v>0</v>
      </c>
      <c r="M33" s="174">
        <v>-0.12752607460054557</v>
      </c>
      <c r="N33" s="175">
        <f t="shared" si="40"/>
        <v>146514690.72306436</v>
      </c>
      <c r="O33" s="175">
        <f t="shared" si="6"/>
        <v>-18684443.37922537</v>
      </c>
      <c r="P33" s="176">
        <v>0</v>
      </c>
      <c r="Q33" s="178">
        <v>0</v>
      </c>
      <c r="R33" s="178">
        <f t="shared" si="7"/>
        <v>0</v>
      </c>
      <c r="S33" s="176">
        <v>2.0579059241778545E-2</v>
      </c>
      <c r="T33" s="178">
        <v>0</v>
      </c>
      <c r="U33" s="178">
        <f t="shared" si="8"/>
        <v>0</v>
      </c>
      <c r="V33" s="329">
        <v>0.10279007278773261</v>
      </c>
      <c r="W33" s="228">
        <v>0</v>
      </c>
      <c r="X33" s="330">
        <f t="shared" si="9"/>
        <v>0</v>
      </c>
      <c r="Y33" s="174">
        <v>0</v>
      </c>
      <c r="Z33" s="175">
        <v>0</v>
      </c>
      <c r="AA33" s="177">
        <f t="shared" si="10"/>
        <v>0</v>
      </c>
      <c r="AB33" s="174">
        <v>-0.25723303431044003</v>
      </c>
      <c r="AC33" s="175">
        <v>0</v>
      </c>
      <c r="AD33" s="175">
        <f t="shared" si="11"/>
        <v>0</v>
      </c>
      <c r="AE33" s="331">
        <v>5.1059101686035044E-2</v>
      </c>
      <c r="AF33" s="231">
        <f t="shared" si="41"/>
        <v>1586853841.9808784</v>
      </c>
      <c r="AG33" s="173">
        <f t="shared" si="12"/>
        <v>81023331.678577051</v>
      </c>
      <c r="AH33" s="332">
        <v>1.9321257039436875E-2</v>
      </c>
      <c r="AI33" s="173">
        <f t="shared" si="42"/>
        <v>2259126284.5035167</v>
      </c>
      <c r="AJ33" s="173">
        <f t="shared" si="13"/>
        <v>43649159.627440445</v>
      </c>
      <c r="AK33" s="503">
        <v>0</v>
      </c>
      <c r="AL33" s="173">
        <f t="shared" si="43"/>
        <v>672188000</v>
      </c>
      <c r="AM33" s="316">
        <f t="shared" si="14"/>
        <v>0</v>
      </c>
      <c r="AN33" s="332">
        <v>-3.8882532561624127E-2</v>
      </c>
      <c r="AO33" s="173">
        <f t="shared" si="44"/>
        <v>73430013.758368433</v>
      </c>
      <c r="AP33" s="173">
        <f t="shared" si="15"/>
        <v>-2855144.900960268</v>
      </c>
      <c r="AQ33" s="415">
        <v>0</v>
      </c>
      <c r="AR33" s="173">
        <v>0</v>
      </c>
      <c r="AS33" s="173">
        <f t="shared" si="16"/>
        <v>0</v>
      </c>
      <c r="AT33" s="176">
        <v>-0.21368642376167127</v>
      </c>
      <c r="AU33" s="175">
        <v>0</v>
      </c>
      <c r="AV33" s="179">
        <f t="shared" si="17"/>
        <v>0</v>
      </c>
      <c r="AW33" s="174">
        <v>-0.17976288203570198</v>
      </c>
      <c r="AX33" s="175">
        <v>0</v>
      </c>
      <c r="AY33" s="177">
        <f t="shared" si="0"/>
        <v>0</v>
      </c>
      <c r="AZ33" s="203">
        <v>4.0993802057032645E-2</v>
      </c>
      <c r="BA33" s="177">
        <f t="shared" si="45"/>
        <v>172725654.45338127</v>
      </c>
      <c r="BB33" s="177">
        <f t="shared" si="18"/>
        <v>7080681.2888333313</v>
      </c>
      <c r="BC33" s="332">
        <v>-3.6516174220843356E-2</v>
      </c>
      <c r="BD33" s="173">
        <f t="shared" si="46"/>
        <v>368255324.44627607</v>
      </c>
      <c r="BE33" s="172">
        <f t="shared" si="19"/>
        <v>-13447275.585233413</v>
      </c>
      <c r="BF33" s="174">
        <v>5.1742352602712233E-2</v>
      </c>
      <c r="BG33" s="175">
        <f t="shared" si="47"/>
        <v>0</v>
      </c>
      <c r="BH33" s="177">
        <f t="shared" si="20"/>
        <v>0</v>
      </c>
      <c r="BI33" s="333">
        <v>0</v>
      </c>
      <c r="BJ33" s="334">
        <v>0</v>
      </c>
      <c r="BK33" s="335">
        <v>0</v>
      </c>
      <c r="BL33" s="332">
        <v>9.7793141263715577E-2</v>
      </c>
      <c r="BM33" s="173">
        <v>0</v>
      </c>
      <c r="BN33" s="173">
        <f t="shared" si="21"/>
        <v>0</v>
      </c>
      <c r="BO33" s="332">
        <v>-8.7988462883561033E-2</v>
      </c>
      <c r="BP33" s="173">
        <v>0</v>
      </c>
      <c r="BQ33" s="173">
        <f t="shared" si="22"/>
        <v>0</v>
      </c>
      <c r="BR33" s="173">
        <f t="shared" si="1"/>
        <v>2760093155.5624666</v>
      </c>
      <c r="BT33" s="173">
        <f t="shared" si="2"/>
        <v>597718657262.18689</v>
      </c>
      <c r="BV33" s="339">
        <f t="shared" si="23"/>
        <v>4.6177129022622479E-3</v>
      </c>
      <c r="BW33" s="338">
        <v>4.7191534725699001E-3</v>
      </c>
    </row>
    <row r="34" spans="1:75" ht="15.75">
      <c r="A34" s="171">
        <v>38930</v>
      </c>
      <c r="B34" s="172">
        <v>605932669997.82397</v>
      </c>
      <c r="C34" s="173">
        <v>15857344986.858601</v>
      </c>
      <c r="D34" s="174">
        <v>-2.0778978581838199E-2</v>
      </c>
      <c r="E34" s="201">
        <v>0</v>
      </c>
      <c r="F34" s="175">
        <f t="shared" si="3"/>
        <v>0</v>
      </c>
      <c r="G34" s="176">
        <v>1.7006504328579444E-2</v>
      </c>
      <c r="H34" s="175">
        <f t="shared" si="39"/>
        <v>78059461.479692042</v>
      </c>
      <c r="I34" s="175">
        <f t="shared" si="4"/>
        <v>1327518.569540963</v>
      </c>
      <c r="J34" s="176">
        <v>0</v>
      </c>
      <c r="K34" s="175">
        <v>0</v>
      </c>
      <c r="L34" s="177">
        <f t="shared" si="5"/>
        <v>0</v>
      </c>
      <c r="M34" s="174">
        <v>3.87572685244413E-2</v>
      </c>
      <c r="N34" s="175">
        <f t="shared" si="40"/>
        <v>127830247.343839</v>
      </c>
      <c r="O34" s="175">
        <f t="shared" si="6"/>
        <v>4954351.2218509177</v>
      </c>
      <c r="P34" s="176">
        <v>0</v>
      </c>
      <c r="Q34" s="178">
        <v>0</v>
      </c>
      <c r="R34" s="178">
        <f t="shared" si="7"/>
        <v>0</v>
      </c>
      <c r="S34" s="176">
        <v>-0.16864279797533166</v>
      </c>
      <c r="T34" s="178">
        <v>0</v>
      </c>
      <c r="U34" s="178">
        <f t="shared" si="8"/>
        <v>0</v>
      </c>
      <c r="V34" s="329">
        <v>2.4892198969768697E-2</v>
      </c>
      <c r="W34" s="228">
        <v>0</v>
      </c>
      <c r="X34" s="330">
        <f t="shared" si="9"/>
        <v>0</v>
      </c>
      <c r="Y34" s="174">
        <v>0</v>
      </c>
      <c r="Z34" s="175">
        <v>0</v>
      </c>
      <c r="AA34" s="177">
        <f t="shared" si="10"/>
        <v>0</v>
      </c>
      <c r="AB34" s="174">
        <v>0.14372762571860881</v>
      </c>
      <c r="AC34" s="175">
        <v>0</v>
      </c>
      <c r="AD34" s="175">
        <f t="shared" si="11"/>
        <v>0</v>
      </c>
      <c r="AE34" s="331">
        <v>2.1386791279804036E-2</v>
      </c>
      <c r="AF34" s="231">
        <f t="shared" si="41"/>
        <v>1667877173.6594555</v>
      </c>
      <c r="AG34" s="173">
        <f t="shared" si="12"/>
        <v>35670540.993404247</v>
      </c>
      <c r="AH34" s="332">
        <v>0.16419489310747601</v>
      </c>
      <c r="AI34" s="173">
        <f t="shared" si="42"/>
        <v>2302775444.1309566</v>
      </c>
      <c r="AJ34" s="173">
        <f t="shared" si="13"/>
        <v>378103967.89960301</v>
      </c>
      <c r="AK34" s="503">
        <v>0</v>
      </c>
      <c r="AL34" s="173">
        <f t="shared" si="43"/>
        <v>672188000</v>
      </c>
      <c r="AM34" s="316">
        <f t="shared" si="14"/>
        <v>0</v>
      </c>
      <c r="AN34" s="332">
        <v>5.2431307943080152E-2</v>
      </c>
      <c r="AO34" s="173">
        <f t="shared" si="44"/>
        <v>70574868.857408166</v>
      </c>
      <c r="AP34" s="173">
        <f t="shared" si="15"/>
        <v>3700332.6821052646</v>
      </c>
      <c r="AQ34" s="415">
        <v>0</v>
      </c>
      <c r="AR34" s="173">
        <v>0</v>
      </c>
      <c r="AS34" s="173">
        <f t="shared" si="16"/>
        <v>0</v>
      </c>
      <c r="AT34" s="176">
        <v>8.4563525396433303E-2</v>
      </c>
      <c r="AU34" s="175">
        <v>0</v>
      </c>
      <c r="AV34" s="179">
        <f t="shared" si="17"/>
        <v>0</v>
      </c>
      <c r="AW34" s="174">
        <v>0.11548130169053276</v>
      </c>
      <c r="AX34" s="175">
        <v>0</v>
      </c>
      <c r="AY34" s="177">
        <f t="shared" si="0"/>
        <v>0</v>
      </c>
      <c r="AZ34" s="203">
        <v>0.18530489525651</v>
      </c>
      <c r="BA34" s="177">
        <f t="shared" si="45"/>
        <v>179806335.74221459</v>
      </c>
      <c r="BB34" s="177">
        <f t="shared" si="18"/>
        <v>33318994.211167946</v>
      </c>
      <c r="BC34" s="332">
        <v>1.0653041608078074E-2</v>
      </c>
      <c r="BD34" s="173">
        <f t="shared" si="46"/>
        <v>354808048.86104268</v>
      </c>
      <c r="BE34" s="172">
        <f t="shared" si="19"/>
        <v>3779784.907397686</v>
      </c>
      <c r="BF34" s="174">
        <v>9.815252543662889E-2</v>
      </c>
      <c r="BG34" s="175">
        <f t="shared" si="47"/>
        <v>0</v>
      </c>
      <c r="BH34" s="177">
        <f t="shared" si="20"/>
        <v>0</v>
      </c>
      <c r="BI34" s="333">
        <v>0</v>
      </c>
      <c r="BJ34" s="334">
        <v>0</v>
      </c>
      <c r="BK34" s="335">
        <v>0</v>
      </c>
      <c r="BL34" s="332">
        <v>3.9917618191468017E-2</v>
      </c>
      <c r="BM34" s="173">
        <v>0</v>
      </c>
      <c r="BN34" s="173">
        <f t="shared" si="21"/>
        <v>0</v>
      </c>
      <c r="BO34" s="332">
        <v>5.98473230406922E-2</v>
      </c>
      <c r="BP34" s="173">
        <v>0</v>
      </c>
      <c r="BQ34" s="173">
        <f t="shared" si="22"/>
        <v>0</v>
      </c>
      <c r="BR34" s="173">
        <f t="shared" si="1"/>
        <v>15396489496.373529</v>
      </c>
      <c r="BT34" s="173">
        <f t="shared" si="2"/>
        <v>600478750417.74927</v>
      </c>
      <c r="BV34" s="339">
        <f t="shared" si="23"/>
        <v>2.5640356941294407E-2</v>
      </c>
      <c r="BW34" s="338">
        <v>2.6170143601789202E-2</v>
      </c>
    </row>
    <row r="35" spans="1:75" ht="15.75">
      <c r="A35" s="171">
        <v>38961</v>
      </c>
      <c r="B35" s="172">
        <v>621790014984.6825</v>
      </c>
      <c r="C35" s="173">
        <v>12275867923.715988</v>
      </c>
      <c r="D35" s="174">
        <v>-9.1613775513978549E-2</v>
      </c>
      <c r="E35" s="201">
        <v>0</v>
      </c>
      <c r="F35" s="175">
        <f t="shared" si="3"/>
        <v>0</v>
      </c>
      <c r="G35" s="176">
        <v>-0.25320718282488425</v>
      </c>
      <c r="H35" s="175">
        <f t="shared" si="39"/>
        <v>79386980.049233004</v>
      </c>
      <c r="I35" s="175">
        <f t="shared" si="4"/>
        <v>-20101353.57124158</v>
      </c>
      <c r="J35" s="176">
        <v>0</v>
      </c>
      <c r="K35" s="175">
        <v>0</v>
      </c>
      <c r="L35" s="177">
        <f t="shared" si="5"/>
        <v>0</v>
      </c>
      <c r="M35" s="174">
        <v>-0.28358982427472196</v>
      </c>
      <c r="N35" s="175">
        <f t="shared" si="40"/>
        <v>132784598.56568992</v>
      </c>
      <c r="O35" s="175">
        <f t="shared" si="6"/>
        <v>-37656360.973633505</v>
      </c>
      <c r="P35" s="176">
        <v>0</v>
      </c>
      <c r="Q35" s="178">
        <v>0</v>
      </c>
      <c r="R35" s="178">
        <f t="shared" si="7"/>
        <v>0</v>
      </c>
      <c r="S35" s="176">
        <v>3.7740441007458603E-2</v>
      </c>
      <c r="T35" s="178">
        <v>0</v>
      </c>
      <c r="U35" s="178">
        <f t="shared" si="8"/>
        <v>0</v>
      </c>
      <c r="V35" s="329">
        <v>-4.4844150655159398E-2</v>
      </c>
      <c r="W35" s="228">
        <v>0</v>
      </c>
      <c r="X35" s="330">
        <f t="shared" si="9"/>
        <v>0</v>
      </c>
      <c r="Y35" s="174">
        <v>0</v>
      </c>
      <c r="Z35" s="175">
        <v>0</v>
      </c>
      <c r="AA35" s="177">
        <f t="shared" si="10"/>
        <v>0</v>
      </c>
      <c r="AB35" s="174">
        <v>2.8122299820093094E-2</v>
      </c>
      <c r="AC35" s="175">
        <v>0</v>
      </c>
      <c r="AD35" s="175">
        <f t="shared" si="11"/>
        <v>0</v>
      </c>
      <c r="AE35" s="331">
        <v>-0.14792773353843972</v>
      </c>
      <c r="AF35" s="231">
        <f t="shared" si="41"/>
        <v>1703547714.6528597</v>
      </c>
      <c r="AG35" s="173">
        <f t="shared" si="12"/>
        <v>-252001952.40318617</v>
      </c>
      <c r="AH35" s="332">
        <v>-0.10465012512211139</v>
      </c>
      <c r="AI35" s="173">
        <f t="shared" si="42"/>
        <v>2680879412.0305595</v>
      </c>
      <c r="AJ35" s="173">
        <f t="shared" si="13"/>
        <v>-280554365.90629047</v>
      </c>
      <c r="AK35" s="503">
        <v>0</v>
      </c>
      <c r="AL35" s="173">
        <f t="shared" si="43"/>
        <v>672188000</v>
      </c>
      <c r="AM35" s="316">
        <f t="shared" si="14"/>
        <v>0</v>
      </c>
      <c r="AN35" s="332">
        <v>8.0066595620031707E-3</v>
      </c>
      <c r="AO35" s="173">
        <f t="shared" si="44"/>
        <v>74275201.539513439</v>
      </c>
      <c r="AP35" s="173">
        <f t="shared" si="15"/>
        <v>594696.25262605795</v>
      </c>
      <c r="AQ35" s="415">
        <v>0</v>
      </c>
      <c r="AR35" s="173">
        <v>0</v>
      </c>
      <c r="AS35" s="173">
        <f t="shared" si="16"/>
        <v>0</v>
      </c>
      <c r="AT35" s="176">
        <v>-0.25481759632779932</v>
      </c>
      <c r="AU35" s="175">
        <v>0</v>
      </c>
      <c r="AV35" s="179">
        <f t="shared" si="17"/>
        <v>0</v>
      </c>
      <c r="AW35" s="174">
        <v>-0.17326115741285486</v>
      </c>
      <c r="AX35" s="175">
        <v>0</v>
      </c>
      <c r="AY35" s="177">
        <f t="shared" si="0"/>
        <v>0</v>
      </c>
      <c r="AZ35" s="203">
        <v>-0.13784246713952722</v>
      </c>
      <c r="BA35" s="177">
        <f t="shared" si="45"/>
        <v>213125329.95338252</v>
      </c>
      <c r="BB35" s="177">
        <f t="shared" si="18"/>
        <v>-29377721.290700026</v>
      </c>
      <c r="BC35" s="332">
        <v>-0.12479486620332847</v>
      </c>
      <c r="BD35" s="173">
        <f t="shared" si="46"/>
        <v>358587833.76844037</v>
      </c>
      <c r="BE35" s="172">
        <f t="shared" si="19"/>
        <v>-44749920.737273909</v>
      </c>
      <c r="BF35" s="174">
        <v>-2.2215558226806584E-2</v>
      </c>
      <c r="BG35" s="175">
        <f t="shared" si="47"/>
        <v>0</v>
      </c>
      <c r="BH35" s="177">
        <f t="shared" si="20"/>
        <v>0</v>
      </c>
      <c r="BI35" s="333">
        <v>0</v>
      </c>
      <c r="BJ35" s="334">
        <v>0</v>
      </c>
      <c r="BK35" s="335">
        <v>0</v>
      </c>
      <c r="BL35" s="332">
        <v>6.6283562836584653E-2</v>
      </c>
      <c r="BM35" s="173">
        <v>0</v>
      </c>
      <c r="BN35" s="173">
        <f t="shared" si="21"/>
        <v>0</v>
      </c>
      <c r="BO35" s="332">
        <v>2.8683084011110496E-2</v>
      </c>
      <c r="BP35" s="173">
        <v>0</v>
      </c>
      <c r="BQ35" s="173">
        <f t="shared" si="22"/>
        <v>0</v>
      </c>
      <c r="BR35" s="173">
        <f t="shared" ref="BR35:BR66" si="48">C35-F35-I35-L35-O35-R35-U35-X35-AA35-AD35-AG35-AJ35-AM35-AP35-AS35-AV35-AY35-BB35-BE35-BH35-BK35-BN35-BQ35</f>
        <v>12939714902.345688</v>
      </c>
      <c r="BT35" s="173">
        <f t="shared" ref="BT35:BT66" si="49">B35-E35-H35-K35-N35-Q35-T35-W35-Z35-AC35-AF35-AI35-AL35-AO35-AR35-AU35-AX35-BA35-BD35-BG35-BJ35-BM35-BP35</f>
        <v>615875239914.12292</v>
      </c>
      <c r="BV35" s="339">
        <f t="shared" si="23"/>
        <v>2.1010285953612925E-2</v>
      </c>
      <c r="BW35" s="338">
        <v>1.97427871594535E-2</v>
      </c>
    </row>
    <row r="36" spans="1:75" ht="15.75">
      <c r="A36" s="185">
        <v>38991</v>
      </c>
      <c r="B36" s="186">
        <v>634065882908.39856</v>
      </c>
      <c r="C36" s="173">
        <v>20311127422.489841</v>
      </c>
      <c r="D36" s="174">
        <v>2.3518853133530616E-2</v>
      </c>
      <c r="E36" s="201">
        <v>0</v>
      </c>
      <c r="F36" s="175">
        <f t="shared" si="3"/>
        <v>0</v>
      </c>
      <c r="G36" s="176">
        <v>0.1601515662029806</v>
      </c>
      <c r="H36" s="175">
        <f t="shared" si="39"/>
        <v>59285626.477991417</v>
      </c>
      <c r="I36" s="175">
        <f t="shared" si="4"/>
        <v>9494685.9337752219</v>
      </c>
      <c r="J36" s="176">
        <v>0</v>
      </c>
      <c r="K36" s="175">
        <v>0</v>
      </c>
      <c r="L36" s="177">
        <f t="shared" si="5"/>
        <v>0</v>
      </c>
      <c r="M36" s="174">
        <v>0.16936377521702634</v>
      </c>
      <c r="N36" s="175">
        <f t="shared" si="40"/>
        <v>95128237.592056423</v>
      </c>
      <c r="O36" s="175">
        <f t="shared" si="6"/>
        <v>16111277.448332919</v>
      </c>
      <c r="P36" s="176">
        <v>0</v>
      </c>
      <c r="Q36" s="178">
        <v>0</v>
      </c>
      <c r="R36" s="178">
        <f t="shared" si="7"/>
        <v>0</v>
      </c>
      <c r="S36" s="176">
        <v>8.8056868263529601E-3</v>
      </c>
      <c r="T36" s="178">
        <v>0</v>
      </c>
      <c r="U36" s="178">
        <f t="shared" si="8"/>
        <v>0</v>
      </c>
      <c r="V36" s="329">
        <v>4.4976272127334335E-2</v>
      </c>
      <c r="W36" s="228">
        <v>0</v>
      </c>
      <c r="X36" s="330">
        <f t="shared" si="9"/>
        <v>0</v>
      </c>
      <c r="Y36" s="174">
        <v>0</v>
      </c>
      <c r="Z36" s="175">
        <v>0</v>
      </c>
      <c r="AA36" s="177">
        <f t="shared" si="10"/>
        <v>0</v>
      </c>
      <c r="AB36" s="174">
        <v>0.1087504741173959</v>
      </c>
      <c r="AC36" s="175">
        <v>0</v>
      </c>
      <c r="AD36" s="175">
        <f t="shared" si="11"/>
        <v>0</v>
      </c>
      <c r="AE36" s="331">
        <v>0.12610854535459101</v>
      </c>
      <c r="AF36" s="231">
        <f t="shared" si="41"/>
        <v>1451545762.2496736</v>
      </c>
      <c r="AG36" s="173">
        <f t="shared" si="12"/>
        <v>183052324.59292734</v>
      </c>
      <c r="AH36" s="332">
        <v>0.10756577683797393</v>
      </c>
      <c r="AI36" s="173">
        <f t="shared" si="42"/>
        <v>2400325046.124269</v>
      </c>
      <c r="AJ36" s="173">
        <f t="shared" si="13"/>
        <v>258192828.25000259</v>
      </c>
      <c r="AK36" s="503">
        <v>0</v>
      </c>
      <c r="AL36" s="173">
        <f t="shared" si="43"/>
        <v>672188000</v>
      </c>
      <c r="AM36" s="316">
        <f t="shared" si="14"/>
        <v>0</v>
      </c>
      <c r="AN36" s="332">
        <v>4.3055871931310448E-2</v>
      </c>
      <c r="AO36" s="173">
        <f t="shared" si="44"/>
        <v>74869897.7921395</v>
      </c>
      <c r="AP36" s="173">
        <f t="shared" si="15"/>
        <v>3223588.7308486612</v>
      </c>
      <c r="AQ36" s="415">
        <v>0</v>
      </c>
      <c r="AR36" s="173">
        <v>0</v>
      </c>
      <c r="AS36" s="173">
        <f t="shared" si="16"/>
        <v>0</v>
      </c>
      <c r="AT36" s="176">
        <v>0.1835512349957619</v>
      </c>
      <c r="AU36" s="175">
        <v>0</v>
      </c>
      <c r="AV36" s="179">
        <f t="shared" si="17"/>
        <v>0</v>
      </c>
      <c r="AW36" s="174">
        <v>1.5364721483234631E-2</v>
      </c>
      <c r="AX36" s="175">
        <v>0</v>
      </c>
      <c r="AY36" s="177">
        <f t="shared" si="0"/>
        <v>0</v>
      </c>
      <c r="AZ36" s="203">
        <v>0.175543821453013</v>
      </c>
      <c r="BA36" s="177">
        <f t="shared" si="45"/>
        <v>183747608.6626825</v>
      </c>
      <c r="BB36" s="177">
        <f t="shared" si="18"/>
        <v>32255757.407500044</v>
      </c>
      <c r="BC36" s="332">
        <v>9.8975906322740212E-2</v>
      </c>
      <c r="BD36" s="173">
        <f t="shared" si="46"/>
        <v>313837913.03116643</v>
      </c>
      <c r="BE36" s="172">
        <f t="shared" si="19"/>
        <v>31062391.880697019</v>
      </c>
      <c r="BF36" s="174">
        <v>9.3599012161973263E-2</v>
      </c>
      <c r="BG36" s="175">
        <f t="shared" si="47"/>
        <v>0</v>
      </c>
      <c r="BH36" s="177">
        <f t="shared" si="20"/>
        <v>0</v>
      </c>
      <c r="BI36" s="333">
        <v>0</v>
      </c>
      <c r="BJ36" s="334">
        <v>0</v>
      </c>
      <c r="BK36" s="335">
        <v>0</v>
      </c>
      <c r="BL36" s="332">
        <v>4.2611207281437316E-2</v>
      </c>
      <c r="BM36" s="173">
        <v>0</v>
      </c>
      <c r="BN36" s="173">
        <f t="shared" si="21"/>
        <v>0</v>
      </c>
      <c r="BO36" s="332">
        <v>0.1156069443461374</v>
      </c>
      <c r="BP36" s="173">
        <v>0</v>
      </c>
      <c r="BQ36" s="173">
        <f t="shared" si="22"/>
        <v>0</v>
      </c>
      <c r="BR36" s="173">
        <f t="shared" si="48"/>
        <v>19777734568.245754</v>
      </c>
      <c r="BT36" s="173">
        <f t="shared" si="49"/>
        <v>628814954816.46863</v>
      </c>
      <c r="BV36" s="339">
        <f t="shared" si="23"/>
        <v>3.1452392181127838E-2</v>
      </c>
      <c r="BW36" s="338">
        <v>3.2033149819265902E-2</v>
      </c>
    </row>
    <row r="37" spans="1:75" ht="15.75">
      <c r="A37" s="171">
        <v>39022</v>
      </c>
      <c r="B37" s="172">
        <v>654377010330.88843</v>
      </c>
      <c r="C37" s="173">
        <v>6854504572.3378229</v>
      </c>
      <c r="D37" s="174">
        <v>0.10294022320199792</v>
      </c>
      <c r="E37" s="201">
        <v>0</v>
      </c>
      <c r="F37" s="175">
        <f t="shared" si="3"/>
        <v>0</v>
      </c>
      <c r="G37" s="176">
        <v>-9.2972925576266825E-5</v>
      </c>
      <c r="H37" s="175">
        <f t="shared" si="39"/>
        <v>68780312.411766648</v>
      </c>
      <c r="I37" s="175">
        <f t="shared" si="4"/>
        <v>-6394.7068669715618</v>
      </c>
      <c r="J37" s="176">
        <v>0</v>
      </c>
      <c r="K37" s="175">
        <v>0</v>
      </c>
      <c r="L37" s="177">
        <f t="shared" si="5"/>
        <v>0</v>
      </c>
      <c r="M37" s="174">
        <v>2.809435619509552E-2</v>
      </c>
      <c r="N37" s="175">
        <f t="shared" si="40"/>
        <v>111239515.04038934</v>
      </c>
      <c r="O37" s="175">
        <f t="shared" si="6"/>
        <v>3125202.5585143836</v>
      </c>
      <c r="P37" s="176">
        <v>0</v>
      </c>
      <c r="Q37" s="178">
        <v>0</v>
      </c>
      <c r="R37" s="178">
        <f t="shared" si="7"/>
        <v>0</v>
      </c>
      <c r="S37" s="176">
        <v>1.7920867354830037E-2</v>
      </c>
      <c r="T37" s="178">
        <v>0</v>
      </c>
      <c r="U37" s="178">
        <f t="shared" si="8"/>
        <v>0</v>
      </c>
      <c r="V37" s="329">
        <v>0.48414117404616414</v>
      </c>
      <c r="W37" s="228">
        <v>0</v>
      </c>
      <c r="X37" s="330">
        <f t="shared" si="9"/>
        <v>0</v>
      </c>
      <c r="Y37" s="174">
        <v>0</v>
      </c>
      <c r="Z37" s="175">
        <v>0</v>
      </c>
      <c r="AA37" s="177">
        <f t="shared" si="10"/>
        <v>0</v>
      </c>
      <c r="AB37" s="174">
        <v>0.30890230186815804</v>
      </c>
      <c r="AC37" s="175">
        <v>0</v>
      </c>
      <c r="AD37" s="175">
        <f t="shared" si="11"/>
        <v>0</v>
      </c>
      <c r="AE37" s="331">
        <v>-3.2549861844360151E-2</v>
      </c>
      <c r="AF37" s="231">
        <f t="shared" si="41"/>
        <v>1634598086.8426008</v>
      </c>
      <c r="AG37" s="173">
        <f t="shared" si="12"/>
        <v>-53205941.897782072</v>
      </c>
      <c r="AH37" s="332">
        <v>2.3227780984847561E-2</v>
      </c>
      <c r="AI37" s="173">
        <f t="shared" si="42"/>
        <v>2658517874.3742714</v>
      </c>
      <c r="AJ37" s="173">
        <f t="shared" si="13"/>
        <v>61751470.930268057</v>
      </c>
      <c r="AK37" s="503">
        <v>0</v>
      </c>
      <c r="AL37" s="173">
        <f t="shared" si="43"/>
        <v>672188000</v>
      </c>
      <c r="AM37" s="316">
        <f t="shared" si="14"/>
        <v>0</v>
      </c>
      <c r="AN37" s="332">
        <v>2.2322554285736488E-2</v>
      </c>
      <c r="AO37" s="173">
        <f t="shared" si="44"/>
        <v>78093486.52298817</v>
      </c>
      <c r="AP37" s="173">
        <f t="shared" si="15"/>
        <v>1743246.0922718341</v>
      </c>
      <c r="AQ37" s="415">
        <v>0</v>
      </c>
      <c r="AR37" s="173">
        <v>0</v>
      </c>
      <c r="AS37" s="173">
        <f t="shared" si="16"/>
        <v>0</v>
      </c>
      <c r="AT37" s="176">
        <v>4.7268208531681073E-2</v>
      </c>
      <c r="AU37" s="175">
        <v>0</v>
      </c>
      <c r="AV37" s="179">
        <f t="shared" si="17"/>
        <v>0</v>
      </c>
      <c r="AW37" s="174">
        <v>-8.0330640982708389E-3</v>
      </c>
      <c r="AX37" s="175">
        <v>0</v>
      </c>
      <c r="AY37" s="177">
        <f t="shared" si="0"/>
        <v>0</v>
      </c>
      <c r="AZ37" s="203">
        <v>2.6934430616831193E-2</v>
      </c>
      <c r="BA37" s="177">
        <f t="shared" si="45"/>
        <v>216003366.07018253</v>
      </c>
      <c r="BB37" s="177">
        <f t="shared" si="18"/>
        <v>5817927.6764193205</v>
      </c>
      <c r="BC37" s="332">
        <v>1.7265031334579833E-2</v>
      </c>
      <c r="BD37" s="173">
        <f t="shared" si="46"/>
        <v>344900304.91186345</v>
      </c>
      <c r="BE37" s="172">
        <f t="shared" si="19"/>
        <v>5954714.5716094607</v>
      </c>
      <c r="BF37" s="174">
        <v>0.1037158820684814</v>
      </c>
      <c r="BG37" s="175">
        <f t="shared" si="47"/>
        <v>0</v>
      </c>
      <c r="BH37" s="177">
        <f t="shared" si="20"/>
        <v>0</v>
      </c>
      <c r="BI37" s="333">
        <v>0</v>
      </c>
      <c r="BJ37" s="334">
        <v>0</v>
      </c>
      <c r="BK37" s="335">
        <v>0</v>
      </c>
      <c r="BL37" s="332">
        <v>-6.9898993326003066E-3</v>
      </c>
      <c r="BM37" s="173">
        <v>0</v>
      </c>
      <c r="BN37" s="173">
        <f t="shared" si="21"/>
        <v>0</v>
      </c>
      <c r="BO37" s="332">
        <v>8.0785047147322129E-3</v>
      </c>
      <c r="BP37" s="173">
        <v>0</v>
      </c>
      <c r="BQ37" s="173">
        <f t="shared" si="22"/>
        <v>0</v>
      </c>
      <c r="BR37" s="173">
        <f t="shared" si="48"/>
        <v>6829324347.113389</v>
      </c>
      <c r="BT37" s="173">
        <f t="shared" si="49"/>
        <v>648592689384.71436</v>
      </c>
      <c r="BV37" s="339">
        <f t="shared" si="23"/>
        <v>1.0529450083059074E-2</v>
      </c>
      <c r="BW37" s="338">
        <v>1.0474855418395299E-2</v>
      </c>
    </row>
    <row r="38" spans="1:75" s="170" customFormat="1" ht="15.75">
      <c r="A38" s="187">
        <v>39052</v>
      </c>
      <c r="B38" s="188">
        <v>661231514903.22632</v>
      </c>
      <c r="C38" s="189">
        <v>19952974141.123203</v>
      </c>
      <c r="D38" s="190">
        <v>0.17167574305186578</v>
      </c>
      <c r="E38" s="202">
        <v>0</v>
      </c>
      <c r="F38" s="191">
        <f t="shared" si="3"/>
        <v>0</v>
      </c>
      <c r="G38" s="192">
        <v>-5.9445426382380144E-2</v>
      </c>
      <c r="H38" s="191">
        <f t="shared" si="39"/>
        <v>68773917.704899669</v>
      </c>
      <c r="I38" s="191">
        <f t="shared" si="4"/>
        <v>-4088294.8619544837</v>
      </c>
      <c r="J38" s="192">
        <v>0</v>
      </c>
      <c r="K38" s="191">
        <v>0</v>
      </c>
      <c r="L38" s="193">
        <f t="shared" si="5"/>
        <v>0</v>
      </c>
      <c r="M38" s="190">
        <v>-4.373932296777365E-2</v>
      </c>
      <c r="N38" s="191">
        <f t="shared" si="40"/>
        <v>114364717.59890373</v>
      </c>
      <c r="O38" s="191">
        <f t="shared" si="6"/>
        <v>-5002235.3191766776</v>
      </c>
      <c r="P38" s="192">
        <v>0</v>
      </c>
      <c r="Q38" s="194">
        <v>0</v>
      </c>
      <c r="R38" s="194">
        <f t="shared" si="7"/>
        <v>0</v>
      </c>
      <c r="S38" s="192">
        <v>0.12908119427282602</v>
      </c>
      <c r="T38" s="194">
        <v>0</v>
      </c>
      <c r="U38" s="194">
        <f t="shared" si="8"/>
        <v>0</v>
      </c>
      <c r="V38" s="340">
        <v>-9.2126016137748096E-3</v>
      </c>
      <c r="W38" s="341">
        <v>0</v>
      </c>
      <c r="X38" s="342">
        <f t="shared" si="9"/>
        <v>0</v>
      </c>
      <c r="Y38" s="190">
        <v>0</v>
      </c>
      <c r="Z38" s="191">
        <v>0</v>
      </c>
      <c r="AA38" s="193">
        <f t="shared" si="10"/>
        <v>0</v>
      </c>
      <c r="AB38" s="190">
        <v>0.19202729067096677</v>
      </c>
      <c r="AC38" s="191">
        <v>0</v>
      </c>
      <c r="AD38" s="191">
        <f t="shared" si="11"/>
        <v>0</v>
      </c>
      <c r="AE38" s="343">
        <v>-3.6773792298895408E-2</v>
      </c>
      <c r="AF38" s="344">
        <f t="shared" si="41"/>
        <v>1581392144.9448187</v>
      </c>
      <c r="AG38" s="189">
        <f t="shared" si="12"/>
        <v>-58153786.28130547</v>
      </c>
      <c r="AH38" s="345">
        <v>2.9747794329671891E-2</v>
      </c>
      <c r="AI38" s="189">
        <f t="shared" si="42"/>
        <v>2720269345.3045397</v>
      </c>
      <c r="AJ38" s="189">
        <f t="shared" si="13"/>
        <v>80922013.005430654</v>
      </c>
      <c r="AK38" s="504">
        <v>0</v>
      </c>
      <c r="AL38" s="189">
        <f t="shared" si="43"/>
        <v>672188000</v>
      </c>
      <c r="AM38" s="317">
        <f t="shared" si="14"/>
        <v>0</v>
      </c>
      <c r="AN38" s="345">
        <v>-5.6820342414309923E-3</v>
      </c>
      <c r="AO38" s="189">
        <f t="shared" si="44"/>
        <v>79836732.61526002</v>
      </c>
      <c r="AP38" s="189">
        <f t="shared" si="15"/>
        <v>-453635.04844387795</v>
      </c>
      <c r="AQ38" s="416">
        <v>0</v>
      </c>
      <c r="AR38" s="189">
        <v>0</v>
      </c>
      <c r="AS38" s="189">
        <f t="shared" si="16"/>
        <v>0</v>
      </c>
      <c r="AT38" s="192">
        <v>-9.3881609519718509E-2</v>
      </c>
      <c r="AU38" s="191">
        <v>0</v>
      </c>
      <c r="AV38" s="195">
        <f t="shared" si="17"/>
        <v>0</v>
      </c>
      <c r="AW38" s="190">
        <v>-4.5295966695777651E-2</v>
      </c>
      <c r="AX38" s="191">
        <v>0</v>
      </c>
      <c r="AY38" s="193">
        <f t="shared" si="0"/>
        <v>0</v>
      </c>
      <c r="AZ38" s="204">
        <v>-1.3872302188991666E-2</v>
      </c>
      <c r="BA38" s="193">
        <f t="shared" si="45"/>
        <v>221821293.74660182</v>
      </c>
      <c r="BB38" s="193">
        <f t="shared" si="18"/>
        <v>-3077172.0188059476</v>
      </c>
      <c r="BC38" s="345">
        <v>4.89911829674992E-2</v>
      </c>
      <c r="BD38" s="189">
        <f t="shared" si="46"/>
        <v>350855019.48347294</v>
      </c>
      <c r="BE38" s="188">
        <f t="shared" si="19"/>
        <v>17188802.454580318</v>
      </c>
      <c r="BF38" s="190">
        <v>3.8376351806051934E-3</v>
      </c>
      <c r="BG38" s="191">
        <f t="shared" si="47"/>
        <v>0</v>
      </c>
      <c r="BH38" s="193">
        <f t="shared" si="20"/>
        <v>0</v>
      </c>
      <c r="BI38" s="346">
        <v>0</v>
      </c>
      <c r="BJ38" s="347">
        <v>0</v>
      </c>
      <c r="BK38" s="348">
        <v>0</v>
      </c>
      <c r="BL38" s="345">
        <v>8.1745058481731178E-2</v>
      </c>
      <c r="BM38" s="189">
        <v>0</v>
      </c>
      <c r="BN38" s="189">
        <f t="shared" si="21"/>
        <v>0</v>
      </c>
      <c r="BO38" s="345">
        <v>-7.4850910093632553E-2</v>
      </c>
      <c r="BP38" s="189">
        <v>0</v>
      </c>
      <c r="BQ38" s="189">
        <f t="shared" si="22"/>
        <v>0</v>
      </c>
      <c r="BR38" s="173">
        <f t="shared" si="48"/>
        <v>19925638449.192875</v>
      </c>
      <c r="BT38" s="189">
        <f t="shared" si="49"/>
        <v>655422013731.82776</v>
      </c>
      <c r="BV38" s="339">
        <f t="shared" si="23"/>
        <v>3.0401234672818973E-2</v>
      </c>
      <c r="BW38" s="349">
        <v>3.0175473629751898E-2</v>
      </c>
    </row>
    <row r="39" spans="1:75" ht="15.75">
      <c r="A39" s="171">
        <v>39083</v>
      </c>
      <c r="B39" s="172">
        <v>725900000000</v>
      </c>
      <c r="C39" s="173">
        <v>12602830957.750921</v>
      </c>
      <c r="D39" s="174">
        <v>0.45091167342467381</v>
      </c>
      <c r="E39" s="201">
        <v>0</v>
      </c>
      <c r="F39" s="175">
        <f t="shared" si="3"/>
        <v>0</v>
      </c>
      <c r="G39" s="176">
        <v>2.3975346268733575E-2</v>
      </c>
      <c r="H39" s="175">
        <f>'[4]SPU investering'!E3</f>
        <v>85953000</v>
      </c>
      <c r="I39" s="175">
        <f t="shared" si="4"/>
        <v>2060752.937836457</v>
      </c>
      <c r="J39" s="500">
        <v>0</v>
      </c>
      <c r="K39" s="502">
        <f>'[4]SPU investering'!E4</f>
        <v>149870000</v>
      </c>
      <c r="L39" s="177">
        <f t="shared" si="5"/>
        <v>0</v>
      </c>
      <c r="M39" s="174">
        <v>2.3313364455525822E-2</v>
      </c>
      <c r="N39" s="175">
        <f>'[4]SPU investering'!E5</f>
        <v>245399000</v>
      </c>
      <c r="O39" s="175">
        <f t="shared" si="6"/>
        <v>5721076.3240215806</v>
      </c>
      <c r="P39" s="500">
        <v>0</v>
      </c>
      <c r="Q39" s="501">
        <f>'[4]SPU investering'!E6</f>
        <v>120642000</v>
      </c>
      <c r="R39" s="178">
        <f t="shared" si="7"/>
        <v>0</v>
      </c>
      <c r="S39" s="176">
        <v>0.17765910058629522</v>
      </c>
      <c r="T39" s="178">
        <f>'[4]SPU investering'!E7</f>
        <v>0</v>
      </c>
      <c r="U39" s="178">
        <f t="shared" si="8"/>
        <v>0</v>
      </c>
      <c r="V39" s="329">
        <v>9.88982691840809E-2</v>
      </c>
      <c r="W39" s="173">
        <v>5261000</v>
      </c>
      <c r="X39" s="173">
        <f t="shared" si="9"/>
        <v>520303.7941774496</v>
      </c>
      <c r="Y39" s="174">
        <v>0</v>
      </c>
      <c r="Z39" s="175">
        <v>0</v>
      </c>
      <c r="AA39" s="177">
        <f t="shared" si="10"/>
        <v>0</v>
      </c>
      <c r="AB39" s="174">
        <v>-5.2427326370376292E-3</v>
      </c>
      <c r="AC39" s="175">
        <v>0</v>
      </c>
      <c r="AD39" s="175">
        <f t="shared" si="11"/>
        <v>0</v>
      </c>
      <c r="AE39" s="331">
        <v>2.1289475255742655E-2</v>
      </c>
      <c r="AF39" s="231">
        <v>1263111000</v>
      </c>
      <c r="AG39" s="173">
        <f t="shared" si="12"/>
        <v>26890970.379756361</v>
      </c>
      <c r="AH39" s="332">
        <v>-4.3796427836499075E-3</v>
      </c>
      <c r="AI39" s="173">
        <v>2866738000</v>
      </c>
      <c r="AJ39" s="173">
        <f t="shared" si="13"/>
        <v>-12555288.394314969</v>
      </c>
      <c r="AK39" s="503">
        <v>0</v>
      </c>
      <c r="AL39" s="173">
        <v>1603454000</v>
      </c>
      <c r="AM39" s="316">
        <f t="shared" si="14"/>
        <v>0</v>
      </c>
      <c r="AN39" s="332">
        <v>5.9359359923475706E-2</v>
      </c>
      <c r="AO39" s="173">
        <v>39999000</v>
      </c>
      <c r="AP39" s="173">
        <f t="shared" si="15"/>
        <v>2374315.0375791048</v>
      </c>
      <c r="AQ39" s="415">
        <v>0</v>
      </c>
      <c r="AR39" s="173">
        <v>99170000</v>
      </c>
      <c r="AS39" s="173">
        <f t="shared" si="16"/>
        <v>0</v>
      </c>
      <c r="AT39" s="176">
        <v>-3.455876170009603E-2</v>
      </c>
      <c r="AU39" s="178">
        <f>'[4]SPU investering'!Q12</f>
        <v>0</v>
      </c>
      <c r="AV39" s="179">
        <f t="shared" si="17"/>
        <v>0</v>
      </c>
      <c r="AW39" s="174">
        <v>-0.11192734034093366</v>
      </c>
      <c r="AX39" s="177">
        <f>'[4]SPU investering'!Q13</f>
        <v>0</v>
      </c>
      <c r="AY39" s="177">
        <f t="shared" si="0"/>
        <v>0</v>
      </c>
      <c r="AZ39" s="203">
        <v>-3.7809456975307007E-3</v>
      </c>
      <c r="BA39" s="173">
        <v>185593000</v>
      </c>
      <c r="BB39" s="177">
        <f t="shared" si="18"/>
        <v>-701717.05484181538</v>
      </c>
      <c r="BC39" s="332">
        <v>-0.10470554468024165</v>
      </c>
      <c r="BD39" s="173">
        <v>359511000</v>
      </c>
      <c r="BE39" s="172">
        <f t="shared" si="19"/>
        <v>-37642795.073538356</v>
      </c>
      <c r="BF39" s="174">
        <v>-5.1551615319820346E-2</v>
      </c>
      <c r="BG39" s="175">
        <f>'[4]SPU investering'!N15</f>
        <v>0</v>
      </c>
      <c r="BH39" s="177">
        <f t="shared" si="20"/>
        <v>0</v>
      </c>
      <c r="BI39" s="333">
        <v>0</v>
      </c>
      <c r="BJ39" s="334">
        <v>0</v>
      </c>
      <c r="BK39" s="335">
        <v>0</v>
      </c>
      <c r="BL39" s="332">
        <v>8.9083135515610368E-2</v>
      </c>
      <c r="BM39" s="173">
        <v>96083000</v>
      </c>
      <c r="BN39" s="173">
        <f t="shared" si="21"/>
        <v>8559374.9097463917</v>
      </c>
      <c r="BO39" s="332">
        <v>-2.8212661249948409E-2</v>
      </c>
      <c r="BP39" s="173">
        <v>0</v>
      </c>
      <c r="BQ39" s="173">
        <f t="shared" si="22"/>
        <v>0</v>
      </c>
      <c r="BR39" s="336">
        <f t="shared" si="48"/>
        <v>12607603964.890499</v>
      </c>
      <c r="BT39" s="173">
        <f t="shared" si="49"/>
        <v>718779216000</v>
      </c>
      <c r="BV39" s="337">
        <f t="shared" si="23"/>
        <v>1.7540301227756284E-2</v>
      </c>
      <c r="BW39" s="338">
        <v>1.7361662705263702E-2</v>
      </c>
    </row>
    <row r="40" spans="1:75" ht="15.75">
      <c r="A40" s="171">
        <v>39114</v>
      </c>
      <c r="B40" s="172">
        <v>738502830957.75098</v>
      </c>
      <c r="C40" s="173">
        <v>-7921503791.8025007</v>
      </c>
      <c r="D40" s="174">
        <v>-2.4672574439252987E-2</v>
      </c>
      <c r="E40" s="201">
        <v>0</v>
      </c>
      <c r="F40" s="175">
        <f t="shared" si="3"/>
        <v>0</v>
      </c>
      <c r="G40" s="176">
        <v>0.11094180286880782</v>
      </c>
      <c r="H40" s="175">
        <f>H39*(1+G39)</f>
        <v>88013752.937836453</v>
      </c>
      <c r="I40" s="175">
        <f t="shared" si="4"/>
        <v>9764404.4281734079</v>
      </c>
      <c r="J40" s="176">
        <v>0</v>
      </c>
      <c r="K40" s="175">
        <f>K39*(1+J39)</f>
        <v>149870000</v>
      </c>
      <c r="L40" s="177">
        <f t="shared" si="5"/>
        <v>0</v>
      </c>
      <c r="M40" s="174">
        <v>6.6013710227456182E-2</v>
      </c>
      <c r="N40" s="175">
        <f>N39*(1+M39)</f>
        <v>251120076.32402161</v>
      </c>
      <c r="O40" s="175">
        <f t="shared" si="6"/>
        <v>16577367.950750642</v>
      </c>
      <c r="P40" s="176">
        <v>0</v>
      </c>
      <c r="Q40" s="178">
        <f>Q39*(1+P39)</f>
        <v>120642000</v>
      </c>
      <c r="R40" s="178">
        <f t="shared" si="7"/>
        <v>0</v>
      </c>
      <c r="S40" s="176">
        <v>2.1160633559055526E-2</v>
      </c>
      <c r="T40" s="178">
        <v>0</v>
      </c>
      <c r="U40" s="178">
        <f t="shared" si="8"/>
        <v>0</v>
      </c>
      <c r="V40" s="329">
        <v>6.1125087193603558E-2</v>
      </c>
      <c r="W40" s="173">
        <f>W39*(1+V39)</f>
        <v>5781303.7941774502</v>
      </c>
      <c r="X40" s="173">
        <f t="shared" si="9"/>
        <v>353382.69851180771</v>
      </c>
      <c r="Y40" s="174">
        <v>0</v>
      </c>
      <c r="Z40" s="175">
        <v>0</v>
      </c>
      <c r="AA40" s="177">
        <f t="shared" si="10"/>
        <v>0</v>
      </c>
      <c r="AB40" s="174">
        <v>-2.8066497368812494E-2</v>
      </c>
      <c r="AC40" s="175">
        <v>0</v>
      </c>
      <c r="AD40" s="175">
        <f t="shared" si="11"/>
        <v>0</v>
      </c>
      <c r="AE40" s="331">
        <v>0.13450903907838518</v>
      </c>
      <c r="AF40" s="231">
        <f>AF39*(1+AE39)</f>
        <v>1290001970.3797565</v>
      </c>
      <c r="AG40" s="173">
        <f t="shared" si="12"/>
        <v>173516925.44500455</v>
      </c>
      <c r="AH40" s="332">
        <v>7.5705762762594456E-2</v>
      </c>
      <c r="AI40" s="173">
        <f>AI39*(1+AH39)</f>
        <v>2854182711.6056852</v>
      </c>
      <c r="AJ40" s="173">
        <f t="shared" si="13"/>
        <v>216078079.24591854</v>
      </c>
      <c r="AK40" s="503">
        <v>0</v>
      </c>
      <c r="AL40" s="173">
        <f>AL39*(1+AK39)</f>
        <v>1603454000</v>
      </c>
      <c r="AM40" s="316">
        <f t="shared" si="14"/>
        <v>0</v>
      </c>
      <c r="AN40" s="332">
        <v>2.2574963090274035E-2</v>
      </c>
      <c r="AO40" s="173">
        <f>AO39*(1+AN39)</f>
        <v>42373315.037579104</v>
      </c>
      <c r="AP40" s="173">
        <f t="shared" si="15"/>
        <v>956576.02298590203</v>
      </c>
      <c r="AQ40" s="415">
        <v>0</v>
      </c>
      <c r="AR40" s="173">
        <f>AR39*(1+AQ39)</f>
        <v>99170000</v>
      </c>
      <c r="AS40" s="173">
        <f t="shared" si="16"/>
        <v>0</v>
      </c>
      <c r="AT40" s="176">
        <v>0.11740956788754427</v>
      </c>
      <c r="AU40" s="178">
        <f>AU39*(1+AT39)</f>
        <v>0</v>
      </c>
      <c r="AV40" s="179">
        <f t="shared" si="17"/>
        <v>0</v>
      </c>
      <c r="AW40" s="174">
        <v>0.17322708234129625</v>
      </c>
      <c r="AX40" s="175">
        <v>0</v>
      </c>
      <c r="AY40" s="177">
        <f t="shared" si="0"/>
        <v>0</v>
      </c>
      <c r="AZ40" s="203">
        <v>2.728016851563091E-2</v>
      </c>
      <c r="BA40" s="177">
        <f>BA39*(1+AZ39)</f>
        <v>184891282.94515818</v>
      </c>
      <c r="BB40" s="177">
        <f t="shared" si="18"/>
        <v>5043865.3558151107</v>
      </c>
      <c r="BC40" s="332">
        <v>8.1214303045915731E-2</v>
      </c>
      <c r="BD40" s="173">
        <f>BD39*(1+BC39)</f>
        <v>321868204.92646164</v>
      </c>
      <c r="BE40" s="172">
        <f t="shared" si="19"/>
        <v>26140301.935742561</v>
      </c>
      <c r="BF40" s="174">
        <v>-1.7464006061105222E-3</v>
      </c>
      <c r="BG40" s="175">
        <f>BG39*(1+BF39)</f>
        <v>0</v>
      </c>
      <c r="BH40" s="177">
        <f t="shared" si="20"/>
        <v>0</v>
      </c>
      <c r="BI40" s="333">
        <v>0</v>
      </c>
      <c r="BJ40" s="334">
        <v>0</v>
      </c>
      <c r="BK40" s="335">
        <v>0</v>
      </c>
      <c r="BL40" s="332">
        <v>-4.7472312374694334E-2</v>
      </c>
      <c r="BM40" s="173">
        <f>BM39*(1+BL39)</f>
        <v>104642374.90974638</v>
      </c>
      <c r="BN40" s="173">
        <f t="shared" si="21"/>
        <v>-4967615.5093453573</v>
      </c>
      <c r="BO40" s="332">
        <v>5.0390631014364966E-2</v>
      </c>
      <c r="BP40" s="173">
        <v>0</v>
      </c>
      <c r="BQ40" s="173">
        <f t="shared" si="22"/>
        <v>0</v>
      </c>
      <c r="BR40" s="173">
        <f t="shared" si="48"/>
        <v>-8364967079.3760567</v>
      </c>
      <c r="BT40" s="173">
        <f t="shared" si="49"/>
        <v>731386819964.89038</v>
      </c>
      <c r="BV40" s="339">
        <f t="shared" si="23"/>
        <v>-1.1437131284068819E-2</v>
      </c>
      <c r="BW40" s="338">
        <v>-1.0726436595414598E-2</v>
      </c>
    </row>
    <row r="41" spans="1:75" ht="15.75">
      <c r="A41" s="171">
        <v>39142</v>
      </c>
      <c r="B41" s="172">
        <v>730581327165.94849</v>
      </c>
      <c r="C41" s="173">
        <v>14137155242.246389</v>
      </c>
      <c r="D41" s="174">
        <v>-8.2473351393978156E-2</v>
      </c>
      <c r="E41" s="201">
        <v>0</v>
      </c>
      <c r="F41" s="175">
        <f t="shared" si="3"/>
        <v>0</v>
      </c>
      <c r="G41" s="176">
        <v>4.0062553600721466E-2</v>
      </c>
      <c r="H41" s="175">
        <f t="shared" ref="H41:H50" si="50">H40*(1+G40)</f>
        <v>97778157.366009861</v>
      </c>
      <c r="I41" s="175">
        <f t="shared" si="4"/>
        <v>3917242.6704555484</v>
      </c>
      <c r="J41" s="176">
        <v>0</v>
      </c>
      <c r="K41" s="175">
        <f t="shared" ref="K41:K50" si="51">K40*(1+J40)</f>
        <v>149870000</v>
      </c>
      <c r="L41" s="177">
        <f t="shared" si="5"/>
        <v>0</v>
      </c>
      <c r="M41" s="174">
        <v>-8.4473509219257101E-2</v>
      </c>
      <c r="N41" s="175">
        <f t="shared" ref="N41:N50" si="52">N40*(1+M40)</f>
        <v>267697444.27477229</v>
      </c>
      <c r="O41" s="175">
        <f t="shared" si="6"/>
        <v>-22613342.526916541</v>
      </c>
      <c r="P41" s="176">
        <v>0</v>
      </c>
      <c r="Q41" s="178">
        <f t="shared" ref="Q41:Q50" si="53">Q40*(1+P40)</f>
        <v>120642000</v>
      </c>
      <c r="R41" s="178">
        <f t="shared" si="7"/>
        <v>0</v>
      </c>
      <c r="S41" s="176">
        <v>7.5408372690486836E-2</v>
      </c>
      <c r="T41" s="178">
        <v>0</v>
      </c>
      <c r="U41" s="178">
        <f t="shared" si="8"/>
        <v>0</v>
      </c>
      <c r="V41" s="329">
        <v>-6.728077315483226E-2</v>
      </c>
      <c r="W41" s="173">
        <f t="shared" ref="W41:W50" si="54">W40*(1+V40)</f>
        <v>6134686.4926892575</v>
      </c>
      <c r="X41" s="173">
        <f t="shared" si="9"/>
        <v>-412746.45029063948</v>
      </c>
      <c r="Y41" s="174">
        <v>0</v>
      </c>
      <c r="Z41" s="175">
        <v>0</v>
      </c>
      <c r="AA41" s="177">
        <f t="shared" si="10"/>
        <v>0</v>
      </c>
      <c r="AB41" s="174">
        <v>-1.5059947913049671E-2</v>
      </c>
      <c r="AC41" s="175">
        <v>0</v>
      </c>
      <c r="AD41" s="175">
        <f t="shared" si="11"/>
        <v>0</v>
      </c>
      <c r="AE41" s="331">
        <v>2.94691078960958E-2</v>
      </c>
      <c r="AF41" s="231">
        <f t="shared" ref="AF41:AF50" si="55">AF40*(1+AE40)</f>
        <v>1463518895.8247609</v>
      </c>
      <c r="AG41" s="173">
        <f t="shared" si="12"/>
        <v>43128596.249034867</v>
      </c>
      <c r="AH41" s="332">
        <v>2.7524365261324662E-2</v>
      </c>
      <c r="AI41" s="173">
        <f t="shared" ref="AI41:AI50" si="56">AI40*(1+AH40)</f>
        <v>3070260790.851604</v>
      </c>
      <c r="AJ41" s="173">
        <f t="shared" si="13"/>
        <v>84506979.454923078</v>
      </c>
      <c r="AK41" s="503">
        <v>0</v>
      </c>
      <c r="AL41" s="173">
        <f t="shared" ref="AL41:AL50" si="57">AL40*(1+AK40)</f>
        <v>1603454000</v>
      </c>
      <c r="AM41" s="316">
        <f t="shared" si="14"/>
        <v>0</v>
      </c>
      <c r="AN41" s="332">
        <v>-5.0525652522702115E-2</v>
      </c>
      <c r="AO41" s="173">
        <f t="shared" ref="AO41:AO50" si="58">AO40*(1+AN40)</f>
        <v>43329891.06056501</v>
      </c>
      <c r="AP41" s="173">
        <f t="shared" si="15"/>
        <v>-2189271.0195726445</v>
      </c>
      <c r="AQ41" s="415">
        <v>0</v>
      </c>
      <c r="AR41" s="173">
        <f t="shared" ref="AR41:AR50" si="59">AR40*(1+AQ40)</f>
        <v>99170000</v>
      </c>
      <c r="AS41" s="173">
        <f t="shared" si="16"/>
        <v>0</v>
      </c>
      <c r="AT41" s="176">
        <v>-7.0617592433804485E-2</v>
      </c>
      <c r="AU41" s="178">
        <f t="shared" ref="AU41:AU50" si="60">AU40*(1+AT40)</f>
        <v>0</v>
      </c>
      <c r="AV41" s="179">
        <f t="shared" si="17"/>
        <v>0</v>
      </c>
      <c r="AW41" s="174">
        <v>2.3533011728900804E-2</v>
      </c>
      <c r="AX41" s="175">
        <v>0</v>
      </c>
      <c r="AY41" s="177">
        <f t="shared" si="0"/>
        <v>0</v>
      </c>
      <c r="AZ41" s="203">
        <v>-7.1683996133802816E-2</v>
      </c>
      <c r="BA41" s="177">
        <f t="shared" ref="BA41:BA50" si="61">BA40*(1+AZ40)</f>
        <v>189935148.3009733</v>
      </c>
      <c r="BB41" s="177">
        <f t="shared" si="18"/>
        <v>-13615310.436480233</v>
      </c>
      <c r="BC41" s="332">
        <v>-7.8422464509904755E-2</v>
      </c>
      <c r="BD41" s="173">
        <f t="shared" ref="BD41:BD50" si="62">BD40*(1+BC40)</f>
        <v>348008506.86220425</v>
      </c>
      <c r="BE41" s="172">
        <f t="shared" si="19"/>
        <v>-27291684.778546158</v>
      </c>
      <c r="BF41" s="174">
        <v>1.1481426965196063E-2</v>
      </c>
      <c r="BG41" s="175">
        <f t="shared" ref="BG41:BG49" si="63">BG40*(1+BF40)</f>
        <v>0</v>
      </c>
      <c r="BH41" s="177">
        <f t="shared" si="20"/>
        <v>0</v>
      </c>
      <c r="BI41" s="333">
        <v>0</v>
      </c>
      <c r="BJ41" s="334">
        <v>0</v>
      </c>
      <c r="BK41" s="335">
        <v>0</v>
      </c>
      <c r="BL41" s="332">
        <v>-2.1267368417671149E-2</v>
      </c>
      <c r="BM41" s="173">
        <f t="shared" ref="BM41:BM50" si="64">BM40*(1+BL40)</f>
        <v>99674759.400401026</v>
      </c>
      <c r="BN41" s="173">
        <f t="shared" si="21"/>
        <v>-2119819.8301110594</v>
      </c>
      <c r="BO41" s="332">
        <v>-2.3889520788065409E-2</v>
      </c>
      <c r="BP41" s="173">
        <v>0</v>
      </c>
      <c r="BQ41" s="173">
        <f t="shared" si="22"/>
        <v>0</v>
      </c>
      <c r="BR41" s="173">
        <f t="shared" si="48"/>
        <v>14073844598.913891</v>
      </c>
      <c r="BT41" s="173">
        <f t="shared" si="49"/>
        <v>723021852885.51465</v>
      </c>
      <c r="BV41" s="339">
        <f t="shared" si="23"/>
        <v>1.9465310132392891E-2</v>
      </c>
      <c r="BW41" s="338">
        <v>1.9350556490523599E-2</v>
      </c>
    </row>
    <row r="42" spans="1:75" ht="15.75">
      <c r="A42" s="171">
        <v>39173</v>
      </c>
      <c r="B42" s="172">
        <v>744718482408.19495</v>
      </c>
      <c r="C42" s="173">
        <v>28095671488.115013</v>
      </c>
      <c r="D42" s="174">
        <v>0.38010225389034324</v>
      </c>
      <c r="E42" s="201">
        <v>0</v>
      </c>
      <c r="F42" s="175">
        <f t="shared" si="3"/>
        <v>0</v>
      </c>
      <c r="G42" s="176">
        <v>8.2450091854587626E-2</v>
      </c>
      <c r="H42" s="175">
        <f t="shared" si="50"/>
        <v>101695400.03646542</v>
      </c>
      <c r="I42" s="175">
        <f t="shared" si="4"/>
        <v>8384795.0741956076</v>
      </c>
      <c r="J42" s="176">
        <v>0</v>
      </c>
      <c r="K42" s="175">
        <f t="shared" si="51"/>
        <v>149870000</v>
      </c>
      <c r="L42" s="177">
        <f t="shared" si="5"/>
        <v>0</v>
      </c>
      <c r="M42" s="174">
        <v>0.18420271084889583</v>
      </c>
      <c r="N42" s="175">
        <f t="shared" si="52"/>
        <v>245084101.74785575</v>
      </c>
      <c r="O42" s="175">
        <f t="shared" si="6"/>
        <v>45145155.927921638</v>
      </c>
      <c r="P42" s="176">
        <v>0</v>
      </c>
      <c r="Q42" s="178">
        <f t="shared" si="53"/>
        <v>120642000</v>
      </c>
      <c r="R42" s="178">
        <f t="shared" si="7"/>
        <v>0</v>
      </c>
      <c r="S42" s="176">
        <v>0.2290946026846884</v>
      </c>
      <c r="T42" s="178">
        <v>0</v>
      </c>
      <c r="U42" s="178">
        <f t="shared" si="8"/>
        <v>0</v>
      </c>
      <c r="V42" s="329">
        <v>2.8732766436792179E-2</v>
      </c>
      <c r="W42" s="173">
        <f t="shared" si="54"/>
        <v>5721940.0423986176</v>
      </c>
      <c r="X42" s="173">
        <f t="shared" si="9"/>
        <v>164407.16680356822</v>
      </c>
      <c r="Y42" s="174">
        <v>0</v>
      </c>
      <c r="Z42" s="175">
        <v>0</v>
      </c>
      <c r="AA42" s="177">
        <f t="shared" si="10"/>
        <v>0</v>
      </c>
      <c r="AB42" s="174">
        <v>0.11643856722318303</v>
      </c>
      <c r="AC42" s="175">
        <v>0</v>
      </c>
      <c r="AD42" s="175">
        <f t="shared" si="11"/>
        <v>0</v>
      </c>
      <c r="AE42" s="331">
        <v>6.168814716065027E-2</v>
      </c>
      <c r="AF42" s="231">
        <f t="shared" si="55"/>
        <v>1506647492.0737958</v>
      </c>
      <c r="AG42" s="173">
        <f t="shared" si="12"/>
        <v>92942292.210272983</v>
      </c>
      <c r="AH42" s="332">
        <v>5.492289214806502E-2</v>
      </c>
      <c r="AI42" s="173">
        <f t="shared" si="56"/>
        <v>3154767770.3065271</v>
      </c>
      <c r="AJ42" s="173">
        <f t="shared" si="13"/>
        <v>173268970.00073695</v>
      </c>
      <c r="AK42" s="503">
        <v>0</v>
      </c>
      <c r="AL42" s="173">
        <f t="shared" si="57"/>
        <v>1603454000</v>
      </c>
      <c r="AM42" s="316">
        <f t="shared" si="14"/>
        <v>0</v>
      </c>
      <c r="AN42" s="332">
        <v>-4.9253358399069309E-2</v>
      </c>
      <c r="AO42" s="173">
        <f t="shared" si="58"/>
        <v>41140620.040992364</v>
      </c>
      <c r="AP42" s="173">
        <f t="shared" si="15"/>
        <v>-2026313.7036389303</v>
      </c>
      <c r="AQ42" s="415">
        <v>0</v>
      </c>
      <c r="AR42" s="173">
        <f t="shared" si="59"/>
        <v>99170000</v>
      </c>
      <c r="AS42" s="173">
        <f t="shared" si="16"/>
        <v>0</v>
      </c>
      <c r="AT42" s="176">
        <v>0.16276385991781778</v>
      </c>
      <c r="AU42" s="178">
        <f t="shared" si="60"/>
        <v>0</v>
      </c>
      <c r="AV42" s="179">
        <f t="shared" si="17"/>
        <v>0</v>
      </c>
      <c r="AW42" s="174">
        <v>0.13767394503016409</v>
      </c>
      <c r="AX42" s="175">
        <v>0</v>
      </c>
      <c r="AY42" s="177">
        <f t="shared" si="0"/>
        <v>0</v>
      </c>
      <c r="AZ42" s="203">
        <v>9.0938032238462529E-2</v>
      </c>
      <c r="BA42" s="177">
        <f t="shared" si="61"/>
        <v>176319837.86449307</v>
      </c>
      <c r="BB42" s="177">
        <f t="shared" si="18"/>
        <v>16034179.100001758</v>
      </c>
      <c r="BC42" s="332">
        <v>7.2151778725571325E-2</v>
      </c>
      <c r="BD42" s="173">
        <f t="shared" si="62"/>
        <v>320716822.0836581</v>
      </c>
      <c r="BE42" s="172">
        <f t="shared" si="19"/>
        <v>23140289.180548526</v>
      </c>
      <c r="BF42" s="174">
        <v>6.1195968267380108E-2</v>
      </c>
      <c r="BG42" s="175">
        <f t="shared" si="63"/>
        <v>0</v>
      </c>
      <c r="BH42" s="177">
        <f t="shared" si="20"/>
        <v>0</v>
      </c>
      <c r="BI42" s="333">
        <v>0</v>
      </c>
      <c r="BJ42" s="334">
        <v>0</v>
      </c>
      <c r="BK42" s="335">
        <v>0</v>
      </c>
      <c r="BL42" s="332">
        <v>5.5742151833173895E-2</v>
      </c>
      <c r="BM42" s="173">
        <f t="shared" si="64"/>
        <v>97554939.570289969</v>
      </c>
      <c r="BN42" s="173">
        <f t="shared" si="21"/>
        <v>5437922.2536032079</v>
      </c>
      <c r="BO42" s="332">
        <v>0.19878433067700191</v>
      </c>
      <c r="BP42" s="173">
        <v>0</v>
      </c>
      <c r="BQ42" s="173">
        <f t="shared" si="22"/>
        <v>0</v>
      </c>
      <c r="BR42" s="173">
        <f t="shared" si="48"/>
        <v>27733179790.904564</v>
      </c>
      <c r="BT42" s="173">
        <f t="shared" si="49"/>
        <v>737095697484.42847</v>
      </c>
      <c r="BV42" s="339">
        <f t="shared" si="23"/>
        <v>3.7624937827683412E-2</v>
      </c>
      <c r="BW42" s="338">
        <v>3.7726566684986904E-2</v>
      </c>
    </row>
    <row r="43" spans="1:75" ht="15.75">
      <c r="A43" s="171">
        <v>39203</v>
      </c>
      <c r="B43" s="172">
        <v>772814153896.30994</v>
      </c>
      <c r="C43" s="173">
        <v>29938012561.616737</v>
      </c>
      <c r="D43" s="174">
        <v>0.42729313713373007</v>
      </c>
      <c r="E43" s="201">
        <v>0</v>
      </c>
      <c r="F43" s="175">
        <f t="shared" si="3"/>
        <v>0</v>
      </c>
      <c r="G43" s="176">
        <v>0.10741882627493228</v>
      </c>
      <c r="H43" s="175">
        <f t="shared" si="50"/>
        <v>110080195.11066103</v>
      </c>
      <c r="I43" s="175">
        <f t="shared" si="4"/>
        <v>11824685.354902746</v>
      </c>
      <c r="J43" s="176">
        <v>0</v>
      </c>
      <c r="K43" s="175">
        <f t="shared" si="51"/>
        <v>149870000</v>
      </c>
      <c r="L43" s="177">
        <f t="shared" si="5"/>
        <v>0</v>
      </c>
      <c r="M43" s="174">
        <v>9.6699852898710886E-2</v>
      </c>
      <c r="N43" s="175">
        <f t="shared" si="52"/>
        <v>290229257.67577738</v>
      </c>
      <c r="O43" s="175">
        <f t="shared" si="6"/>
        <v>28065126.524149731</v>
      </c>
      <c r="P43" s="176">
        <v>0</v>
      </c>
      <c r="Q43" s="178">
        <f t="shared" si="53"/>
        <v>120642000</v>
      </c>
      <c r="R43" s="178">
        <f t="shared" si="7"/>
        <v>0</v>
      </c>
      <c r="S43" s="176">
        <v>0.34343525055994167</v>
      </c>
      <c r="T43" s="178">
        <v>0</v>
      </c>
      <c r="U43" s="178">
        <f t="shared" si="8"/>
        <v>0</v>
      </c>
      <c r="V43" s="329">
        <v>7.2739482477249484E-2</v>
      </c>
      <c r="W43" s="173">
        <f t="shared" si="54"/>
        <v>5886347.2092021862</v>
      </c>
      <c r="X43" s="173">
        <f t="shared" si="9"/>
        <v>428169.84967876883</v>
      </c>
      <c r="Y43" s="174">
        <v>0</v>
      </c>
      <c r="Z43" s="175">
        <v>0</v>
      </c>
      <c r="AA43" s="177">
        <f t="shared" si="10"/>
        <v>0</v>
      </c>
      <c r="AB43" s="174">
        <v>0.11969635131245533</v>
      </c>
      <c r="AC43" s="175">
        <v>0</v>
      </c>
      <c r="AD43" s="175">
        <f t="shared" si="11"/>
        <v>0</v>
      </c>
      <c r="AE43" s="331">
        <v>3.7001649615262727E-2</v>
      </c>
      <c r="AF43" s="231">
        <f t="shared" si="55"/>
        <v>1599589784.2840688</v>
      </c>
      <c r="AG43" s="173">
        <f t="shared" si="12"/>
        <v>59187460.726232804</v>
      </c>
      <c r="AH43" s="332">
        <v>7.8141300345462156E-2</v>
      </c>
      <c r="AI43" s="173">
        <f t="shared" si="56"/>
        <v>3328036740.3072643</v>
      </c>
      <c r="AJ43" s="173">
        <f t="shared" si="13"/>
        <v>260057118.48508278</v>
      </c>
      <c r="AK43" s="503">
        <v>0</v>
      </c>
      <c r="AL43" s="173">
        <f t="shared" si="57"/>
        <v>1603454000</v>
      </c>
      <c r="AM43" s="316">
        <f t="shared" si="14"/>
        <v>0</v>
      </c>
      <c r="AN43" s="332">
        <v>0.11731676238012784</v>
      </c>
      <c r="AO43" s="173">
        <f t="shared" si="58"/>
        <v>39114306.337353431</v>
      </c>
      <c r="AP43" s="173">
        <f t="shared" si="15"/>
        <v>4588763.7822428206</v>
      </c>
      <c r="AQ43" s="415">
        <v>0</v>
      </c>
      <c r="AR43" s="173">
        <f t="shared" si="59"/>
        <v>99170000</v>
      </c>
      <c r="AS43" s="173">
        <f t="shared" si="16"/>
        <v>0</v>
      </c>
      <c r="AT43" s="176">
        <v>9.6175214527133082E-2</v>
      </c>
      <c r="AU43" s="178">
        <f t="shared" si="60"/>
        <v>0</v>
      </c>
      <c r="AV43" s="179">
        <f t="shared" si="17"/>
        <v>0</v>
      </c>
      <c r="AW43" s="174">
        <v>3.48224511770725E-2</v>
      </c>
      <c r="AX43" s="175">
        <v>0</v>
      </c>
      <c r="AY43" s="177">
        <f t="shared" si="0"/>
        <v>0</v>
      </c>
      <c r="AZ43" s="203">
        <v>6.0572038096389808E-2</v>
      </c>
      <c r="BA43" s="177">
        <f t="shared" si="61"/>
        <v>192354016.96449482</v>
      </c>
      <c r="BB43" s="177">
        <f t="shared" si="18"/>
        <v>11651274.843566991</v>
      </c>
      <c r="BC43" s="332">
        <v>7.3433823897701464E-2</v>
      </c>
      <c r="BD43" s="173">
        <f t="shared" si="62"/>
        <v>343857111.26420665</v>
      </c>
      <c r="BE43" s="172">
        <f t="shared" si="19"/>
        <v>25250742.554548088</v>
      </c>
      <c r="BF43" s="174">
        <v>3.9516104793829582E-2</v>
      </c>
      <c r="BG43" s="175">
        <f t="shared" si="63"/>
        <v>0</v>
      </c>
      <c r="BH43" s="177">
        <f t="shared" si="20"/>
        <v>0</v>
      </c>
      <c r="BI43" s="333">
        <v>0</v>
      </c>
      <c r="BJ43" s="334">
        <v>0</v>
      </c>
      <c r="BK43" s="335">
        <v>0</v>
      </c>
      <c r="BL43" s="332">
        <v>-1.9536736621339205E-2</v>
      </c>
      <c r="BM43" s="173">
        <f t="shared" si="64"/>
        <v>102992861.82389319</v>
      </c>
      <c r="BN43" s="173">
        <f t="shared" si="21"/>
        <v>-2012144.4153313825</v>
      </c>
      <c r="BO43" s="332">
        <v>1.8256474429295951E-2</v>
      </c>
      <c r="BP43" s="173">
        <v>0</v>
      </c>
      <c r="BQ43" s="173">
        <f t="shared" si="22"/>
        <v>0</v>
      </c>
      <c r="BR43" s="173">
        <f t="shared" si="48"/>
        <v>29538971363.911663</v>
      </c>
      <c r="BT43" s="173">
        <f t="shared" si="49"/>
        <v>764828877275.33301</v>
      </c>
      <c r="BV43" s="339">
        <f t="shared" si="23"/>
        <v>3.8621673738500645E-2</v>
      </c>
      <c r="BW43" s="338">
        <v>3.8738954780625799E-2</v>
      </c>
    </row>
    <row r="44" spans="1:75" ht="15.75">
      <c r="A44" s="171">
        <v>39234</v>
      </c>
      <c r="B44" s="172">
        <v>802752166457.92676</v>
      </c>
      <c r="C44" s="173">
        <v>-2898569507.6411777</v>
      </c>
      <c r="D44" s="174">
        <v>1.8259657483616645E-2</v>
      </c>
      <c r="E44" s="201">
        <v>0</v>
      </c>
      <c r="F44" s="175">
        <f t="shared" si="3"/>
        <v>0</v>
      </c>
      <c r="G44" s="176">
        <v>6.3170025893882547E-3</v>
      </c>
      <c r="H44" s="175">
        <f t="shared" si="50"/>
        <v>121904880.46556377</v>
      </c>
      <c r="I44" s="175">
        <f t="shared" si="4"/>
        <v>770073.44556003204</v>
      </c>
      <c r="J44" s="176">
        <v>0</v>
      </c>
      <c r="K44" s="175">
        <f t="shared" si="51"/>
        <v>149870000</v>
      </c>
      <c r="L44" s="177">
        <f t="shared" si="5"/>
        <v>0</v>
      </c>
      <c r="M44" s="174">
        <v>-9.3871879308229961E-2</v>
      </c>
      <c r="N44" s="175">
        <f t="shared" si="52"/>
        <v>318294384.19992709</v>
      </c>
      <c r="O44" s="175">
        <f t="shared" si="6"/>
        <v>-29878892.018102933</v>
      </c>
      <c r="P44" s="176">
        <v>0</v>
      </c>
      <c r="Q44" s="178">
        <f t="shared" si="53"/>
        <v>120642000</v>
      </c>
      <c r="R44" s="178">
        <f t="shared" si="7"/>
        <v>0</v>
      </c>
      <c r="S44" s="176">
        <v>-0.13672361428235294</v>
      </c>
      <c r="T44" s="178">
        <v>0</v>
      </c>
      <c r="U44" s="178">
        <f t="shared" si="8"/>
        <v>0</v>
      </c>
      <c r="V44" s="329">
        <v>-1.8957730496933892E-2</v>
      </c>
      <c r="W44" s="173">
        <f t="shared" si="54"/>
        <v>6314517.0588809559</v>
      </c>
      <c r="X44" s="173">
        <f t="shared" si="9"/>
        <v>-119708.9126205568</v>
      </c>
      <c r="Y44" s="174">
        <v>0</v>
      </c>
      <c r="Z44" s="175">
        <v>0</v>
      </c>
      <c r="AA44" s="177">
        <f t="shared" si="10"/>
        <v>0</v>
      </c>
      <c r="AB44" s="174">
        <v>-8.7054882779659618E-3</v>
      </c>
      <c r="AC44" s="175">
        <v>0</v>
      </c>
      <c r="AD44" s="175">
        <f t="shared" si="11"/>
        <v>0</v>
      </c>
      <c r="AE44" s="331">
        <v>0.1484692782108597</v>
      </c>
      <c r="AF44" s="231">
        <f t="shared" si="55"/>
        <v>1658777245.0103016</v>
      </c>
      <c r="AG44" s="173">
        <f t="shared" si="12"/>
        <v>246277460.27927786</v>
      </c>
      <c r="AH44" s="332">
        <v>2.4636069883284695E-2</v>
      </c>
      <c r="AI44" s="173">
        <f t="shared" si="56"/>
        <v>3588093858.792347</v>
      </c>
      <c r="AJ44" s="173">
        <f t="shared" si="13"/>
        <v>88396531.05299291</v>
      </c>
      <c r="AK44" s="503">
        <v>0</v>
      </c>
      <c r="AL44" s="173">
        <f t="shared" si="57"/>
        <v>1603454000</v>
      </c>
      <c r="AM44" s="316">
        <f t="shared" si="14"/>
        <v>0</v>
      </c>
      <c r="AN44" s="332">
        <v>5.0305071940098872E-3</v>
      </c>
      <c r="AO44" s="173">
        <f t="shared" si="58"/>
        <v>43703070.11959625</v>
      </c>
      <c r="AP44" s="173">
        <f t="shared" si="15"/>
        <v>219848.60863694747</v>
      </c>
      <c r="AQ44" s="415">
        <v>0</v>
      </c>
      <c r="AR44" s="173">
        <f t="shared" si="59"/>
        <v>99170000</v>
      </c>
      <c r="AS44" s="173">
        <f t="shared" si="16"/>
        <v>0</v>
      </c>
      <c r="AT44" s="176">
        <v>-0.12910222058249929</v>
      </c>
      <c r="AU44" s="178">
        <f t="shared" si="60"/>
        <v>0</v>
      </c>
      <c r="AV44" s="179">
        <f t="shared" si="17"/>
        <v>0</v>
      </c>
      <c r="AW44" s="174">
        <v>6.804903772858889E-2</v>
      </c>
      <c r="AX44" s="175">
        <v>0</v>
      </c>
      <c r="AY44" s="177">
        <f t="shared" si="0"/>
        <v>0</v>
      </c>
      <c r="AZ44" s="203">
        <v>0.12874465866823609</v>
      </c>
      <c r="BA44" s="177">
        <f t="shared" si="61"/>
        <v>204005291.80806184</v>
      </c>
      <c r="BB44" s="177">
        <f t="shared" si="18"/>
        <v>26264591.66034282</v>
      </c>
      <c r="BC44" s="332">
        <v>-2.8480892410043365E-3</v>
      </c>
      <c r="BD44" s="173">
        <f t="shared" si="62"/>
        <v>369107853.81875473</v>
      </c>
      <c r="BE44" s="172">
        <f t="shared" si="19"/>
        <v>-1051252.1072313967</v>
      </c>
      <c r="BF44" s="174">
        <v>-4.7982945075834872E-2</v>
      </c>
      <c r="BG44" s="175">
        <f t="shared" si="63"/>
        <v>0</v>
      </c>
      <c r="BH44" s="177">
        <f t="shared" si="20"/>
        <v>0</v>
      </c>
      <c r="BI44" s="333">
        <v>0</v>
      </c>
      <c r="BJ44" s="334">
        <v>0</v>
      </c>
      <c r="BK44" s="335">
        <v>0</v>
      </c>
      <c r="BL44" s="332">
        <v>-1.2092880969890826E-3</v>
      </c>
      <c r="BM44" s="173">
        <f t="shared" si="64"/>
        <v>100980717.4085618</v>
      </c>
      <c r="BN44" s="173">
        <f t="shared" si="21"/>
        <v>-122114.77958759201</v>
      </c>
      <c r="BO44" s="332">
        <v>-8.2468853467527983E-2</v>
      </c>
      <c r="BP44" s="173">
        <v>0</v>
      </c>
      <c r="BQ44" s="173">
        <f t="shared" si="22"/>
        <v>0</v>
      </c>
      <c r="BR44" s="173">
        <f t="shared" si="48"/>
        <v>-3229326044.8704448</v>
      </c>
      <c r="BT44" s="173">
        <f t="shared" si="49"/>
        <v>794367848639.24475</v>
      </c>
      <c r="BV44" s="339">
        <f t="shared" si="23"/>
        <v>-4.0652778815284292E-3</v>
      </c>
      <c r="BW44" s="338">
        <v>-3.6107900155920602E-3</v>
      </c>
    </row>
    <row r="45" spans="1:75" ht="15.75">
      <c r="A45" s="171">
        <v>39264</v>
      </c>
      <c r="B45" s="172">
        <v>799853596950.28552</v>
      </c>
      <c r="C45" s="173">
        <v>-19358609825.732258</v>
      </c>
      <c r="D45" s="174">
        <v>0.27758687226317519</v>
      </c>
      <c r="E45" s="201">
        <v>0</v>
      </c>
      <c r="F45" s="175">
        <f t="shared" si="3"/>
        <v>0</v>
      </c>
      <c r="G45" s="176">
        <v>-5.0376520919050413E-2</v>
      </c>
      <c r="H45" s="175">
        <f t="shared" si="50"/>
        <v>122674953.9111238</v>
      </c>
      <c r="I45" s="175">
        <f t="shared" si="4"/>
        <v>-6179937.3819472734</v>
      </c>
      <c r="J45" s="176">
        <v>0</v>
      </c>
      <c r="K45" s="175">
        <f t="shared" si="51"/>
        <v>149870000</v>
      </c>
      <c r="L45" s="177">
        <f t="shared" si="5"/>
        <v>0</v>
      </c>
      <c r="M45" s="174">
        <v>-7.0333173068965457E-2</v>
      </c>
      <c r="N45" s="175">
        <f t="shared" si="52"/>
        <v>288415492.18182415</v>
      </c>
      <c r="O45" s="175">
        <f t="shared" si="6"/>
        <v>-20285176.727395091</v>
      </c>
      <c r="P45" s="176">
        <v>0</v>
      </c>
      <c r="Q45" s="178">
        <f t="shared" si="53"/>
        <v>120642000</v>
      </c>
      <c r="R45" s="178">
        <f t="shared" si="7"/>
        <v>0</v>
      </c>
      <c r="S45" s="176">
        <v>0.2205340770014533</v>
      </c>
      <c r="T45" s="178">
        <v>0</v>
      </c>
      <c r="U45" s="178">
        <f t="shared" si="8"/>
        <v>0</v>
      </c>
      <c r="V45" s="329">
        <v>0.12811982354069015</v>
      </c>
      <c r="W45" s="173">
        <f t="shared" si="54"/>
        <v>6194808.1462603984</v>
      </c>
      <c r="X45" s="173">
        <f t="shared" si="9"/>
        <v>793677.72656731214</v>
      </c>
      <c r="Y45" s="174">
        <v>0</v>
      </c>
      <c r="Z45" s="175">
        <v>0</v>
      </c>
      <c r="AA45" s="177">
        <f t="shared" si="10"/>
        <v>0</v>
      </c>
      <c r="AB45" s="174">
        <v>0.28542941330221744</v>
      </c>
      <c r="AC45" s="175">
        <v>0</v>
      </c>
      <c r="AD45" s="175">
        <f t="shared" si="11"/>
        <v>0</v>
      </c>
      <c r="AE45" s="331">
        <v>0.12074478823357924</v>
      </c>
      <c r="AF45" s="231">
        <f t="shared" si="55"/>
        <v>1905054705.2895794</v>
      </c>
      <c r="AG45" s="173">
        <f t="shared" si="12"/>
        <v>230025426.96357399</v>
      </c>
      <c r="AH45" s="332">
        <v>7.1241205609380756E-2</v>
      </c>
      <c r="AI45" s="173">
        <f t="shared" si="56"/>
        <v>3676490389.8453393</v>
      </c>
      <c r="AJ45" s="173">
        <f t="shared" si="13"/>
        <v>261917607.78388423</v>
      </c>
      <c r="AK45" s="503">
        <v>0</v>
      </c>
      <c r="AL45" s="173">
        <f t="shared" si="57"/>
        <v>1603454000</v>
      </c>
      <c r="AM45" s="316">
        <f t="shared" si="14"/>
        <v>0</v>
      </c>
      <c r="AN45" s="332">
        <v>0.10486371198530946</v>
      </c>
      <c r="AO45" s="173">
        <f t="shared" si="58"/>
        <v>43922918.728233203</v>
      </c>
      <c r="AP45" s="173">
        <f t="shared" si="15"/>
        <v>4605920.2990716016</v>
      </c>
      <c r="AQ45" s="415">
        <v>0</v>
      </c>
      <c r="AR45" s="173">
        <f t="shared" si="59"/>
        <v>99170000</v>
      </c>
      <c r="AS45" s="173">
        <f t="shared" si="16"/>
        <v>0</v>
      </c>
      <c r="AT45" s="176">
        <v>-6.2771195703004518E-2</v>
      </c>
      <c r="AU45" s="178">
        <f t="shared" si="60"/>
        <v>0</v>
      </c>
      <c r="AV45" s="179">
        <f t="shared" si="17"/>
        <v>0</v>
      </c>
      <c r="AW45" s="174">
        <v>1.313959297817519E-2</v>
      </c>
      <c r="AX45" s="175">
        <v>0</v>
      </c>
      <c r="AY45" s="177">
        <f t="shared" si="0"/>
        <v>0</v>
      </c>
      <c r="AZ45" s="203">
        <v>9.827678710455473E-2</v>
      </c>
      <c r="BA45" s="177">
        <f t="shared" si="61"/>
        <v>230269883.46840468</v>
      </c>
      <c r="BB45" s="177">
        <f t="shared" si="18"/>
        <v>22630184.314215034</v>
      </c>
      <c r="BC45" s="332">
        <v>0.12719881340627842</v>
      </c>
      <c r="BD45" s="173">
        <f t="shared" si="62"/>
        <v>368056601.71152335</v>
      </c>
      <c r="BE45" s="172">
        <f t="shared" si="19"/>
        <v>46816363.004052997</v>
      </c>
      <c r="BF45" s="174">
        <v>5.8626170001552048E-2</v>
      </c>
      <c r="BG45" s="175">
        <f t="shared" si="63"/>
        <v>0</v>
      </c>
      <c r="BH45" s="177">
        <f t="shared" si="20"/>
        <v>0</v>
      </c>
      <c r="BI45" s="333">
        <v>0</v>
      </c>
      <c r="BJ45" s="334">
        <v>0</v>
      </c>
      <c r="BK45" s="335">
        <v>0</v>
      </c>
      <c r="BL45" s="332">
        <v>0.10331259786182953</v>
      </c>
      <c r="BM45" s="173">
        <f t="shared" si="64"/>
        <v>100858602.6289742</v>
      </c>
      <c r="BN45" s="173">
        <f t="shared" si="21"/>
        <v>10419964.254313273</v>
      </c>
      <c r="BO45" s="332">
        <v>-4.8550232815235163E-2</v>
      </c>
      <c r="BP45" s="173">
        <v>0</v>
      </c>
      <c r="BQ45" s="173">
        <f t="shared" si="22"/>
        <v>0</v>
      </c>
      <c r="BR45" s="173">
        <f t="shared" si="48"/>
        <v>-19909353855.968597</v>
      </c>
      <c r="BT45" s="173">
        <f t="shared" si="49"/>
        <v>791138522594.37415</v>
      </c>
      <c r="BV45" s="339">
        <f t="shared" si="23"/>
        <v>-2.5165446110094618E-2</v>
      </c>
      <c r="BW45" s="338">
        <v>-2.42026914669679E-2</v>
      </c>
    </row>
    <row r="46" spans="1:75" ht="15.75">
      <c r="A46" s="171">
        <v>39295</v>
      </c>
      <c r="B46" s="172">
        <v>780494987124.55334</v>
      </c>
      <c r="C46" s="173">
        <v>-5545852119.3576193</v>
      </c>
      <c r="D46" s="174">
        <v>0.22745838858731604</v>
      </c>
      <c r="E46" s="201">
        <v>0</v>
      </c>
      <c r="F46" s="175">
        <f t="shared" si="3"/>
        <v>0</v>
      </c>
      <c r="G46" s="176">
        <v>-0.11326803112679291</v>
      </c>
      <c r="H46" s="175">
        <f t="shared" si="50"/>
        <v>116495016.52917652</v>
      </c>
      <c r="I46" s="175">
        <f t="shared" si="4"/>
        <v>-13195161.158343021</v>
      </c>
      <c r="J46" s="176">
        <v>0</v>
      </c>
      <c r="K46" s="175">
        <f t="shared" si="51"/>
        <v>149870000</v>
      </c>
      <c r="L46" s="177">
        <f t="shared" si="5"/>
        <v>0</v>
      </c>
      <c r="M46" s="174">
        <v>-7.3142422706965124E-2</v>
      </c>
      <c r="N46" s="175">
        <f t="shared" si="52"/>
        <v>268130315.45442906</v>
      </c>
      <c r="O46" s="175">
        <f t="shared" si="6"/>
        <v>-19611700.873519752</v>
      </c>
      <c r="P46" s="176">
        <v>0</v>
      </c>
      <c r="Q46" s="178">
        <f t="shared" si="53"/>
        <v>120642000</v>
      </c>
      <c r="R46" s="178">
        <f t="shared" si="7"/>
        <v>0</v>
      </c>
      <c r="S46" s="176">
        <v>0.15134830288993004</v>
      </c>
      <c r="T46" s="178">
        <v>0</v>
      </c>
      <c r="U46" s="178">
        <f t="shared" si="8"/>
        <v>0</v>
      </c>
      <c r="V46" s="329">
        <v>-9.1290410265669336E-2</v>
      </c>
      <c r="W46" s="173">
        <f t="shared" si="54"/>
        <v>6988485.8728277106</v>
      </c>
      <c r="X46" s="173">
        <f t="shared" si="9"/>
        <v>-637981.74246627593</v>
      </c>
      <c r="Y46" s="174">
        <v>0</v>
      </c>
      <c r="Z46" s="175">
        <v>0</v>
      </c>
      <c r="AA46" s="177">
        <f t="shared" si="10"/>
        <v>0</v>
      </c>
      <c r="AB46" s="174">
        <v>1.3726332708948338E-2</v>
      </c>
      <c r="AC46" s="175">
        <v>0</v>
      </c>
      <c r="AD46" s="175">
        <f t="shared" si="11"/>
        <v>0</v>
      </c>
      <c r="AE46" s="331">
        <v>-9.1125161135472629E-2</v>
      </c>
      <c r="AF46" s="231">
        <f t="shared" si="55"/>
        <v>2135080132.2531533</v>
      </c>
      <c r="AG46" s="173">
        <f t="shared" si="12"/>
        <v>-194559521.08871481</v>
      </c>
      <c r="AH46" s="332">
        <v>-0.19606847801972002</v>
      </c>
      <c r="AI46" s="173">
        <f t="shared" si="56"/>
        <v>3938407997.6292233</v>
      </c>
      <c r="AJ46" s="173">
        <f t="shared" si="13"/>
        <v>-772197661.91585493</v>
      </c>
      <c r="AK46" s="503">
        <v>0</v>
      </c>
      <c r="AL46" s="173">
        <f t="shared" si="57"/>
        <v>1603454000</v>
      </c>
      <c r="AM46" s="316">
        <f t="shared" si="14"/>
        <v>0</v>
      </c>
      <c r="AN46" s="332">
        <v>-9.8060248215853067E-3</v>
      </c>
      <c r="AO46" s="173">
        <f t="shared" si="58"/>
        <v>48528839.027304806</v>
      </c>
      <c r="AP46" s="173">
        <f t="shared" si="15"/>
        <v>-475875.00006446865</v>
      </c>
      <c r="AQ46" s="415">
        <v>0</v>
      </c>
      <c r="AR46" s="173">
        <f t="shared" si="59"/>
        <v>99170000</v>
      </c>
      <c r="AS46" s="173">
        <f t="shared" si="16"/>
        <v>0</v>
      </c>
      <c r="AT46" s="176">
        <v>-0.1075667773516215</v>
      </c>
      <c r="AU46" s="178">
        <f t="shared" si="60"/>
        <v>0</v>
      </c>
      <c r="AV46" s="179">
        <f t="shared" si="17"/>
        <v>0</v>
      </c>
      <c r="AW46" s="174">
        <v>-9.0464420244266902E-2</v>
      </c>
      <c r="AX46" s="175">
        <v>0</v>
      </c>
      <c r="AY46" s="177">
        <f t="shared" si="0"/>
        <v>0</v>
      </c>
      <c r="AZ46" s="203">
        <v>-0.16433411667874179</v>
      </c>
      <c r="BA46" s="177">
        <f t="shared" si="61"/>
        <v>252900067.78261971</v>
      </c>
      <c r="BB46" s="177">
        <f t="shared" si="18"/>
        <v>-41560109.247050732</v>
      </c>
      <c r="BC46" s="332">
        <v>-0.10634588938323894</v>
      </c>
      <c r="BD46" s="173">
        <f t="shared" si="62"/>
        <v>414872964.71557635</v>
      </c>
      <c r="BE46" s="172">
        <f t="shared" si="19"/>
        <v>-44120034.413739078</v>
      </c>
      <c r="BF46" s="174">
        <v>-1.5627654199272947E-2</v>
      </c>
      <c r="BG46" s="175">
        <f t="shared" si="63"/>
        <v>0</v>
      </c>
      <c r="BH46" s="177">
        <f t="shared" si="20"/>
        <v>0</v>
      </c>
      <c r="BI46" s="333">
        <v>0</v>
      </c>
      <c r="BJ46" s="334">
        <v>0</v>
      </c>
      <c r="BK46" s="335">
        <v>0</v>
      </c>
      <c r="BL46" s="332">
        <v>-0.12672372042607644</v>
      </c>
      <c r="BM46" s="173">
        <f t="shared" si="64"/>
        <v>111278566.88328746</v>
      </c>
      <c r="BN46" s="173">
        <f t="shared" si="21"/>
        <v>-14101633.999132168</v>
      </c>
      <c r="BO46" s="332">
        <v>-0.19832925897071998</v>
      </c>
      <c r="BP46" s="173">
        <v>0</v>
      </c>
      <c r="BQ46" s="173">
        <f t="shared" si="22"/>
        <v>0</v>
      </c>
      <c r="BR46" s="173">
        <f t="shared" si="48"/>
        <v>-4445392439.9187336</v>
      </c>
      <c r="BT46" s="173">
        <f t="shared" si="49"/>
        <v>771229168738.40564</v>
      </c>
      <c r="BV46" s="339">
        <f t="shared" si="23"/>
        <v>-5.7640356720306731E-3</v>
      </c>
      <c r="BW46" s="338">
        <v>-7.1055576407854605E-3</v>
      </c>
    </row>
    <row r="47" spans="1:75" ht="15.75">
      <c r="A47" s="171">
        <v>39326</v>
      </c>
      <c r="B47" s="172">
        <v>774949135005.19568</v>
      </c>
      <c r="C47" s="173">
        <v>22535575144.938835</v>
      </c>
      <c r="D47" s="174">
        <v>0.49476661216606377</v>
      </c>
      <c r="E47" s="201">
        <v>0</v>
      </c>
      <c r="F47" s="175">
        <f t="shared" si="3"/>
        <v>0</v>
      </c>
      <c r="G47" s="176">
        <v>0.11434633121432927</v>
      </c>
      <c r="H47" s="175">
        <f t="shared" si="50"/>
        <v>103299855.37083349</v>
      </c>
      <c r="I47" s="175">
        <f t="shared" si="4"/>
        <v>11811959.476625636</v>
      </c>
      <c r="J47" s="176">
        <v>0</v>
      </c>
      <c r="K47" s="175">
        <f t="shared" si="51"/>
        <v>149870000</v>
      </c>
      <c r="L47" s="177">
        <f t="shared" si="5"/>
        <v>0</v>
      </c>
      <c r="M47" s="174">
        <v>0.12259645157007835</v>
      </c>
      <c r="N47" s="175">
        <f t="shared" si="52"/>
        <v>248518614.58090931</v>
      </c>
      <c r="O47" s="175">
        <f t="shared" si="6"/>
        <v>30467500.296731416</v>
      </c>
      <c r="P47" s="176">
        <v>0</v>
      </c>
      <c r="Q47" s="178">
        <f t="shared" si="53"/>
        <v>120642000</v>
      </c>
      <c r="R47" s="178">
        <f t="shared" si="7"/>
        <v>0</v>
      </c>
      <c r="S47" s="176">
        <v>0.18799828952878297</v>
      </c>
      <c r="T47" s="178">
        <v>0</v>
      </c>
      <c r="U47" s="178">
        <f t="shared" si="8"/>
        <v>0</v>
      </c>
      <c r="V47" s="329">
        <v>0.23309586872040028</v>
      </c>
      <c r="W47" s="173">
        <f t="shared" si="54"/>
        <v>6350504.130361435</v>
      </c>
      <c r="X47" s="173">
        <f t="shared" si="9"/>
        <v>1480276.2770790888</v>
      </c>
      <c r="Y47" s="174">
        <v>0</v>
      </c>
      <c r="Z47" s="175">
        <v>0</v>
      </c>
      <c r="AA47" s="177">
        <f t="shared" si="10"/>
        <v>0</v>
      </c>
      <c r="AB47" s="174">
        <v>0.40091056652424223</v>
      </c>
      <c r="AC47" s="175">
        <v>0</v>
      </c>
      <c r="AD47" s="175">
        <f t="shared" si="11"/>
        <v>0</v>
      </c>
      <c r="AE47" s="331">
        <v>0.14087713744400482</v>
      </c>
      <c r="AF47" s="231">
        <f t="shared" si="55"/>
        <v>1940520611.1644385</v>
      </c>
      <c r="AG47" s="173">
        <f t="shared" si="12"/>
        <v>273374988.85193682</v>
      </c>
      <c r="AH47" s="332">
        <v>0.15023159440992467</v>
      </c>
      <c r="AI47" s="173">
        <f t="shared" si="56"/>
        <v>3166210335.7133684</v>
      </c>
      <c r="AJ47" s="173">
        <f t="shared" si="13"/>
        <v>475664826.97140223</v>
      </c>
      <c r="AK47" s="503">
        <v>0</v>
      </c>
      <c r="AL47" s="173">
        <f t="shared" si="57"/>
        <v>1603454000</v>
      </c>
      <c r="AM47" s="316">
        <f t="shared" si="14"/>
        <v>0</v>
      </c>
      <c r="AN47" s="332">
        <v>0.1424686552840157</v>
      </c>
      <c r="AO47" s="173">
        <f t="shared" si="58"/>
        <v>48052964.027240336</v>
      </c>
      <c r="AP47" s="173">
        <f t="shared" si="15"/>
        <v>6846041.1673721103</v>
      </c>
      <c r="AQ47" s="415">
        <v>0</v>
      </c>
      <c r="AR47" s="173">
        <f t="shared" si="59"/>
        <v>99170000</v>
      </c>
      <c r="AS47" s="173">
        <f t="shared" si="16"/>
        <v>0</v>
      </c>
      <c r="AT47" s="176">
        <v>0.11173996095661602</v>
      </c>
      <c r="AU47" s="178">
        <f t="shared" si="60"/>
        <v>0</v>
      </c>
      <c r="AV47" s="179">
        <f t="shared" si="17"/>
        <v>0</v>
      </c>
      <c r="AW47" s="174">
        <v>0.2131544480490343</v>
      </c>
      <c r="AX47" s="175">
        <v>0</v>
      </c>
      <c r="AY47" s="177">
        <f t="shared" si="0"/>
        <v>0</v>
      </c>
      <c r="AZ47" s="203">
        <v>0.12583171124854195</v>
      </c>
      <c r="BA47" s="177">
        <f t="shared" si="61"/>
        <v>211339958.53556898</v>
      </c>
      <c r="BB47" s="177">
        <f t="shared" si="18"/>
        <v>26593268.637726545</v>
      </c>
      <c r="BC47" s="332">
        <v>0.17216573913961386</v>
      </c>
      <c r="BD47" s="173">
        <f t="shared" si="62"/>
        <v>370752930.30183727</v>
      </c>
      <c r="BE47" s="172">
        <f t="shared" si="19"/>
        <v>63830952.28359355</v>
      </c>
      <c r="BF47" s="174">
        <v>9.5384544164629367E-2</v>
      </c>
      <c r="BG47" s="175">
        <f t="shared" si="63"/>
        <v>0</v>
      </c>
      <c r="BH47" s="177">
        <f t="shared" si="20"/>
        <v>0</v>
      </c>
      <c r="BI47" s="333">
        <v>0</v>
      </c>
      <c r="BJ47" s="334">
        <v>0</v>
      </c>
      <c r="BK47" s="335">
        <v>0</v>
      </c>
      <c r="BL47" s="332">
        <v>0.10070006518856507</v>
      </c>
      <c r="BM47" s="173">
        <f t="shared" si="64"/>
        <v>97176932.884155288</v>
      </c>
      <c r="BN47" s="173">
        <f t="shared" si="21"/>
        <v>9785723.4762592502</v>
      </c>
      <c r="BO47" s="332">
        <v>-0.1012800618504005</v>
      </c>
      <c r="BP47" s="173">
        <v>0</v>
      </c>
      <c r="BQ47" s="173">
        <f t="shared" si="22"/>
        <v>0</v>
      </c>
      <c r="BR47" s="173">
        <f t="shared" si="48"/>
        <v>21635719607.500107</v>
      </c>
      <c r="BT47" s="173">
        <f t="shared" si="49"/>
        <v>766783776298.48694</v>
      </c>
      <c r="BV47" s="339">
        <f t="shared" si="23"/>
        <v>2.8216193764483016E-2</v>
      </c>
      <c r="BW47" s="338">
        <v>2.9080070067808703E-2</v>
      </c>
    </row>
    <row r="48" spans="1:75" ht="15.75">
      <c r="A48" s="185">
        <v>39356</v>
      </c>
      <c r="B48" s="186">
        <v>797484710150.13452</v>
      </c>
      <c r="C48" s="173">
        <v>23878047998.277969</v>
      </c>
      <c r="D48" s="174">
        <v>0.22545573590358559</v>
      </c>
      <c r="E48" s="201">
        <v>0</v>
      </c>
      <c r="F48" s="175">
        <f t="shared" si="3"/>
        <v>0</v>
      </c>
      <c r="G48" s="176">
        <v>8.9948685245120244E-2</v>
      </c>
      <c r="H48" s="175">
        <f t="shared" si="50"/>
        <v>115111814.84745914</v>
      </c>
      <c r="I48" s="175">
        <f t="shared" si="4"/>
        <v>10354156.401708661</v>
      </c>
      <c r="J48" s="176">
        <v>0</v>
      </c>
      <c r="K48" s="175">
        <f t="shared" si="51"/>
        <v>149870000</v>
      </c>
      <c r="L48" s="177">
        <f t="shared" si="5"/>
        <v>0</v>
      </c>
      <c r="M48" s="174">
        <v>7.7380406363870516E-2</v>
      </c>
      <c r="N48" s="175">
        <f t="shared" si="52"/>
        <v>278986114.87764072</v>
      </c>
      <c r="O48" s="175">
        <f t="shared" si="6"/>
        <v>21588058.939109299</v>
      </c>
      <c r="P48" s="176">
        <v>0</v>
      </c>
      <c r="Q48" s="178">
        <f t="shared" si="53"/>
        <v>120642000</v>
      </c>
      <c r="R48" s="178">
        <f t="shared" si="7"/>
        <v>0</v>
      </c>
      <c r="S48" s="176">
        <v>-1.3375516127526453E-2</v>
      </c>
      <c r="T48" s="178">
        <v>0</v>
      </c>
      <c r="U48" s="178">
        <f t="shared" si="8"/>
        <v>0</v>
      </c>
      <c r="V48" s="329">
        <v>0.22818263310758585</v>
      </c>
      <c r="W48" s="173">
        <f t="shared" si="54"/>
        <v>7830780.4074405245</v>
      </c>
      <c r="X48" s="173">
        <f t="shared" si="9"/>
        <v>1786848.0926570729</v>
      </c>
      <c r="Y48" s="174">
        <v>0</v>
      </c>
      <c r="Z48" s="175">
        <v>0</v>
      </c>
      <c r="AA48" s="177">
        <f t="shared" si="10"/>
        <v>0</v>
      </c>
      <c r="AB48" s="174">
        <v>0.44391781961533633</v>
      </c>
      <c r="AC48" s="175">
        <v>0</v>
      </c>
      <c r="AD48" s="175">
        <f t="shared" si="11"/>
        <v>0</v>
      </c>
      <c r="AE48" s="331">
        <v>0.14803504126696826</v>
      </c>
      <c r="AF48" s="231">
        <f t="shared" si="55"/>
        <v>2213895600.0163751</v>
      </c>
      <c r="AG48" s="173">
        <f t="shared" si="12"/>
        <v>327734126.50918353</v>
      </c>
      <c r="AH48" s="332">
        <v>3.7425945236694712E-3</v>
      </c>
      <c r="AI48" s="173">
        <f t="shared" si="56"/>
        <v>3641875162.6847706</v>
      </c>
      <c r="AJ48" s="173">
        <f t="shared" si="13"/>
        <v>13630062.039751887</v>
      </c>
      <c r="AK48" s="503">
        <v>0</v>
      </c>
      <c r="AL48" s="173">
        <f t="shared" si="57"/>
        <v>1603454000</v>
      </c>
      <c r="AM48" s="316">
        <f t="shared" si="14"/>
        <v>0</v>
      </c>
      <c r="AN48" s="332">
        <v>9.7419394045331772E-2</v>
      </c>
      <c r="AO48" s="173">
        <f t="shared" si="58"/>
        <v>54899005.194612451</v>
      </c>
      <c r="AP48" s="173">
        <f t="shared" si="15"/>
        <v>5348227.8197506666</v>
      </c>
      <c r="AQ48" s="415">
        <v>0</v>
      </c>
      <c r="AR48" s="173">
        <f t="shared" si="59"/>
        <v>99170000</v>
      </c>
      <c r="AS48" s="173">
        <f t="shared" si="16"/>
        <v>0</v>
      </c>
      <c r="AT48" s="176">
        <v>9.0947740792367532E-2</v>
      </c>
      <c r="AU48" s="178">
        <f t="shared" si="60"/>
        <v>0</v>
      </c>
      <c r="AV48" s="179">
        <f t="shared" si="17"/>
        <v>0</v>
      </c>
      <c r="AW48" s="174">
        <v>0.17796082102814839</v>
      </c>
      <c r="AX48" s="175">
        <v>0</v>
      </c>
      <c r="AY48" s="177">
        <f t="shared" si="0"/>
        <v>0</v>
      </c>
      <c r="AZ48" s="203">
        <v>2.2592958202840328E-2</v>
      </c>
      <c r="BA48" s="177">
        <f t="shared" si="61"/>
        <v>237933227.1732955</v>
      </c>
      <c r="BB48" s="177">
        <f t="shared" si="18"/>
        <v>5375615.4565931773</v>
      </c>
      <c r="BC48" s="332">
        <v>9.4598789202431033E-2</v>
      </c>
      <c r="BD48" s="173">
        <f t="shared" si="62"/>
        <v>434583882.5854308</v>
      </c>
      <c r="BE48" s="172">
        <f t="shared" si="19"/>
        <v>41111109.099473208</v>
      </c>
      <c r="BF48" s="174">
        <v>8.9554009586160319E-2</v>
      </c>
      <c r="BG48" s="175">
        <f t="shared" si="63"/>
        <v>0</v>
      </c>
      <c r="BH48" s="177">
        <f t="shared" si="20"/>
        <v>0</v>
      </c>
      <c r="BI48" s="333">
        <v>0</v>
      </c>
      <c r="BJ48" s="334">
        <v>0</v>
      </c>
      <c r="BK48" s="335">
        <v>0</v>
      </c>
      <c r="BL48" s="332">
        <v>-0.20489469258816909</v>
      </c>
      <c r="BM48" s="173">
        <f t="shared" si="64"/>
        <v>106962656.36041453</v>
      </c>
      <c r="BN48" s="173">
        <f t="shared" si="21"/>
        <v>-21916080.593381103</v>
      </c>
      <c r="BO48" s="332">
        <v>-3.6808716580005924E-2</v>
      </c>
      <c r="BP48" s="173">
        <v>0</v>
      </c>
      <c r="BQ48" s="173">
        <f t="shared" si="22"/>
        <v>0</v>
      </c>
      <c r="BR48" s="173">
        <f t="shared" si="48"/>
        <v>23473035874.513123</v>
      </c>
      <c r="BT48" s="173">
        <f t="shared" si="49"/>
        <v>788419495905.98694</v>
      </c>
      <c r="BV48" s="339">
        <f t="shared" si="23"/>
        <v>2.9772267170460869E-2</v>
      </c>
      <c r="BW48" s="338">
        <v>2.9941700065676102E-2</v>
      </c>
    </row>
    <row r="49" spans="1:75" ht="15.75">
      <c r="A49" s="171">
        <v>39387</v>
      </c>
      <c r="B49" s="172">
        <v>821362758148.41248</v>
      </c>
      <c r="C49" s="173">
        <v>-38914742910.208046</v>
      </c>
      <c r="D49" s="174">
        <v>-9.0246931644973757E-2</v>
      </c>
      <c r="E49" s="201">
        <v>0</v>
      </c>
      <c r="F49" s="175">
        <f t="shared" si="3"/>
        <v>0</v>
      </c>
      <c r="G49" s="176">
        <v>0.10585879822702109</v>
      </c>
      <c r="H49" s="175">
        <f t="shared" si="50"/>
        <v>125465971.24916781</v>
      </c>
      <c r="I49" s="175">
        <f t="shared" si="4"/>
        <v>13281676.934822885</v>
      </c>
      <c r="J49" s="176">
        <v>-0.19453179932496767</v>
      </c>
      <c r="K49" s="175">
        <f t="shared" si="51"/>
        <v>149870000</v>
      </c>
      <c r="L49" s="177">
        <f t="shared" si="5"/>
        <v>-29154480.764832906</v>
      </c>
      <c r="M49" s="174">
        <v>7.9307639599220825E-2</v>
      </c>
      <c r="N49" s="175">
        <f t="shared" si="52"/>
        <v>300574173.81675005</v>
      </c>
      <c r="O49" s="175">
        <f t="shared" si="6"/>
        <v>23837828.249892369</v>
      </c>
      <c r="P49" s="176">
        <v>0</v>
      </c>
      <c r="Q49" s="178">
        <f t="shared" si="53"/>
        <v>120642000</v>
      </c>
      <c r="R49" s="178">
        <f t="shared" si="7"/>
        <v>0</v>
      </c>
      <c r="S49" s="176">
        <v>-0.19929498347229443</v>
      </c>
      <c r="T49" s="178">
        <v>0</v>
      </c>
      <c r="U49" s="178">
        <f t="shared" si="8"/>
        <v>0</v>
      </c>
      <c r="V49" s="329">
        <v>-0.10196045985121689</v>
      </c>
      <c r="W49" s="173">
        <f t="shared" si="54"/>
        <v>9617628.500097597</v>
      </c>
      <c r="X49" s="173">
        <f t="shared" si="9"/>
        <v>-980617.82454812038</v>
      </c>
      <c r="Y49" s="174">
        <v>0</v>
      </c>
      <c r="Z49" s="175">
        <v>0</v>
      </c>
      <c r="AA49" s="177">
        <f t="shared" si="10"/>
        <v>0</v>
      </c>
      <c r="AB49" s="174">
        <v>0.13544195057938468</v>
      </c>
      <c r="AC49" s="175">
        <v>0</v>
      </c>
      <c r="AD49" s="175">
        <f t="shared" si="11"/>
        <v>0</v>
      </c>
      <c r="AE49" s="331">
        <v>-0.15710766496705875</v>
      </c>
      <c r="AF49" s="231">
        <f t="shared" si="55"/>
        <v>2541629726.5255585</v>
      </c>
      <c r="AG49" s="173">
        <f t="shared" si="12"/>
        <v>-399309511.54529458</v>
      </c>
      <c r="AH49" s="332">
        <v>-4.1605068862431656E-2</v>
      </c>
      <c r="AI49" s="173">
        <f t="shared" si="56"/>
        <v>3655505224.7245226</v>
      </c>
      <c r="AJ49" s="173">
        <f t="shared" si="13"/>
        <v>-152087546.60164246</v>
      </c>
      <c r="AK49" s="503">
        <v>0</v>
      </c>
      <c r="AL49" s="173">
        <f t="shared" si="57"/>
        <v>1603454000</v>
      </c>
      <c r="AM49" s="316">
        <f t="shared" si="14"/>
        <v>0</v>
      </c>
      <c r="AN49" s="332">
        <v>0.13847947754651546</v>
      </c>
      <c r="AO49" s="173">
        <f t="shared" si="58"/>
        <v>60247233.014363118</v>
      </c>
      <c r="AP49" s="173">
        <f t="shared" si="15"/>
        <v>8343005.351452182</v>
      </c>
      <c r="AQ49" s="415">
        <v>0</v>
      </c>
      <c r="AR49" s="173">
        <f t="shared" si="59"/>
        <v>99170000</v>
      </c>
      <c r="AS49" s="173">
        <f t="shared" si="16"/>
        <v>0</v>
      </c>
      <c r="AT49" s="176">
        <v>-2.3789891117673996E-2</v>
      </c>
      <c r="AU49" s="178">
        <f t="shared" si="60"/>
        <v>0</v>
      </c>
      <c r="AV49" s="179">
        <f t="shared" si="17"/>
        <v>0</v>
      </c>
      <c r="AW49" s="174">
        <v>-4.8643113811418587E-2</v>
      </c>
      <c r="AX49" s="175">
        <v>0</v>
      </c>
      <c r="AY49" s="177">
        <f t="shared" si="0"/>
        <v>0</v>
      </c>
      <c r="AZ49" s="203">
        <v>-0.25800710585925712</v>
      </c>
      <c r="BA49" s="177">
        <f t="shared" si="61"/>
        <v>243308842.62988868</v>
      </c>
      <c r="BB49" s="177">
        <f t="shared" si="18"/>
        <v>-62775410.316903025</v>
      </c>
      <c r="BC49" s="332">
        <v>3.6323323985187589E-2</v>
      </c>
      <c r="BD49" s="173">
        <f t="shared" si="62"/>
        <v>475694991.68490398</v>
      </c>
      <c r="BE49" s="172">
        <f t="shared" si="19"/>
        <v>17278823.301101882</v>
      </c>
      <c r="BF49" s="174">
        <v>2.6878504009589018E-2</v>
      </c>
      <c r="BG49" s="175">
        <f t="shared" si="63"/>
        <v>0</v>
      </c>
      <c r="BH49" s="177">
        <f t="shared" si="20"/>
        <v>0</v>
      </c>
      <c r="BI49" s="333">
        <v>0</v>
      </c>
      <c r="BJ49" s="334">
        <v>0</v>
      </c>
      <c r="BK49" s="335">
        <v>0</v>
      </c>
      <c r="BL49" s="332">
        <v>-1.5405970057226163E-3</v>
      </c>
      <c r="BM49" s="173">
        <f t="shared" si="64"/>
        <v>85046575.767033428</v>
      </c>
      <c r="BN49" s="173">
        <f t="shared" si="21"/>
        <v>-131022.49997365332</v>
      </c>
      <c r="BO49" s="332">
        <v>-0.10209261797457991</v>
      </c>
      <c r="BP49" s="173">
        <v>0</v>
      </c>
      <c r="BQ49" s="173">
        <f t="shared" si="22"/>
        <v>0</v>
      </c>
      <c r="BR49" s="173">
        <f t="shared" si="48"/>
        <v>-38333045654.492126</v>
      </c>
      <c r="BT49" s="173">
        <f t="shared" si="49"/>
        <v>811892531780.50012</v>
      </c>
      <c r="BV49" s="339">
        <f t="shared" si="23"/>
        <v>-4.7214433134920977E-2</v>
      </c>
      <c r="BW49" s="338">
        <v>-4.7378265600857103E-2</v>
      </c>
    </row>
    <row r="50" spans="1:75" s="170" customFormat="1" ht="15.75">
      <c r="A50" s="187">
        <v>39417</v>
      </c>
      <c r="B50" s="188">
        <v>782448015238.20447</v>
      </c>
      <c r="C50" s="189">
        <v>-7032586367.7503929</v>
      </c>
      <c r="D50" s="190">
        <v>9.4995079106809738E-2</v>
      </c>
      <c r="E50" s="202">
        <v>0</v>
      </c>
      <c r="F50" s="191">
        <f t="shared" si="3"/>
        <v>0</v>
      </c>
      <c r="G50" s="192">
        <v>0.26187855197648219</v>
      </c>
      <c r="H50" s="191">
        <f t="shared" si="50"/>
        <v>138747648.18399072</v>
      </c>
      <c r="I50" s="191">
        <f t="shared" si="4"/>
        <v>36335033.196565874</v>
      </c>
      <c r="J50" s="192">
        <v>-1.8479506990386169E-2</v>
      </c>
      <c r="K50" s="191">
        <f t="shared" si="51"/>
        <v>120715519.2351671</v>
      </c>
      <c r="L50" s="193">
        <f t="shared" si="5"/>
        <v>-2230763.2815543665</v>
      </c>
      <c r="M50" s="190">
        <v>0.13791443106522044</v>
      </c>
      <c r="N50" s="191">
        <f t="shared" si="52"/>
        <v>324412002.0666424</v>
      </c>
      <c r="O50" s="191">
        <f t="shared" si="6"/>
        <v>44741096.695750102</v>
      </c>
      <c r="P50" s="192">
        <v>0</v>
      </c>
      <c r="Q50" s="194">
        <f t="shared" si="53"/>
        <v>120642000</v>
      </c>
      <c r="R50" s="194">
        <f t="shared" si="7"/>
        <v>0</v>
      </c>
      <c r="S50" s="192">
        <v>0.12104723929980303</v>
      </c>
      <c r="T50" s="194">
        <v>0</v>
      </c>
      <c r="U50" s="194">
        <f t="shared" si="8"/>
        <v>0</v>
      </c>
      <c r="V50" s="340">
        <v>-4.4881980650711374E-3</v>
      </c>
      <c r="W50" s="189">
        <f t="shared" si="54"/>
        <v>8637010.6755494755</v>
      </c>
      <c r="X50" s="189">
        <f t="shared" si="9"/>
        <v>-38764.614601999914</v>
      </c>
      <c r="Y50" s="190">
        <v>0</v>
      </c>
      <c r="Z50" s="191">
        <v>0</v>
      </c>
      <c r="AA50" s="193">
        <f t="shared" si="10"/>
        <v>0</v>
      </c>
      <c r="AB50" s="190">
        <v>6.2803103159402726E-2</v>
      </c>
      <c r="AC50" s="191">
        <v>0</v>
      </c>
      <c r="AD50" s="191">
        <f t="shared" si="11"/>
        <v>0</v>
      </c>
      <c r="AE50" s="343">
        <v>-1.6159401513049766E-2</v>
      </c>
      <c r="AF50" s="344">
        <f t="shared" si="55"/>
        <v>2142320214.9802639</v>
      </c>
      <c r="AG50" s="189">
        <f t="shared" si="12"/>
        <v>-34618612.523389176</v>
      </c>
      <c r="AH50" s="345">
        <v>-2.3877774395986807E-2</v>
      </c>
      <c r="AI50" s="189">
        <f t="shared" si="56"/>
        <v>3503417678.12288</v>
      </c>
      <c r="AJ50" s="189">
        <f t="shared" si="13"/>
        <v>-83653816.933130056</v>
      </c>
      <c r="AK50" s="504">
        <v>0</v>
      </c>
      <c r="AL50" s="189">
        <f t="shared" si="57"/>
        <v>1603454000</v>
      </c>
      <c r="AM50" s="317">
        <f t="shared" si="14"/>
        <v>0</v>
      </c>
      <c r="AN50" s="345">
        <v>0.11955626773963558</v>
      </c>
      <c r="AO50" s="189">
        <f t="shared" si="58"/>
        <v>68590238.365815297</v>
      </c>
      <c r="AP50" s="189">
        <f t="shared" si="15"/>
        <v>8200392.9023888381</v>
      </c>
      <c r="AQ50" s="416">
        <v>0</v>
      </c>
      <c r="AR50" s="189">
        <f t="shared" si="59"/>
        <v>99170000</v>
      </c>
      <c r="AS50" s="189">
        <f t="shared" si="16"/>
        <v>0</v>
      </c>
      <c r="AT50" s="192">
        <v>0.20162621313095386</v>
      </c>
      <c r="AU50" s="194">
        <f t="shared" si="60"/>
        <v>0</v>
      </c>
      <c r="AV50" s="195">
        <f t="shared" si="17"/>
        <v>0</v>
      </c>
      <c r="AW50" s="190">
        <v>0.27319743808806357</v>
      </c>
      <c r="AX50" s="191">
        <v>0</v>
      </c>
      <c r="AY50" s="193">
        <f t="shared" si="0"/>
        <v>0</v>
      </c>
      <c r="AZ50" s="204">
        <v>-4.8677369164701341E-2</v>
      </c>
      <c r="BA50" s="193">
        <f t="shared" si="61"/>
        <v>180533432.31298566</v>
      </c>
      <c r="BB50" s="193">
        <f t="shared" si="18"/>
        <v>-8787892.5312698241</v>
      </c>
      <c r="BC50" s="345">
        <v>-2.0497456402430076E-2</v>
      </c>
      <c r="BD50" s="189">
        <f t="shared" si="62"/>
        <v>492973814.9860059</v>
      </c>
      <c r="BE50" s="188">
        <f t="shared" si="19"/>
        <v>-10104709.280215286</v>
      </c>
      <c r="BF50" s="190">
        <v>-3.7591057735068614E-3</v>
      </c>
      <c r="BG50" s="191">
        <f>BG49*(1+BF49)</f>
        <v>0</v>
      </c>
      <c r="BH50" s="193">
        <f t="shared" si="20"/>
        <v>0</v>
      </c>
      <c r="BI50" s="346">
        <v>0</v>
      </c>
      <c r="BJ50" s="347">
        <v>0</v>
      </c>
      <c r="BK50" s="348">
        <v>0</v>
      </c>
      <c r="BL50" s="345">
        <v>3.5335196727435937E-2</v>
      </c>
      <c r="BM50" s="189">
        <f t="shared" si="64"/>
        <v>84915553.267059773</v>
      </c>
      <c r="BN50" s="189">
        <f t="shared" si="21"/>
        <v>3000507.7799106226</v>
      </c>
      <c r="BO50" s="345">
        <v>5.3846722076460254E-2</v>
      </c>
      <c r="BP50" s="189">
        <v>0</v>
      </c>
      <c r="BQ50" s="189">
        <f t="shared" si="22"/>
        <v>0</v>
      </c>
      <c r="BR50" s="173">
        <f t="shared" si="48"/>
        <v>-6985428839.1608477</v>
      </c>
      <c r="BT50" s="189">
        <f t="shared" si="49"/>
        <v>773559486126.00818</v>
      </c>
      <c r="BV50" s="339">
        <f t="shared" si="23"/>
        <v>-9.0302413252585506E-3</v>
      </c>
      <c r="BW50" s="349">
        <v>-8.9879279272111496E-3</v>
      </c>
    </row>
    <row r="51" spans="1:75" ht="15.75">
      <c r="A51" s="171">
        <v>39448</v>
      </c>
      <c r="B51" s="172">
        <v>957900000000</v>
      </c>
      <c r="C51" s="173">
        <v>-89607850727.125931</v>
      </c>
      <c r="D51" s="174">
        <v>-0.17108195153204309</v>
      </c>
      <c r="E51" s="201">
        <v>0</v>
      </c>
      <c r="F51" s="175">
        <f t="shared" si="3"/>
        <v>0</v>
      </c>
      <c r="G51" s="176">
        <v>-0.15758924218942125</v>
      </c>
      <c r="H51" s="175">
        <f>'[4]SPU investering'!F3</f>
        <v>448524000</v>
      </c>
      <c r="I51" s="175">
        <f t="shared" si="4"/>
        <v>-70682557.263767973</v>
      </c>
      <c r="J51" s="176">
        <v>-8.4158297431166665E-2</v>
      </c>
      <c r="K51" s="175">
        <f>'[4]SPU investering'!F4</f>
        <v>365379000</v>
      </c>
      <c r="L51" s="177">
        <f t="shared" si="5"/>
        <v>-30749674.557102244</v>
      </c>
      <c r="M51" s="174">
        <v>-0.22587882343664067</v>
      </c>
      <c r="N51" s="175">
        <f>'[4]SPU investering'!F5</f>
        <v>694115000</v>
      </c>
      <c r="O51" s="175">
        <f t="shared" si="6"/>
        <v>-156785879.52972385</v>
      </c>
      <c r="P51" s="176">
        <v>0</v>
      </c>
      <c r="Q51" s="178">
        <f>'[4]SPU investering'!F6</f>
        <v>59662000</v>
      </c>
      <c r="R51" s="178">
        <f t="shared" si="7"/>
        <v>0</v>
      </c>
      <c r="S51" s="176">
        <v>-6.761095039702017E-2</v>
      </c>
      <c r="T51" s="178">
        <f>'[4]SPU investering'!F7</f>
        <v>-10335000</v>
      </c>
      <c r="U51" s="178">
        <f>S51*(-T51)</f>
        <v>-698759.17235320341</v>
      </c>
      <c r="V51" s="329">
        <v>-0.13693681009620168</v>
      </c>
      <c r="W51" s="173">
        <v>15528000</v>
      </c>
      <c r="X51" s="173">
        <f t="shared" si="9"/>
        <v>-2126354.7871738197</v>
      </c>
      <c r="Y51" s="174">
        <v>0</v>
      </c>
      <c r="Z51" s="175">
        <v>0</v>
      </c>
      <c r="AA51" s="177">
        <f t="shared" si="10"/>
        <v>0</v>
      </c>
      <c r="AB51" s="174">
        <v>2.8647154952660337E-2</v>
      </c>
      <c r="AC51" s="175">
        <v>0</v>
      </c>
      <c r="AD51" s="175">
        <f t="shared" si="11"/>
        <v>0</v>
      </c>
      <c r="AE51" s="331">
        <v>-0.15996462567080941</v>
      </c>
      <c r="AF51" s="231">
        <v>2821310000</v>
      </c>
      <c r="AG51" s="173">
        <f t="shared" si="12"/>
        <v>-451309798.05131131</v>
      </c>
      <c r="AH51" s="332">
        <v>-0.1847273231533722</v>
      </c>
      <c r="AI51" s="173">
        <v>3303456000</v>
      </c>
      <c r="AJ51" s="173">
        <f t="shared" si="13"/>
        <v>-610238584.03494632</v>
      </c>
      <c r="AK51" s="503">
        <v>0</v>
      </c>
      <c r="AL51" s="173">
        <v>2186772000</v>
      </c>
      <c r="AM51" s="316">
        <f t="shared" si="14"/>
        <v>0</v>
      </c>
      <c r="AN51" s="332">
        <v>-0.2730245630638003</v>
      </c>
      <c r="AO51" s="173">
        <v>71566000</v>
      </c>
      <c r="AP51" s="173">
        <f t="shared" si="15"/>
        <v>-19539275.880223934</v>
      </c>
      <c r="AQ51" s="415">
        <v>0</v>
      </c>
      <c r="AR51" s="173">
        <v>0</v>
      </c>
      <c r="AS51" s="173">
        <f t="shared" si="16"/>
        <v>0</v>
      </c>
      <c r="AT51" s="176">
        <v>-0.19365940083631339</v>
      </c>
      <c r="AU51" s="178">
        <f>'[4]SPU investering'!R12</f>
        <v>0</v>
      </c>
      <c r="AV51" s="179">
        <f t="shared" si="17"/>
        <v>0</v>
      </c>
      <c r="AW51" s="174">
        <v>-0.2505187219334738</v>
      </c>
      <c r="AX51" s="177">
        <f>'[4]SPU investering'!R13</f>
        <v>0</v>
      </c>
      <c r="AY51" s="177">
        <f t="shared" si="0"/>
        <v>0</v>
      </c>
      <c r="AZ51" s="203">
        <v>-0.18912003449851611</v>
      </c>
      <c r="BA51" s="173">
        <v>265385000</v>
      </c>
      <c r="BB51" s="177">
        <f t="shared" si="18"/>
        <v>-50189620.355388701</v>
      </c>
      <c r="BC51" s="332">
        <v>-0.14922208377646948</v>
      </c>
      <c r="BD51" s="173">
        <v>578960000</v>
      </c>
      <c r="BE51" s="172">
        <f t="shared" si="19"/>
        <v>-86393617.623224765</v>
      </c>
      <c r="BF51" s="174">
        <v>-0.18448817018746708</v>
      </c>
      <c r="BG51" s="175">
        <f>'[4]SPU investering'!O15</f>
        <v>0</v>
      </c>
      <c r="BH51" s="177">
        <f t="shared" si="20"/>
        <v>0</v>
      </c>
      <c r="BI51" s="333">
        <v>0</v>
      </c>
      <c r="BJ51" s="334">
        <v>0</v>
      </c>
      <c r="BK51" s="335">
        <v>0</v>
      </c>
      <c r="BL51" s="332">
        <v>-0.10177875151504366</v>
      </c>
      <c r="BM51" s="173">
        <v>109102000</v>
      </c>
      <c r="BN51" s="173">
        <f t="shared" si="21"/>
        <v>-11104265.347794294</v>
      </c>
      <c r="BO51" s="332">
        <v>-0.10565252521657757</v>
      </c>
      <c r="BP51" s="173">
        <v>5204000</v>
      </c>
      <c r="BQ51" s="173">
        <f t="shared" si="22"/>
        <v>-549815.74122706964</v>
      </c>
      <c r="BR51" s="336">
        <f t="shared" si="48"/>
        <v>-88117482524.781708</v>
      </c>
      <c r="BT51" s="173">
        <f t="shared" si="49"/>
        <v>946985372000</v>
      </c>
      <c r="BV51" s="337">
        <f t="shared" si="23"/>
        <v>-9.3050521296522956E-2</v>
      </c>
      <c r="BW51" s="338">
        <v>-9.35461433626954E-2</v>
      </c>
    </row>
    <row r="52" spans="1:75" ht="15.75">
      <c r="A52" s="171">
        <v>39479</v>
      </c>
      <c r="B52" s="172">
        <v>868292149272.87402</v>
      </c>
      <c r="C52" s="173">
        <v>-6143234967.7318306</v>
      </c>
      <c r="D52" s="174">
        <v>-4.7399565458742651E-3</v>
      </c>
      <c r="E52" s="201">
        <v>0</v>
      </c>
      <c r="F52" s="175">
        <f t="shared" si="3"/>
        <v>0</v>
      </c>
      <c r="G52" s="176">
        <v>0.2272920665540146</v>
      </c>
      <c r="H52" s="175">
        <f>H51*(1+G51)</f>
        <v>377841442.73623198</v>
      </c>
      <c r="I52" s="175">
        <f t="shared" si="4"/>
        <v>85880362.349268541</v>
      </c>
      <c r="J52" s="176">
        <v>-2.3714954439657137E-2</v>
      </c>
      <c r="K52" s="175">
        <f>K51*(1+J51)</f>
        <v>334629325.44289774</v>
      </c>
      <c r="L52" s="177">
        <f t="shared" si="5"/>
        <v>-7935719.2070515202</v>
      </c>
      <c r="M52" s="174">
        <v>0.19074346707148118</v>
      </c>
      <c r="N52" s="175">
        <f>N51*(1+M51)</f>
        <v>537329120.47027612</v>
      </c>
      <c r="O52" s="175">
        <f t="shared" si="6"/>
        <v>102492019.39697006</v>
      </c>
      <c r="P52" s="176">
        <v>0</v>
      </c>
      <c r="Q52" s="178">
        <f>Q51*(1+P51)</f>
        <v>59662000</v>
      </c>
      <c r="R52" s="178">
        <f t="shared" si="7"/>
        <v>0</v>
      </c>
      <c r="S52" s="176">
        <v>2.7655728617174923E-2</v>
      </c>
      <c r="T52" s="178">
        <f>(T51)*(1-S51)</f>
        <v>-11033759.172353202</v>
      </c>
      <c r="U52" s="178">
        <f t="shared" ref="U52:U62" si="65">S52*(-T52)</f>
        <v>305146.64929786476</v>
      </c>
      <c r="V52" s="329">
        <v>8.2412180563491186E-2</v>
      </c>
      <c r="W52" s="173">
        <f>W51*(1+V51)</f>
        <v>13401645.212826181</v>
      </c>
      <c r="X52" s="173">
        <f t="shared" si="9"/>
        <v>1104458.8051272784</v>
      </c>
      <c r="Y52" s="174">
        <v>0</v>
      </c>
      <c r="Z52" s="175">
        <v>0</v>
      </c>
      <c r="AA52" s="177">
        <f t="shared" si="10"/>
        <v>0</v>
      </c>
      <c r="AB52" s="174">
        <v>-0.31526525696102048</v>
      </c>
      <c r="AC52" s="175">
        <v>0</v>
      </c>
      <c r="AD52" s="175">
        <f t="shared" si="11"/>
        <v>0</v>
      </c>
      <c r="AE52" s="331">
        <v>0.22086519807680952</v>
      </c>
      <c r="AF52" s="350">
        <f>AF51*(1+AE51)</f>
        <v>2370000201.948689</v>
      </c>
      <c r="AG52" s="173">
        <f t="shared" si="12"/>
        <v>523450564.04547572</v>
      </c>
      <c r="AH52" s="332">
        <v>0.23059390069795685</v>
      </c>
      <c r="AI52" s="173">
        <f>AI51*(1+AH51)</f>
        <v>2693217415.965054</v>
      </c>
      <c r="AJ52" s="173">
        <f t="shared" si="13"/>
        <v>621039509.37505364</v>
      </c>
      <c r="AK52" s="503">
        <v>0</v>
      </c>
      <c r="AL52" s="173">
        <f>AL51*(1+AK51)</f>
        <v>2186772000</v>
      </c>
      <c r="AM52" s="316">
        <f t="shared" si="14"/>
        <v>0</v>
      </c>
      <c r="AN52" s="332">
        <v>0.13586173353479578</v>
      </c>
      <c r="AO52" s="173">
        <f>AO51*(1+AN51)</f>
        <v>52026724.11977607</v>
      </c>
      <c r="AP52" s="173">
        <f t="shared" si="15"/>
        <v>7068440.9290493485</v>
      </c>
      <c r="AQ52" s="415">
        <v>0</v>
      </c>
      <c r="AR52" s="173">
        <v>0</v>
      </c>
      <c r="AS52" s="173">
        <f t="shared" si="16"/>
        <v>0</v>
      </c>
      <c r="AT52" s="176">
        <v>0.39633134936304593</v>
      </c>
      <c r="AU52" s="178">
        <f>AU51*(1+AT51)</f>
        <v>0</v>
      </c>
      <c r="AV52" s="179">
        <f t="shared" si="17"/>
        <v>0</v>
      </c>
      <c r="AW52" s="174">
        <v>0.46085206410053847</v>
      </c>
      <c r="AX52" s="177">
        <f>AX51*(1+AW51)</f>
        <v>0</v>
      </c>
      <c r="AY52" s="177">
        <f t="shared" si="0"/>
        <v>0</v>
      </c>
      <c r="AZ52" s="203">
        <v>0.20690037470396955</v>
      </c>
      <c r="BA52" s="177">
        <f>BA51*(1+AZ51)</f>
        <v>215195379.6446113</v>
      </c>
      <c r="BB52" s="177">
        <f t="shared" si="18"/>
        <v>44524004.683033057</v>
      </c>
      <c r="BC52" s="332">
        <v>0.19728886690125252</v>
      </c>
      <c r="BD52" s="173">
        <f>BD51*(1+BC51)</f>
        <v>492566382.37677521</v>
      </c>
      <c r="BE52" s="172">
        <f t="shared" si="19"/>
        <v>97177863.452763066</v>
      </c>
      <c r="BF52" s="174">
        <v>5.2838243453307607E-2</v>
      </c>
      <c r="BG52" s="175">
        <f>BG51*(1+BF51)</f>
        <v>0</v>
      </c>
      <c r="BH52" s="177">
        <f t="shared" si="20"/>
        <v>0</v>
      </c>
      <c r="BI52" s="333">
        <v>0</v>
      </c>
      <c r="BJ52" s="334">
        <v>0</v>
      </c>
      <c r="BK52" s="335">
        <v>0</v>
      </c>
      <c r="BL52" s="332">
        <v>3.1940246346422382E-2</v>
      </c>
      <c r="BM52" s="173">
        <f>BM51*(1+BL51)</f>
        <v>97997734.652205706</v>
      </c>
      <c r="BN52" s="173">
        <f t="shared" si="21"/>
        <v>3130071.7861827835</v>
      </c>
      <c r="BO52" s="332">
        <v>6.3057250960085617E-2</v>
      </c>
      <c r="BP52" s="173">
        <f>BP51*(1+BO51)</f>
        <v>4654184.2587729301</v>
      </c>
      <c r="BQ52" s="173">
        <f t="shared" si="22"/>
        <v>293480.06481992471</v>
      </c>
      <c r="BR52" s="173">
        <f t="shared" si="48"/>
        <v>-7621765170.06182</v>
      </c>
      <c r="BT52" s="173">
        <f t="shared" si="49"/>
        <v>858867889475.21814</v>
      </c>
      <c r="BV52" s="339">
        <f t="shared" si="23"/>
        <v>-8.8741997034245158E-3</v>
      </c>
      <c r="BW52" s="338">
        <v>-7.0750783280446603E-3</v>
      </c>
    </row>
    <row r="53" spans="1:75" ht="15.75">
      <c r="A53" s="171">
        <v>39508</v>
      </c>
      <c r="B53" s="172">
        <v>862148914305.14221</v>
      </c>
      <c r="C53" s="173">
        <v>-25573254985.674496</v>
      </c>
      <c r="D53" s="174">
        <v>-0.27134501478647488</v>
      </c>
      <c r="E53" s="201">
        <v>0</v>
      </c>
      <c r="F53" s="175">
        <f t="shared" si="3"/>
        <v>0</v>
      </c>
      <c r="G53" s="176">
        <v>-0.17463116511821253</v>
      </c>
      <c r="H53" s="175">
        <f t="shared" ref="H53:H62" si="66">H52*(1+G52)</f>
        <v>463721805.08550048</v>
      </c>
      <c r="I53" s="175">
        <f t="shared" si="4"/>
        <v>-80980279.112801597</v>
      </c>
      <c r="J53" s="176">
        <v>-0.12539004452036603</v>
      </c>
      <c r="K53" s="175">
        <f t="shared" ref="K53:K62" si="67">K52*(1+J52)</f>
        <v>326693606.23584622</v>
      </c>
      <c r="L53" s="177">
        <f t="shared" si="5"/>
        <v>-40964125.830431685</v>
      </c>
      <c r="M53" s="174">
        <v>-0.20490617221426138</v>
      </c>
      <c r="N53" s="175">
        <f t="shared" ref="N53:N62" si="68">N52*(1+M52)</f>
        <v>639821139.86724615</v>
      </c>
      <c r="O53" s="175">
        <f t="shared" si="6"/>
        <v>-131103300.67196296</v>
      </c>
      <c r="P53" s="176">
        <v>-3.6811194376576976E-2</v>
      </c>
      <c r="Q53" s="178">
        <f t="shared" ref="Q53:Q62" si="69">Q52*(1+P52)</f>
        <v>59662000</v>
      </c>
      <c r="R53" s="178">
        <f t="shared" si="7"/>
        <v>-2196229.4788953355</v>
      </c>
      <c r="S53" s="176">
        <v>3.3233505914281765E-2</v>
      </c>
      <c r="T53" s="178">
        <f>(T52)*(1-S52)</f>
        <v>-10728612.523055337</v>
      </c>
      <c r="U53" s="178">
        <f t="shared" si="65"/>
        <v>356549.40773699695</v>
      </c>
      <c r="V53" s="329">
        <v>0.12037593734426054</v>
      </c>
      <c r="W53" s="173">
        <f t="shared" ref="W53:W62" si="70">W52*(1+V52)</f>
        <v>14506104.017953459</v>
      </c>
      <c r="X53" s="173">
        <f t="shared" si="9"/>
        <v>1746185.8683744916</v>
      </c>
      <c r="Y53" s="174">
        <v>0</v>
      </c>
      <c r="Z53" s="175">
        <v>0</v>
      </c>
      <c r="AA53" s="177">
        <f t="shared" si="10"/>
        <v>0</v>
      </c>
      <c r="AB53" s="174">
        <v>-0.27994175312073483</v>
      </c>
      <c r="AC53" s="175">
        <v>0</v>
      </c>
      <c r="AD53" s="175">
        <f t="shared" si="11"/>
        <v>0</v>
      </c>
      <c r="AE53" s="331">
        <v>-0.18428979490562689</v>
      </c>
      <c r="AF53" s="350">
        <f t="shared" ref="AF53:AF62" si="71">AF52*(1+AE52)</f>
        <v>2893450765.9941645</v>
      </c>
      <c r="AG53" s="173">
        <f t="shared" si="12"/>
        <v>-533233448.23459357</v>
      </c>
      <c r="AH53" s="332">
        <v>-0.15321525309207037</v>
      </c>
      <c r="AI53" s="173">
        <f t="shared" ref="AI53:AI62" si="72">AI52*(1+AH52)</f>
        <v>3314256925.3401079</v>
      </c>
      <c r="AJ53" s="173">
        <f t="shared" si="13"/>
        <v>-507794713.62813163</v>
      </c>
      <c r="AK53" s="503">
        <v>0</v>
      </c>
      <c r="AL53" s="173">
        <f t="shared" ref="AL53:AL62" si="73">AL52*(1+AK52)</f>
        <v>2186772000</v>
      </c>
      <c r="AM53" s="316">
        <f t="shared" si="14"/>
        <v>0</v>
      </c>
      <c r="AN53" s="332">
        <v>-0.16312092973789541</v>
      </c>
      <c r="AO53" s="173">
        <f t="shared" ref="AO53:AO62" si="74">AO52*(1+AN52)</f>
        <v>59095165.04882542</v>
      </c>
      <c r="AP53" s="173">
        <f t="shared" si="15"/>
        <v>-9639658.2657787837</v>
      </c>
      <c r="AQ53" s="415">
        <v>0</v>
      </c>
      <c r="AR53" s="173">
        <v>0</v>
      </c>
      <c r="AS53" s="173">
        <f t="shared" si="16"/>
        <v>0</v>
      </c>
      <c r="AT53" s="176">
        <v>-0.27605112672925314</v>
      </c>
      <c r="AU53" s="178">
        <f t="shared" ref="AU53:AU62" si="75">AU52*(1+AT52)</f>
        <v>0</v>
      </c>
      <c r="AV53" s="179">
        <f t="shared" si="17"/>
        <v>0</v>
      </c>
      <c r="AW53" s="174">
        <v>-0.10800540058641377</v>
      </c>
      <c r="AX53" s="177">
        <f t="shared" ref="AX53:AX62" si="76">AX52*(1+AW52)</f>
        <v>0</v>
      </c>
      <c r="AY53" s="177">
        <f t="shared" si="0"/>
        <v>0</v>
      </c>
      <c r="AZ53" s="203">
        <v>2.895687107068793E-2</v>
      </c>
      <c r="BA53" s="177">
        <f t="shared" ref="BA53:BA62" si="77">BA52*(1+AZ52)</f>
        <v>259719384.32764435</v>
      </c>
      <c r="BB53" s="177">
        <f t="shared" si="18"/>
        <v>7520660.7265340444</v>
      </c>
      <c r="BC53" s="332">
        <v>-0.11491250844369434</v>
      </c>
      <c r="BD53" s="173">
        <f t="shared" ref="BD53:BD62" si="78">BD52*(1+BC52)</f>
        <v>589744245.82953823</v>
      </c>
      <c r="BE53" s="172">
        <f t="shared" si="19"/>
        <v>-67768990.628506958</v>
      </c>
      <c r="BF53" s="174">
        <v>-1.429934318727211E-2</v>
      </c>
      <c r="BG53" s="175">
        <f t="shared" ref="BG53:BG62" si="79">BG52*(1+BF52)</f>
        <v>0</v>
      </c>
      <c r="BH53" s="177">
        <f t="shared" si="20"/>
        <v>0</v>
      </c>
      <c r="BI53" s="333">
        <v>0</v>
      </c>
      <c r="BJ53" s="334">
        <v>0</v>
      </c>
      <c r="BK53" s="335">
        <v>0</v>
      </c>
      <c r="BL53" s="332">
        <v>-0.1043244324145398</v>
      </c>
      <c r="BM53" s="173">
        <f t="shared" ref="BM53:BM62" si="80">BM52*(1+BL52)</f>
        <v>101127806.4383885</v>
      </c>
      <c r="BN53" s="173">
        <f t="shared" si="21"/>
        <v>-10550101.008012323</v>
      </c>
      <c r="BO53" s="332">
        <v>-0.30775568404622522</v>
      </c>
      <c r="BP53" s="173">
        <f t="shared" ref="BP53:BP62" si="81">BP52*(1+BO52)</f>
        <v>4947664.3235928547</v>
      </c>
      <c r="BQ53" s="173">
        <f t="shared" si="22"/>
        <v>-1522671.8183384233</v>
      </c>
      <c r="BR53" s="173">
        <f t="shared" si="48"/>
        <v>-24197124862.999691</v>
      </c>
      <c r="BT53" s="173">
        <f t="shared" si="49"/>
        <v>851246124305.15662</v>
      </c>
      <c r="BV53" s="339">
        <f t="shared" si="23"/>
        <v>-2.8425533076877129E-2</v>
      </c>
      <c r="BW53" s="338">
        <v>-2.96622248910277E-2</v>
      </c>
    </row>
    <row r="54" spans="1:75" ht="15.75">
      <c r="A54" s="171">
        <v>39539</v>
      </c>
      <c r="B54" s="172">
        <v>836575659319.46777</v>
      </c>
      <c r="C54" s="173">
        <v>53370000961.553802</v>
      </c>
      <c r="D54" s="174">
        <v>0.12173414339482166</v>
      </c>
      <c r="E54" s="201">
        <v>0</v>
      </c>
      <c r="F54" s="175">
        <f t="shared" si="3"/>
        <v>0</v>
      </c>
      <c r="G54" s="176">
        <v>0.24190269311012225</v>
      </c>
      <c r="H54" s="175">
        <f t="shared" si="66"/>
        <v>382741525.97269887</v>
      </c>
      <c r="I54" s="175">
        <f t="shared" si="4"/>
        <v>92586205.897873655</v>
      </c>
      <c r="J54" s="176">
        <v>-6.8805056651739152E-2</v>
      </c>
      <c r="K54" s="175">
        <f t="shared" si="67"/>
        <v>285729480.40541452</v>
      </c>
      <c r="L54" s="177">
        <f t="shared" si="5"/>
        <v>-19659633.086366538</v>
      </c>
      <c r="M54" s="174">
        <v>0.32694739500719061</v>
      </c>
      <c r="N54" s="175">
        <f t="shared" si="68"/>
        <v>508717839.19528323</v>
      </c>
      <c r="O54" s="175">
        <f t="shared" si="6"/>
        <v>166323972.31858474</v>
      </c>
      <c r="P54" s="176">
        <v>-8.1464587659366441E-2</v>
      </c>
      <c r="Q54" s="178">
        <f t="shared" si="69"/>
        <v>57465770.521104664</v>
      </c>
      <c r="R54" s="178">
        <f t="shared" si="7"/>
        <v>-4681425.3000295665</v>
      </c>
      <c r="S54" s="176">
        <v>-0.12456642008212565</v>
      </c>
      <c r="T54" s="178">
        <f>(T53)*(1-S53)</f>
        <v>-10372063.115318341</v>
      </c>
      <c r="U54" s="178">
        <f t="shared" si="65"/>
        <v>-1292010.7711410653</v>
      </c>
      <c r="V54" s="329">
        <v>0.18148753268247056</v>
      </c>
      <c r="W54" s="173">
        <f t="shared" si="70"/>
        <v>16252289.88632795</v>
      </c>
      <c r="X54" s="173">
        <f t="shared" si="9"/>
        <v>2949587.9919099296</v>
      </c>
      <c r="Y54" s="174">
        <v>0</v>
      </c>
      <c r="Z54" s="175">
        <v>0</v>
      </c>
      <c r="AA54" s="177">
        <f t="shared" si="10"/>
        <v>0</v>
      </c>
      <c r="AB54" s="174">
        <v>0.40182456090756763</v>
      </c>
      <c r="AC54" s="175">
        <v>0</v>
      </c>
      <c r="AD54" s="175">
        <f t="shared" si="11"/>
        <v>0</v>
      </c>
      <c r="AE54" s="331">
        <v>0.34444340927280115</v>
      </c>
      <c r="AF54" s="350">
        <f t="shared" si="71"/>
        <v>2360217317.7595706</v>
      </c>
      <c r="AG54" s="173">
        <f t="shared" si="12"/>
        <v>812961299.55381274</v>
      </c>
      <c r="AH54" s="332">
        <v>0.27088686410346263</v>
      </c>
      <c r="AI54" s="173">
        <f t="shared" si="72"/>
        <v>2806462211.7119761</v>
      </c>
      <c r="AJ54" s="173">
        <f t="shared" si="13"/>
        <v>760233747.75552523</v>
      </c>
      <c r="AK54" s="503">
        <v>0</v>
      </c>
      <c r="AL54" s="173">
        <f t="shared" si="73"/>
        <v>2186772000</v>
      </c>
      <c r="AM54" s="316">
        <f t="shared" si="14"/>
        <v>0</v>
      </c>
      <c r="AN54" s="332">
        <v>0.11412201754837054</v>
      </c>
      <c r="AO54" s="173">
        <f t="shared" si="74"/>
        <v>49455506.78304664</v>
      </c>
      <c r="AP54" s="173">
        <f t="shared" si="15"/>
        <v>5643962.2129584067</v>
      </c>
      <c r="AQ54" s="415">
        <v>0</v>
      </c>
      <c r="AR54" s="173">
        <v>0</v>
      </c>
      <c r="AS54" s="173">
        <f t="shared" si="16"/>
        <v>0</v>
      </c>
      <c r="AT54" s="176">
        <v>0.36239317530445209</v>
      </c>
      <c r="AU54" s="178">
        <f t="shared" si="75"/>
        <v>0</v>
      </c>
      <c r="AV54" s="179">
        <f t="shared" si="17"/>
        <v>0</v>
      </c>
      <c r="AW54" s="174">
        <v>0.30416775758403247</v>
      </c>
      <c r="AX54" s="177">
        <f t="shared" si="76"/>
        <v>0</v>
      </c>
      <c r="AY54" s="177">
        <f t="shared" si="0"/>
        <v>0</v>
      </c>
      <c r="AZ54" s="203">
        <v>0.23966176253588045</v>
      </c>
      <c r="BA54" s="177">
        <f t="shared" si="77"/>
        <v>267240045.05417842</v>
      </c>
      <c r="BB54" s="177">
        <f t="shared" si="18"/>
        <v>64047220.217852503</v>
      </c>
      <c r="BC54" s="332">
        <v>0.25984774790045728</v>
      </c>
      <c r="BD54" s="173">
        <f t="shared" si="78"/>
        <v>521975255.20103127</v>
      </c>
      <c r="BE54" s="172">
        <f t="shared" si="19"/>
        <v>135634094.52375442</v>
      </c>
      <c r="BF54" s="174">
        <v>5.0329479057095776E-2</v>
      </c>
      <c r="BG54" s="175">
        <f t="shared" si="79"/>
        <v>0</v>
      </c>
      <c r="BH54" s="177">
        <f t="shared" si="20"/>
        <v>0</v>
      </c>
      <c r="BI54" s="333">
        <v>0</v>
      </c>
      <c r="BJ54" s="334">
        <v>0</v>
      </c>
      <c r="BK54" s="335">
        <v>0</v>
      </c>
      <c r="BL54" s="332">
        <v>0.23803367002216133</v>
      </c>
      <c r="BM54" s="173">
        <f t="shared" si="80"/>
        <v>90577705.430376172</v>
      </c>
      <c r="BN54" s="173">
        <f t="shared" si="21"/>
        <v>21560543.645778693</v>
      </c>
      <c r="BO54" s="332">
        <v>0.20439937762056526</v>
      </c>
      <c r="BP54" s="173">
        <f t="shared" si="81"/>
        <v>3424992.5052544316</v>
      </c>
      <c r="BQ54" s="173">
        <f t="shared" si="22"/>
        <v>700066.33642910642</v>
      </c>
      <c r="BR54" s="173">
        <f t="shared" si="48"/>
        <v>51332993330.256851</v>
      </c>
      <c r="BT54" s="173">
        <f t="shared" si="49"/>
        <v>827048999442.15674</v>
      </c>
      <c r="BV54" s="339">
        <f t="shared" si="23"/>
        <v>6.2067656650187444E-2</v>
      </c>
      <c r="BW54" s="338">
        <v>6.3795785075756201E-2</v>
      </c>
    </row>
    <row r="55" spans="1:75" ht="15.75">
      <c r="A55" s="171">
        <v>39569</v>
      </c>
      <c r="B55" s="172">
        <v>889945660281.02161</v>
      </c>
      <c r="C55" s="173">
        <v>15918438207.312313</v>
      </c>
      <c r="D55" s="174">
        <v>7.6120970667165763E-2</v>
      </c>
      <c r="E55" s="201">
        <v>0</v>
      </c>
      <c r="F55" s="175">
        <f t="shared" si="3"/>
        <v>0</v>
      </c>
      <c r="G55" s="176">
        <v>0.16048168204149083</v>
      </c>
      <c r="H55" s="175">
        <f t="shared" si="66"/>
        <v>475327731.87057251</v>
      </c>
      <c r="I55" s="175">
        <f t="shared" si="4"/>
        <v>76281393.931556225</v>
      </c>
      <c r="J55" s="176">
        <v>0.15799606050293175</v>
      </c>
      <c r="K55" s="175">
        <f t="shared" si="67"/>
        <v>266069847.31904796</v>
      </c>
      <c r="L55" s="177">
        <f t="shared" si="5"/>
        <v>42037987.695026115</v>
      </c>
      <c r="M55" s="174">
        <v>0.10749128864844928</v>
      </c>
      <c r="N55" s="175">
        <f t="shared" si="68"/>
        <v>675041811.51386797</v>
      </c>
      <c r="O55" s="175">
        <f t="shared" si="6"/>
        <v>72561114.211209282</v>
      </c>
      <c r="P55" s="176">
        <v>0.14672134349562227</v>
      </c>
      <c r="Q55" s="178">
        <f t="shared" si="69"/>
        <v>52784345.221075095</v>
      </c>
      <c r="R55" s="178">
        <f t="shared" si="7"/>
        <v>7744590.0463728672</v>
      </c>
      <c r="S55" s="176">
        <v>0.36058478356083085</v>
      </c>
      <c r="T55" s="178">
        <f t="shared" ref="T55:T62" si="82">(T54)*(1-S54)</f>
        <v>-11664073.886459406</v>
      </c>
      <c r="U55" s="178">
        <f t="shared" si="65"/>
        <v>4205887.5577865038</v>
      </c>
      <c r="V55" s="329">
        <v>0.1107703044575658</v>
      </c>
      <c r="W55" s="173">
        <f t="shared" si="70"/>
        <v>19201877.878237881</v>
      </c>
      <c r="X55" s="173">
        <f t="shared" si="9"/>
        <v>2126997.8587294077</v>
      </c>
      <c r="Y55" s="174">
        <v>0</v>
      </c>
      <c r="Z55" s="175">
        <v>0</v>
      </c>
      <c r="AA55" s="177">
        <f t="shared" si="10"/>
        <v>0</v>
      </c>
      <c r="AB55" s="174">
        <v>3.8885072312475032E-2</v>
      </c>
      <c r="AC55" s="175">
        <v>0</v>
      </c>
      <c r="AD55" s="175">
        <f t="shared" si="11"/>
        <v>0</v>
      </c>
      <c r="AE55" s="331">
        <v>6.710036828335561E-2</v>
      </c>
      <c r="AF55" s="350">
        <f t="shared" si="71"/>
        <v>3173178617.3133831</v>
      </c>
      <c r="AG55" s="173">
        <f t="shared" si="12"/>
        <v>212921453.85059714</v>
      </c>
      <c r="AH55" s="332">
        <v>-3.8758614185605111E-2</v>
      </c>
      <c r="AI55" s="173">
        <f t="shared" si="72"/>
        <v>3566695959.4675012</v>
      </c>
      <c r="AJ55" s="173">
        <f t="shared" si="13"/>
        <v>-138240192.61035752</v>
      </c>
      <c r="AK55" s="503">
        <v>0</v>
      </c>
      <c r="AL55" s="173">
        <f t="shared" si="73"/>
        <v>2186772000</v>
      </c>
      <c r="AM55" s="316">
        <f t="shared" si="14"/>
        <v>0</v>
      </c>
      <c r="AN55" s="332">
        <v>-2.5065166078436986E-2</v>
      </c>
      <c r="AO55" s="173">
        <f t="shared" si="74"/>
        <v>55099468.996005051</v>
      </c>
      <c r="AP55" s="173">
        <f t="shared" si="15"/>
        <v>-1381077.3412185563</v>
      </c>
      <c r="AQ55" s="415">
        <v>0</v>
      </c>
      <c r="AR55" s="173">
        <v>0</v>
      </c>
      <c r="AS55" s="173">
        <f t="shared" si="16"/>
        <v>0</v>
      </c>
      <c r="AT55" s="176">
        <v>7.8344363457950539E-2</v>
      </c>
      <c r="AU55" s="178">
        <f t="shared" si="75"/>
        <v>0</v>
      </c>
      <c r="AV55" s="179">
        <f t="shared" si="17"/>
        <v>0</v>
      </c>
      <c r="AW55" s="174">
        <v>0.36723194400397935</v>
      </c>
      <c r="AX55" s="177">
        <f t="shared" si="76"/>
        <v>0</v>
      </c>
      <c r="AY55" s="177">
        <f t="shared" si="0"/>
        <v>0</v>
      </c>
      <c r="AZ55" s="203">
        <v>6.2913901789041063E-2</v>
      </c>
      <c r="BA55" s="177">
        <f t="shared" si="77"/>
        <v>331287265.27203095</v>
      </c>
      <c r="BB55" s="177">
        <f t="shared" si="18"/>
        <v>20842574.47128455</v>
      </c>
      <c r="BC55" s="332">
        <v>8.7281993754140114E-2</v>
      </c>
      <c r="BD55" s="173">
        <f t="shared" si="78"/>
        <v>657609349.72478569</v>
      </c>
      <c r="BE55" s="172">
        <f t="shared" si="19"/>
        <v>57397455.155342884</v>
      </c>
      <c r="BF55" s="174">
        <v>5.4347234213919994E-2</v>
      </c>
      <c r="BG55" s="175">
        <f t="shared" si="79"/>
        <v>0</v>
      </c>
      <c r="BH55" s="177">
        <f t="shared" si="20"/>
        <v>0</v>
      </c>
      <c r="BI55" s="333">
        <v>0</v>
      </c>
      <c r="BJ55" s="334">
        <v>0</v>
      </c>
      <c r="BK55" s="335">
        <v>0</v>
      </c>
      <c r="BL55" s="332">
        <v>5.5798384545201099E-2</v>
      </c>
      <c r="BM55" s="173">
        <f t="shared" si="80"/>
        <v>112138249.07615486</v>
      </c>
      <c r="BN55" s="173">
        <f t="shared" si="21"/>
        <v>6257133.1441768305</v>
      </c>
      <c r="BO55" s="332">
        <v>-6.3436826722213902E-2</v>
      </c>
      <c r="BP55" s="173">
        <f t="shared" si="81"/>
        <v>4125058.8416835382</v>
      </c>
      <c r="BQ55" s="173">
        <f t="shared" si="22"/>
        <v>-261680.64295881501</v>
      </c>
      <c r="BR55" s="173">
        <f t="shared" si="48"/>
        <v>15555944569.984766</v>
      </c>
      <c r="BT55" s="173">
        <f t="shared" si="49"/>
        <v>878381992772.4137</v>
      </c>
      <c r="BV55" s="339">
        <f t="shared" si="23"/>
        <v>1.7709771714338032E-2</v>
      </c>
      <c r="BW55" s="338">
        <v>1.78869777310737E-2</v>
      </c>
    </row>
    <row r="56" spans="1:75" ht="15.75">
      <c r="A56" s="171">
        <v>39600</v>
      </c>
      <c r="B56" s="172">
        <v>905864098488.33398</v>
      </c>
      <c r="C56" s="173">
        <v>-82681461720.706741</v>
      </c>
      <c r="D56" s="174">
        <v>-0.24723212972225977</v>
      </c>
      <c r="E56" s="201">
        <v>0</v>
      </c>
      <c r="F56" s="175">
        <f t="shared" si="3"/>
        <v>0</v>
      </c>
      <c r="G56" s="176">
        <v>0.16718549542611227</v>
      </c>
      <c r="H56" s="175">
        <f t="shared" si="66"/>
        <v>551609125.80212867</v>
      </c>
      <c r="I56" s="175">
        <f t="shared" si="4"/>
        <v>92221044.978793576</v>
      </c>
      <c r="J56" s="176">
        <v>-0.31727126852545684</v>
      </c>
      <c r="K56" s="175">
        <f t="shared" si="67"/>
        <v>308107835.01407409</v>
      </c>
      <c r="L56" s="177">
        <f t="shared" si="5"/>
        <v>-97753763.657547459</v>
      </c>
      <c r="M56" s="174">
        <v>0.14662512803843461</v>
      </c>
      <c r="N56" s="175">
        <f t="shared" si="68"/>
        <v>747602925.72507727</v>
      </c>
      <c r="O56" s="175">
        <f t="shared" si="6"/>
        <v>109617374.70634778</v>
      </c>
      <c r="P56" s="176">
        <v>-0.27668386871305861</v>
      </c>
      <c r="Q56" s="178">
        <f t="shared" si="69"/>
        <v>60528935.267447963</v>
      </c>
      <c r="R56" s="178">
        <f t="shared" si="7"/>
        <v>-16747379.978879796</v>
      </c>
      <c r="S56" s="176">
        <v>-0.28683212763677068</v>
      </c>
      <c r="T56" s="178">
        <f t="shared" si="82"/>
        <v>-7458186.3286729017</v>
      </c>
      <c r="U56" s="178">
        <f t="shared" si="65"/>
        <v>-2139247.452964724</v>
      </c>
      <c r="V56" s="329">
        <v>-9.0764844279400583E-2</v>
      </c>
      <c r="W56" s="173">
        <f t="shared" si="70"/>
        <v>21328875.736967288</v>
      </c>
      <c r="X56" s="173">
        <f t="shared" si="9"/>
        <v>-1935912.0849205214</v>
      </c>
      <c r="Y56" s="174">
        <v>0</v>
      </c>
      <c r="Z56" s="175">
        <v>0</v>
      </c>
      <c r="AA56" s="177">
        <f t="shared" si="10"/>
        <v>0</v>
      </c>
      <c r="AB56" s="174">
        <v>-0.16799790301567102</v>
      </c>
      <c r="AC56" s="175">
        <v>0</v>
      </c>
      <c r="AD56" s="175">
        <f t="shared" si="11"/>
        <v>0</v>
      </c>
      <c r="AE56" s="331">
        <v>-7.3734317274688363E-2</v>
      </c>
      <c r="AF56" s="350">
        <f t="shared" si="71"/>
        <v>3386100071.16398</v>
      </c>
      <c r="AG56" s="173">
        <f t="shared" si="12"/>
        <v>-249671776.97104976</v>
      </c>
      <c r="AH56" s="332">
        <v>1.1503042232589321E-2</v>
      </c>
      <c r="AI56" s="173">
        <f t="shared" si="72"/>
        <v>3428455766.8571434</v>
      </c>
      <c r="AJ56" s="173">
        <f t="shared" si="13"/>
        <v>39437671.478722125</v>
      </c>
      <c r="AK56" s="503">
        <v>0</v>
      </c>
      <c r="AL56" s="173">
        <f t="shared" si="73"/>
        <v>2186772000</v>
      </c>
      <c r="AM56" s="316">
        <f t="shared" si="14"/>
        <v>0</v>
      </c>
      <c r="AN56" s="332">
        <v>-0.29614281832786271</v>
      </c>
      <c r="AO56" s="173">
        <f t="shared" si="74"/>
        <v>53718391.65478649</v>
      </c>
      <c r="AP56" s="173">
        <f t="shared" si="15"/>
        <v>-15908315.900688412</v>
      </c>
      <c r="AQ56" s="415">
        <v>0</v>
      </c>
      <c r="AR56" s="173">
        <v>0</v>
      </c>
      <c r="AS56" s="173">
        <f t="shared" si="16"/>
        <v>0</v>
      </c>
      <c r="AT56" s="176">
        <v>0.17160062327785661</v>
      </c>
      <c r="AU56" s="178">
        <f t="shared" si="75"/>
        <v>0</v>
      </c>
      <c r="AV56" s="179">
        <f t="shared" si="17"/>
        <v>0</v>
      </c>
      <c r="AW56" s="174">
        <v>0.27091091976729864</v>
      </c>
      <c r="AX56" s="177">
        <f t="shared" si="76"/>
        <v>0</v>
      </c>
      <c r="AY56" s="177">
        <f t="shared" si="0"/>
        <v>0</v>
      </c>
      <c r="AZ56" s="203">
        <v>-5.7448707632104683E-2</v>
      </c>
      <c r="BA56" s="177">
        <f t="shared" si="77"/>
        <v>352129839.74331546</v>
      </c>
      <c r="BB56" s="177">
        <f t="shared" si="18"/>
        <v>-20229404.211953606</v>
      </c>
      <c r="BC56" s="332">
        <v>-0.13484659627016166</v>
      </c>
      <c r="BD56" s="173">
        <f t="shared" si="78"/>
        <v>715006804.8801285</v>
      </c>
      <c r="BE56" s="172">
        <f t="shared" si="19"/>
        <v>-96416233.948088944</v>
      </c>
      <c r="BF56" s="174">
        <v>-1.1308860329230763E-2</v>
      </c>
      <c r="BG56" s="175">
        <f t="shared" si="79"/>
        <v>0</v>
      </c>
      <c r="BH56" s="177">
        <f t="shared" si="20"/>
        <v>0</v>
      </c>
      <c r="BI56" s="333">
        <v>0</v>
      </c>
      <c r="BJ56" s="334">
        <v>0</v>
      </c>
      <c r="BK56" s="335">
        <v>0</v>
      </c>
      <c r="BL56" s="332">
        <v>3.8428999119258782E-2</v>
      </c>
      <c r="BM56" s="173">
        <f t="shared" si="80"/>
        <v>118395382.22033168</v>
      </c>
      <c r="BN56" s="173">
        <f t="shared" si="21"/>
        <v>4549816.0390694328</v>
      </c>
      <c r="BO56" s="332">
        <v>-1.1408891864201194E-2</v>
      </c>
      <c r="BP56" s="173">
        <f t="shared" si="81"/>
        <v>3863378.1987247234</v>
      </c>
      <c r="BQ56" s="173">
        <f t="shared" si="22"/>
        <v>-44076.864099762759</v>
      </c>
      <c r="BR56" s="173">
        <f t="shared" si="48"/>
        <v>-82426441516.839462</v>
      </c>
      <c r="BT56" s="173">
        <f t="shared" si="49"/>
        <v>893937937342.39856</v>
      </c>
      <c r="BV56" s="339">
        <f t="shared" si="23"/>
        <v>-9.2206000074106106E-2</v>
      </c>
      <c r="BW56" s="338">
        <v>-9.1273582713656404E-2</v>
      </c>
    </row>
    <row r="57" spans="1:75" ht="15.75">
      <c r="A57" s="171">
        <v>39630</v>
      </c>
      <c r="B57" s="172">
        <v>823182636767.62732</v>
      </c>
      <c r="C57" s="173">
        <v>-17151749527.160854</v>
      </c>
      <c r="D57" s="174">
        <v>7.0059049813803675E-2</v>
      </c>
      <c r="E57" s="201">
        <v>0</v>
      </c>
      <c r="F57" s="175">
        <f t="shared" si="3"/>
        <v>0</v>
      </c>
      <c r="G57" s="176">
        <v>-0.36805174323998857</v>
      </c>
      <c r="H57" s="175">
        <f t="shared" si="66"/>
        <v>643830170.78092229</v>
      </c>
      <c r="I57" s="175">
        <f t="shared" si="4"/>
        <v>-236962816.70641801</v>
      </c>
      <c r="J57" s="176">
        <v>-0.12305565317659015</v>
      </c>
      <c r="K57" s="175">
        <f t="shared" si="67"/>
        <v>210354071.35652664</v>
      </c>
      <c r="L57" s="177">
        <f t="shared" si="5"/>
        <v>-25885257.649132438</v>
      </c>
      <c r="M57" s="174">
        <v>-0.30417016808441777</v>
      </c>
      <c r="N57" s="175">
        <f t="shared" si="68"/>
        <v>857220300.43142498</v>
      </c>
      <c r="O57" s="175">
        <f t="shared" si="6"/>
        <v>-260740842.86760163</v>
      </c>
      <c r="P57" s="176">
        <v>-0.1221169294914576</v>
      </c>
      <c r="Q57" s="178">
        <f t="shared" si="69"/>
        <v>43781555.288568169</v>
      </c>
      <c r="R57" s="178">
        <f t="shared" si="7"/>
        <v>-5346469.1002004314</v>
      </c>
      <c r="S57" s="176">
        <v>2.5579771348677068E-2</v>
      </c>
      <c r="T57" s="178">
        <f t="shared" si="82"/>
        <v>-9597433.7816376258</v>
      </c>
      <c r="U57" s="178">
        <f t="shared" si="65"/>
        <v>245500.16166835953</v>
      </c>
      <c r="V57" s="329">
        <v>-0.17909845305264693</v>
      </c>
      <c r="W57" s="173">
        <f t="shared" si="70"/>
        <v>19392963.652046766</v>
      </c>
      <c r="X57" s="173">
        <f t="shared" si="9"/>
        <v>-3473249.7901877863</v>
      </c>
      <c r="Y57" s="174">
        <v>0</v>
      </c>
      <c r="Z57" s="175">
        <v>0</v>
      </c>
      <c r="AA57" s="177">
        <f t="shared" si="10"/>
        <v>0</v>
      </c>
      <c r="AB57" s="174">
        <v>-9.0311088779036056E-2</v>
      </c>
      <c r="AC57" s="175">
        <v>0</v>
      </c>
      <c r="AD57" s="175">
        <f t="shared" si="11"/>
        <v>0</v>
      </c>
      <c r="AE57" s="331">
        <v>-0.12769944351070669</v>
      </c>
      <c r="AF57" s="350">
        <f t="shared" si="71"/>
        <v>3136428294.1929302</v>
      </c>
      <c r="AG57" s="173">
        <f t="shared" si="12"/>
        <v>-400520147.77967227</v>
      </c>
      <c r="AH57" s="332">
        <v>-0.20906058231532737</v>
      </c>
      <c r="AI57" s="173">
        <f t="shared" si="72"/>
        <v>3467893438.3358655</v>
      </c>
      <c r="AJ57" s="173">
        <f t="shared" si="13"/>
        <v>-724999821.62599885</v>
      </c>
      <c r="AK57" s="503">
        <v>0</v>
      </c>
      <c r="AL57" s="173">
        <f t="shared" si="73"/>
        <v>2186772000</v>
      </c>
      <c r="AM57" s="316">
        <f t="shared" si="14"/>
        <v>0</v>
      </c>
      <c r="AN57" s="332">
        <v>0.13149985041991039</v>
      </c>
      <c r="AO57" s="173">
        <f t="shared" si="74"/>
        <v>37810075.75409808</v>
      </c>
      <c r="AP57" s="173">
        <f t="shared" si="15"/>
        <v>4972019.3060293775</v>
      </c>
      <c r="AQ57" s="415">
        <v>0</v>
      </c>
      <c r="AR57" s="173">
        <v>0</v>
      </c>
      <c r="AS57" s="173">
        <f t="shared" si="16"/>
        <v>0</v>
      </c>
      <c r="AT57" s="176">
        <v>-0.37775872898857976</v>
      </c>
      <c r="AU57" s="178">
        <f t="shared" si="75"/>
        <v>0</v>
      </c>
      <c r="AV57" s="179">
        <f t="shared" si="17"/>
        <v>0</v>
      </c>
      <c r="AW57" s="174">
        <v>-0.11188840728163263</v>
      </c>
      <c r="AX57" s="177">
        <f t="shared" si="76"/>
        <v>0</v>
      </c>
      <c r="AY57" s="177">
        <f t="shared" si="0"/>
        <v>0</v>
      </c>
      <c r="AZ57" s="203">
        <v>-0.19337014720139506</v>
      </c>
      <c r="BA57" s="177">
        <f t="shared" si="77"/>
        <v>331900435.53136188</v>
      </c>
      <c r="BB57" s="177">
        <f t="shared" si="18"/>
        <v>-64179636.07490658</v>
      </c>
      <c r="BC57" s="332">
        <v>-0.10368385194293402</v>
      </c>
      <c r="BD57" s="173">
        <f t="shared" si="78"/>
        <v>618590570.9320395</v>
      </c>
      <c r="BE57" s="172">
        <f t="shared" si="19"/>
        <v>-64137853.169812605</v>
      </c>
      <c r="BF57" s="174">
        <v>-3.5440032854212836E-2</v>
      </c>
      <c r="BG57" s="175">
        <f t="shared" si="79"/>
        <v>0</v>
      </c>
      <c r="BH57" s="177">
        <f t="shared" si="20"/>
        <v>0</v>
      </c>
      <c r="BI57" s="333">
        <v>0</v>
      </c>
      <c r="BJ57" s="334">
        <v>0</v>
      </c>
      <c r="BK57" s="335">
        <v>0</v>
      </c>
      <c r="BL57" s="332">
        <v>6.4662932237911572E-3</v>
      </c>
      <c r="BM57" s="173">
        <f t="shared" si="80"/>
        <v>122945198.25940111</v>
      </c>
      <c r="BN57" s="173">
        <f t="shared" si="21"/>
        <v>794999.70240242581</v>
      </c>
      <c r="BO57" s="332">
        <v>0.19574181876336008</v>
      </c>
      <c r="BP57" s="173">
        <f t="shared" si="81"/>
        <v>3819301.3346249606</v>
      </c>
      <c r="BQ57" s="173">
        <f t="shared" si="22"/>
        <v>747596.98964481836</v>
      </c>
      <c r="BR57" s="173">
        <f t="shared" si="48"/>
        <v>-15372263548.556669</v>
      </c>
      <c r="BT57" s="173">
        <f t="shared" si="49"/>
        <v>811511495825.5592</v>
      </c>
      <c r="BV57" s="339">
        <f t="shared" si="23"/>
        <v>-1.8942755127477649E-2</v>
      </c>
      <c r="BW57" s="338">
        <v>-2.0835898087586301E-2</v>
      </c>
    </row>
    <row r="58" spans="1:75" ht="15.75">
      <c r="A58" s="171">
        <v>39661</v>
      </c>
      <c r="B58" s="172">
        <v>806030887240.46643</v>
      </c>
      <c r="C58" s="173">
        <v>10001465905.17824</v>
      </c>
      <c r="D58" s="174">
        <v>-0.37906372792473009</v>
      </c>
      <c r="E58" s="201">
        <v>0</v>
      </c>
      <c r="F58" s="175">
        <f t="shared" si="3"/>
        <v>0</v>
      </c>
      <c r="G58" s="176">
        <v>-0.11953998779359833</v>
      </c>
      <c r="H58" s="175">
        <f t="shared" si="66"/>
        <v>406867354.07450432</v>
      </c>
      <c r="I58" s="175">
        <f t="shared" si="4"/>
        <v>-48636918.539679892</v>
      </c>
      <c r="J58" s="176">
        <v>-0.17307771885169723</v>
      </c>
      <c r="K58" s="175">
        <f t="shared" si="67"/>
        <v>184468813.70739421</v>
      </c>
      <c r="L58" s="177">
        <f t="shared" si="5"/>
        <v>-31927441.475754488</v>
      </c>
      <c r="M58" s="174">
        <v>3.2123857145931724E-2</v>
      </c>
      <c r="N58" s="175">
        <f t="shared" si="68"/>
        <v>596479457.56382334</v>
      </c>
      <c r="O58" s="175">
        <f t="shared" si="6"/>
        <v>19161220.885263104</v>
      </c>
      <c r="P58" s="176">
        <v>-0.26703940664570058</v>
      </c>
      <c r="Q58" s="178">
        <f t="shared" si="69"/>
        <v>38435086.188367739</v>
      </c>
      <c r="R58" s="178">
        <f t="shared" si="7"/>
        <v>-10263682.610118084</v>
      </c>
      <c r="S58" s="176">
        <v>-0.27513509056687258</v>
      </c>
      <c r="T58" s="178">
        <f t="shared" si="82"/>
        <v>-9351933.6199692655</v>
      </c>
      <c r="U58" s="178">
        <f t="shared" si="65"/>
        <v>-2573045.1035056245</v>
      </c>
      <c r="V58" s="329">
        <v>-0.10488603720068836</v>
      </c>
      <c r="W58" s="173">
        <f t="shared" si="70"/>
        <v>15919713.861858981</v>
      </c>
      <c r="X58" s="173">
        <f t="shared" si="9"/>
        <v>-1669755.7003392552</v>
      </c>
      <c r="Y58" s="174">
        <v>0</v>
      </c>
      <c r="Z58" s="175">
        <v>0</v>
      </c>
      <c r="AA58" s="177">
        <f t="shared" si="10"/>
        <v>0</v>
      </c>
      <c r="AB58" s="174">
        <v>-5.1625297216705897E-2</v>
      </c>
      <c r="AC58" s="175">
        <v>0</v>
      </c>
      <c r="AD58" s="175">
        <f t="shared" si="11"/>
        <v>0</v>
      </c>
      <c r="AE58" s="331">
        <v>-6.339354029169543E-2</v>
      </c>
      <c r="AF58" s="350">
        <f t="shared" si="71"/>
        <v>2735908146.4132581</v>
      </c>
      <c r="AG58" s="173">
        <f t="shared" si="12"/>
        <v>-173438903.31402662</v>
      </c>
      <c r="AH58" s="332">
        <v>-1.7686998637245616E-2</v>
      </c>
      <c r="AI58" s="173">
        <f t="shared" si="72"/>
        <v>2742893616.709867</v>
      </c>
      <c r="AJ58" s="173">
        <f t="shared" si="13"/>
        <v>-48513555.660857119</v>
      </c>
      <c r="AK58" s="503">
        <v>0</v>
      </c>
      <c r="AL58" s="173">
        <f t="shared" si="73"/>
        <v>2186772000</v>
      </c>
      <c r="AM58" s="316">
        <f t="shared" si="14"/>
        <v>0</v>
      </c>
      <c r="AN58" s="332">
        <v>-0.24369393077882673</v>
      </c>
      <c r="AO58" s="173">
        <f t="shared" si="74"/>
        <v>42782095.060127452</v>
      </c>
      <c r="AP58" s="173">
        <f t="shared" si="15"/>
        <v>-10425736.912155883</v>
      </c>
      <c r="AQ58" s="415">
        <v>0</v>
      </c>
      <c r="AR58" s="173">
        <v>0</v>
      </c>
      <c r="AS58" s="173">
        <f t="shared" si="16"/>
        <v>0</v>
      </c>
      <c r="AT58" s="176">
        <v>8.4385682562655898E-2</v>
      </c>
      <c r="AU58" s="178">
        <f t="shared" si="75"/>
        <v>0</v>
      </c>
      <c r="AV58" s="179">
        <f t="shared" si="17"/>
        <v>0</v>
      </c>
      <c r="AW58" s="174">
        <v>0.13859586135004204</v>
      </c>
      <c r="AX58" s="177">
        <f t="shared" si="76"/>
        <v>0</v>
      </c>
      <c r="AY58" s="177">
        <f t="shared" si="0"/>
        <v>0</v>
      </c>
      <c r="AZ58" s="203">
        <v>5.5756734116070836E-2</v>
      </c>
      <c r="BA58" s="177">
        <f t="shared" si="77"/>
        <v>267720799.45645529</v>
      </c>
      <c r="BB58" s="177">
        <f t="shared" si="18"/>
        <v>14927237.432635499</v>
      </c>
      <c r="BC58" s="332">
        <v>6.7938294783592618E-2</v>
      </c>
      <c r="BD58" s="173">
        <f t="shared" si="78"/>
        <v>554452717.76222682</v>
      </c>
      <c r="BE58" s="172">
        <f t="shared" si="19"/>
        <v>37668572.182894245</v>
      </c>
      <c r="BF58" s="174">
        <v>-9.6991267696134462E-2</v>
      </c>
      <c r="BG58" s="175">
        <f t="shared" si="79"/>
        <v>0</v>
      </c>
      <c r="BH58" s="177">
        <f t="shared" si="20"/>
        <v>0</v>
      </c>
      <c r="BI58" s="333">
        <v>0</v>
      </c>
      <c r="BJ58" s="334">
        <v>0</v>
      </c>
      <c r="BK58" s="335">
        <v>0</v>
      </c>
      <c r="BL58" s="332">
        <v>-8.8233954841245923E-2</v>
      </c>
      <c r="BM58" s="173">
        <f t="shared" si="80"/>
        <v>123740197.96180353</v>
      </c>
      <c r="BN58" s="173">
        <f t="shared" si="21"/>
        <v>-10918087.039008602</v>
      </c>
      <c r="BO58" s="332">
        <v>0.17390373410747839</v>
      </c>
      <c r="BP58" s="173">
        <f t="shared" si="81"/>
        <v>4566898.324269779</v>
      </c>
      <c r="BQ58" s="173">
        <f t="shared" si="22"/>
        <v>794200.67187970027</v>
      </c>
      <c r="BR58" s="173">
        <f t="shared" si="48"/>
        <v>10267281800.361012</v>
      </c>
      <c r="BT58" s="173">
        <f t="shared" si="49"/>
        <v>796139232277.00269</v>
      </c>
      <c r="BV58" s="339">
        <f t="shared" si="23"/>
        <v>1.2896339464387419E-2</v>
      </c>
      <c r="BW58" s="338">
        <v>1.2408291125690401E-2</v>
      </c>
    </row>
    <row r="59" spans="1:75" ht="15.75">
      <c r="A59" s="171">
        <v>39692</v>
      </c>
      <c r="B59" s="172">
        <v>816032353145.64465</v>
      </c>
      <c r="C59" s="173">
        <v>-100911034731.90379</v>
      </c>
      <c r="D59" s="174">
        <v>-0.34625890787685948</v>
      </c>
      <c r="E59" s="201">
        <v>0</v>
      </c>
      <c r="F59" s="175">
        <f t="shared" si="3"/>
        <v>0</v>
      </c>
      <c r="G59" s="176">
        <v>-0.21672684206444534</v>
      </c>
      <c r="H59" s="175">
        <f t="shared" si="66"/>
        <v>358230435.53482443</v>
      </c>
      <c r="I59" s="175">
        <f t="shared" si="4"/>
        <v>-77638151.024833366</v>
      </c>
      <c r="J59" s="176">
        <v>-4.9741796300792909E-2</v>
      </c>
      <c r="K59" s="175">
        <f t="shared" si="67"/>
        <v>152541372.23163974</v>
      </c>
      <c r="L59" s="177">
        <f t="shared" si="5"/>
        <v>-7587681.8649896523</v>
      </c>
      <c r="M59" s="174">
        <v>-0.19785113875517635</v>
      </c>
      <c r="N59" s="175">
        <f t="shared" si="68"/>
        <v>615640678.44908643</v>
      </c>
      <c r="O59" s="175">
        <f t="shared" si="6"/>
        <v>-121805209.2951611</v>
      </c>
      <c r="P59" s="176">
        <v>4.6583810297949335E-2</v>
      </c>
      <c r="Q59" s="178">
        <f t="shared" si="69"/>
        <v>28171403.578249656</v>
      </c>
      <c r="R59" s="178">
        <f t="shared" si="7"/>
        <v>1312331.320116153</v>
      </c>
      <c r="S59" s="176">
        <v>-0.15190969150606667</v>
      </c>
      <c r="T59" s="178">
        <f t="shared" si="82"/>
        <v>-11924978.72347489</v>
      </c>
      <c r="U59" s="178">
        <f t="shared" si="65"/>
        <v>-1811519.8390994794</v>
      </c>
      <c r="V59" s="329">
        <v>-0.14920540916760663</v>
      </c>
      <c r="W59" s="173">
        <f t="shared" si="70"/>
        <v>14249958.161519725</v>
      </c>
      <c r="X59" s="173">
        <f t="shared" si="9"/>
        <v>-2126170.838110826</v>
      </c>
      <c r="Y59" s="174">
        <v>0</v>
      </c>
      <c r="Z59" s="175">
        <v>0</v>
      </c>
      <c r="AA59" s="177">
        <f t="shared" si="10"/>
        <v>0</v>
      </c>
      <c r="AB59" s="174">
        <v>-0.18696567061509847</v>
      </c>
      <c r="AC59" s="175">
        <v>0</v>
      </c>
      <c r="AD59" s="175">
        <f t="shared" si="11"/>
        <v>0</v>
      </c>
      <c r="AE59" s="331">
        <v>-8.999257088799513E-2</v>
      </c>
      <c r="AF59" s="350">
        <f t="shared" si="71"/>
        <v>2562469243.0992312</v>
      </c>
      <c r="AG59" s="173">
        <f t="shared" si="12"/>
        <v>-230603195.00791478</v>
      </c>
      <c r="AH59" s="332">
        <v>-0.29892428875686583</v>
      </c>
      <c r="AI59" s="173">
        <f t="shared" si="72"/>
        <v>2694380061.0490098</v>
      </c>
      <c r="AJ59" s="173">
        <f t="shared" si="13"/>
        <v>-805415643.38975596</v>
      </c>
      <c r="AK59" s="503">
        <v>0</v>
      </c>
      <c r="AL59" s="173">
        <f t="shared" si="73"/>
        <v>2186772000</v>
      </c>
      <c r="AM59" s="316">
        <f t="shared" si="14"/>
        <v>0</v>
      </c>
      <c r="AN59" s="332">
        <v>-0.28944282690309941</v>
      </c>
      <c r="AO59" s="173">
        <f t="shared" si="74"/>
        <v>32356358.147971567</v>
      </c>
      <c r="AP59" s="173">
        <f t="shared" si="15"/>
        <v>-9365315.7706380244</v>
      </c>
      <c r="AQ59" s="415">
        <v>0</v>
      </c>
      <c r="AR59" s="173">
        <v>0</v>
      </c>
      <c r="AS59" s="173">
        <f t="shared" si="16"/>
        <v>0</v>
      </c>
      <c r="AT59" s="176">
        <v>-0.31840430599449832</v>
      </c>
      <c r="AU59" s="178">
        <f t="shared" si="75"/>
        <v>0</v>
      </c>
      <c r="AV59" s="179">
        <f t="shared" si="17"/>
        <v>0</v>
      </c>
      <c r="AW59" s="174">
        <v>-0.45104134625860404</v>
      </c>
      <c r="AX59" s="177">
        <f t="shared" si="76"/>
        <v>0</v>
      </c>
      <c r="AY59" s="177">
        <f t="shared" si="0"/>
        <v>0</v>
      </c>
      <c r="AZ59" s="203">
        <v>-0.17947789615101475</v>
      </c>
      <c r="BA59" s="177">
        <f t="shared" si="77"/>
        <v>282648036.88909078</v>
      </c>
      <c r="BB59" s="177">
        <f t="shared" si="18"/>
        <v>-50729075.012068421</v>
      </c>
      <c r="BC59" s="332">
        <v>-0.26542421944160571</v>
      </c>
      <c r="BD59" s="173">
        <f t="shared" si="78"/>
        <v>592121289.94512117</v>
      </c>
      <c r="BE59" s="172">
        <f t="shared" si="19"/>
        <v>-157163331.19844049</v>
      </c>
      <c r="BF59" s="174">
        <v>-9.9057801017128203E-2</v>
      </c>
      <c r="BG59" s="175">
        <f t="shared" si="79"/>
        <v>0</v>
      </c>
      <c r="BH59" s="177">
        <f t="shared" si="20"/>
        <v>0</v>
      </c>
      <c r="BI59" s="333">
        <v>0</v>
      </c>
      <c r="BJ59" s="334">
        <v>0</v>
      </c>
      <c r="BK59" s="335">
        <v>0</v>
      </c>
      <c r="BL59" s="332">
        <v>-8.6734243718757986E-2</v>
      </c>
      <c r="BM59" s="173">
        <f t="shared" si="80"/>
        <v>112822110.92279492</v>
      </c>
      <c r="BN59" s="173">
        <f t="shared" si="21"/>
        <v>-9785540.4656424429</v>
      </c>
      <c r="BO59" s="332">
        <v>-0.1414267233788391</v>
      </c>
      <c r="BP59" s="173">
        <f t="shared" si="81"/>
        <v>5361098.9961494794</v>
      </c>
      <c r="BQ59" s="173">
        <f t="shared" si="22"/>
        <v>-758202.66473500442</v>
      </c>
      <c r="BR59" s="173">
        <f t="shared" si="48"/>
        <v>-99437558026.852524</v>
      </c>
      <c r="BT59" s="173">
        <f t="shared" si="49"/>
        <v>806406514077.36365</v>
      </c>
      <c r="BV59" s="339">
        <f t="shared" si="23"/>
        <v>-0.12330946773244053</v>
      </c>
      <c r="BW59" s="338">
        <v>-0.123660580788141</v>
      </c>
    </row>
    <row r="60" spans="1:75" ht="15.75">
      <c r="A60" s="185">
        <v>39722</v>
      </c>
      <c r="B60" s="186">
        <v>715121318413.74084</v>
      </c>
      <c r="C60" s="173">
        <v>-119969081854.41789</v>
      </c>
      <c r="D60" s="174">
        <v>-0.30984076583075504</v>
      </c>
      <c r="E60" s="201">
        <v>0</v>
      </c>
      <c r="F60" s="175">
        <f t="shared" si="3"/>
        <v>0</v>
      </c>
      <c r="G60" s="176">
        <v>-0.75451119307046188</v>
      </c>
      <c r="H60" s="175">
        <f t="shared" si="66"/>
        <v>280592284.50999105</v>
      </c>
      <c r="I60" s="175">
        <f t="shared" si="4"/>
        <v>-211710019.35199982</v>
      </c>
      <c r="J60" s="176">
        <v>-0.27023428075882627</v>
      </c>
      <c r="K60" s="175">
        <f t="shared" si="67"/>
        <v>144953690.3666501</v>
      </c>
      <c r="L60" s="177">
        <f t="shared" si="5"/>
        <v>-39171456.259569295</v>
      </c>
      <c r="M60" s="174">
        <v>-0.54992933044617331</v>
      </c>
      <c r="N60" s="175">
        <f t="shared" si="68"/>
        <v>493835469.1539253</v>
      </c>
      <c r="O60" s="175">
        <f t="shared" si="6"/>
        <v>-271574608.90239</v>
      </c>
      <c r="P60" s="176">
        <v>-0.42485005916461033</v>
      </c>
      <c r="Q60" s="178">
        <f t="shared" si="69"/>
        <v>29483734.898365807</v>
      </c>
      <c r="R60" s="178">
        <f t="shared" si="7"/>
        <v>-12526166.5159644</v>
      </c>
      <c r="S60" s="176">
        <v>-0.3371148957941334</v>
      </c>
      <c r="T60" s="178">
        <f t="shared" si="82"/>
        <v>-13736498.56257437</v>
      </c>
      <c r="U60" s="178">
        <f t="shared" si="65"/>
        <v>-4630778.2814985216</v>
      </c>
      <c r="V60" s="329">
        <v>-0.82358383433530258</v>
      </c>
      <c r="W60" s="173">
        <f t="shared" si="70"/>
        <v>12123787.3234089</v>
      </c>
      <c r="X60" s="173">
        <f t="shared" si="9"/>
        <v>-9984955.2504788376</v>
      </c>
      <c r="Y60" s="174">
        <v>0</v>
      </c>
      <c r="Z60" s="175">
        <v>0</v>
      </c>
      <c r="AA60" s="177">
        <f t="shared" si="10"/>
        <v>0</v>
      </c>
      <c r="AB60" s="174">
        <v>-0.62717781172929676</v>
      </c>
      <c r="AC60" s="175">
        <v>0</v>
      </c>
      <c r="AD60" s="175">
        <f t="shared" si="11"/>
        <v>0</v>
      </c>
      <c r="AE60" s="331">
        <v>-0.65922868505030496</v>
      </c>
      <c r="AF60" s="350">
        <f t="shared" si="71"/>
        <v>2331866048.0913162</v>
      </c>
      <c r="AG60" s="173">
        <f t="shared" si="12"/>
        <v>-1537232988.5966897</v>
      </c>
      <c r="AH60" s="332">
        <v>-0.67949540879301451</v>
      </c>
      <c r="AI60" s="173">
        <f t="shared" si="72"/>
        <v>1888964417.6592538</v>
      </c>
      <c r="AJ60" s="173">
        <f t="shared" si="13"/>
        <v>-1283542649.1728332</v>
      </c>
      <c r="AK60" s="503">
        <v>0</v>
      </c>
      <c r="AL60" s="173">
        <f t="shared" si="73"/>
        <v>2186772000</v>
      </c>
      <c r="AM60" s="316">
        <f t="shared" si="14"/>
        <v>0</v>
      </c>
      <c r="AN60" s="332">
        <v>-0.49057043541949025</v>
      </c>
      <c r="AO60" s="173">
        <f t="shared" si="74"/>
        <v>22991042.37733354</v>
      </c>
      <c r="AP60" s="173">
        <f t="shared" si="15"/>
        <v>-11278725.669796467</v>
      </c>
      <c r="AQ60" s="415">
        <v>0</v>
      </c>
      <c r="AR60" s="173">
        <v>0</v>
      </c>
      <c r="AS60" s="173">
        <f t="shared" si="16"/>
        <v>0</v>
      </c>
      <c r="AT60" s="176">
        <v>-0.73152991667758216</v>
      </c>
      <c r="AU60" s="178">
        <f t="shared" si="75"/>
        <v>0</v>
      </c>
      <c r="AV60" s="179">
        <f t="shared" si="17"/>
        <v>0</v>
      </c>
      <c r="AW60" s="174">
        <v>-0.67097670654908703</v>
      </c>
      <c r="AX60" s="177">
        <f t="shared" si="76"/>
        <v>0</v>
      </c>
      <c r="AY60" s="177">
        <f t="shared" si="0"/>
        <v>0</v>
      </c>
      <c r="AZ60" s="203">
        <v>-1.2350302300191249</v>
      </c>
      <c r="BA60" s="177">
        <f t="shared" si="77"/>
        <v>231918961.87702236</v>
      </c>
      <c r="BB60" s="177">
        <f t="shared" si="18"/>
        <v>-286426928.83277559</v>
      </c>
      <c r="BC60" s="332">
        <v>-0.50447401837695049</v>
      </c>
      <c r="BD60" s="173">
        <f t="shared" si="78"/>
        <v>434957958.74668074</v>
      </c>
      <c r="BE60" s="172">
        <f t="shared" si="19"/>
        <v>-219424989.27397388</v>
      </c>
      <c r="BF60" s="174">
        <v>-0.21933467748539012</v>
      </c>
      <c r="BG60" s="175">
        <f t="shared" si="79"/>
        <v>0</v>
      </c>
      <c r="BH60" s="177">
        <f t="shared" si="20"/>
        <v>0</v>
      </c>
      <c r="BI60" s="333">
        <v>0</v>
      </c>
      <c r="BJ60" s="334">
        <v>0</v>
      </c>
      <c r="BK60" s="335">
        <v>0</v>
      </c>
      <c r="BL60" s="332">
        <v>-0.2187468860344001</v>
      </c>
      <c r="BM60" s="173">
        <f t="shared" si="80"/>
        <v>103036570.45715249</v>
      </c>
      <c r="BN60" s="173">
        <f t="shared" si="21"/>
        <v>-22538928.935166169</v>
      </c>
      <c r="BO60" s="332">
        <v>-0.48035176131959345</v>
      </c>
      <c r="BP60" s="173">
        <f t="shared" si="81"/>
        <v>4602896.3314144751</v>
      </c>
      <c r="BQ60" s="173">
        <f t="shared" si="22"/>
        <v>-2211009.3599664383</v>
      </c>
      <c r="BR60" s="173">
        <f t="shared" si="48"/>
        <v>-116056827650.01479</v>
      </c>
      <c r="BT60" s="173">
        <f t="shared" si="49"/>
        <v>706968956050.51086</v>
      </c>
      <c r="BV60" s="339">
        <f t="shared" si="23"/>
        <v>-0.1641611370014992</v>
      </c>
      <c r="BW60" s="338">
        <v>-0.16776046072927803</v>
      </c>
    </row>
    <row r="61" spans="1:75" ht="15.75">
      <c r="A61" s="171">
        <v>39753</v>
      </c>
      <c r="B61" s="172">
        <v>595152236559.323</v>
      </c>
      <c r="C61" s="173">
        <v>-34201235583.810745</v>
      </c>
      <c r="D61" s="174">
        <v>8.8746929108697008E-3</v>
      </c>
      <c r="E61" s="201">
        <v>0</v>
      </c>
      <c r="F61" s="175">
        <f t="shared" si="3"/>
        <v>0</v>
      </c>
      <c r="G61" s="176">
        <v>-0.23194622194126133</v>
      </c>
      <c r="H61" s="175">
        <f t="shared" si="66"/>
        <v>68882265.157991216</v>
      </c>
      <c r="I61" s="175">
        <f t="shared" si="4"/>
        <v>-15976981.162152242</v>
      </c>
      <c r="J61" s="176">
        <v>-0.10838452335590018</v>
      </c>
      <c r="K61" s="175">
        <f t="shared" si="67"/>
        <v>105782234.1070808</v>
      </c>
      <c r="L61" s="177">
        <f t="shared" si="5"/>
        <v>-11465157.0232182</v>
      </c>
      <c r="M61" s="174">
        <v>-0.48615376829371054</v>
      </c>
      <c r="N61" s="175">
        <f t="shared" si="68"/>
        <v>222260860.2515353</v>
      </c>
      <c r="O61" s="175">
        <f t="shared" si="6"/>
        <v>-108052954.75548567</v>
      </c>
      <c r="P61" s="176">
        <v>-3.5319045105329502E-2</v>
      </c>
      <c r="Q61" s="178">
        <f t="shared" si="69"/>
        <v>16957568.38240141</v>
      </c>
      <c r="R61" s="178">
        <f t="shared" si="7"/>
        <v>-598925.12257474486</v>
      </c>
      <c r="S61" s="176">
        <v>2.2972261150797046E-2</v>
      </c>
      <c r="T61" s="178">
        <f t="shared" si="82"/>
        <v>-18367276.844072893</v>
      </c>
      <c r="U61" s="178">
        <f t="shared" si="65"/>
        <v>421937.88029102987</v>
      </c>
      <c r="V61" s="329">
        <v>7.3397000448257643E-2</v>
      </c>
      <c r="W61" s="173">
        <f t="shared" si="70"/>
        <v>2138832.0729300631</v>
      </c>
      <c r="X61" s="173">
        <f t="shared" si="9"/>
        <v>156983.85861559567</v>
      </c>
      <c r="Y61" s="174">
        <v>0</v>
      </c>
      <c r="Z61" s="175">
        <v>0</v>
      </c>
      <c r="AA61" s="177">
        <f t="shared" si="10"/>
        <v>0</v>
      </c>
      <c r="AB61" s="174">
        <v>-2.6133462738939819E-2</v>
      </c>
      <c r="AC61" s="175">
        <v>0</v>
      </c>
      <c r="AD61" s="175">
        <f t="shared" si="11"/>
        <v>0</v>
      </c>
      <c r="AE61" s="331">
        <v>-0.19067750090131197</v>
      </c>
      <c r="AF61" s="350">
        <f t="shared" si="71"/>
        <v>794633059.49462664</v>
      </c>
      <c r="AG61" s="173">
        <f t="shared" si="12"/>
        <v>-151518645.91799897</v>
      </c>
      <c r="AH61" s="332">
        <v>-0.18211117414149097</v>
      </c>
      <c r="AI61" s="173">
        <f t="shared" si="72"/>
        <v>605421768.48642051</v>
      </c>
      <c r="AJ61" s="173">
        <f t="shared" si="13"/>
        <v>-110254069.10987996</v>
      </c>
      <c r="AK61" s="503">
        <v>0</v>
      </c>
      <c r="AL61" s="173">
        <f t="shared" si="73"/>
        <v>2186772000</v>
      </c>
      <c r="AM61" s="316">
        <f t="shared" si="14"/>
        <v>0</v>
      </c>
      <c r="AN61" s="332">
        <v>-6.7285035134332566E-2</v>
      </c>
      <c r="AO61" s="173">
        <f t="shared" si="74"/>
        <v>11712316.707537076</v>
      </c>
      <c r="AP61" s="173">
        <f t="shared" si="15"/>
        <v>-788063.64117106248</v>
      </c>
      <c r="AQ61" s="415">
        <v>0</v>
      </c>
      <c r="AR61" s="173">
        <v>0</v>
      </c>
      <c r="AS61" s="173">
        <f t="shared" si="16"/>
        <v>0</v>
      </c>
      <c r="AT61" s="176">
        <v>-0.45720115746484236</v>
      </c>
      <c r="AU61" s="178">
        <f t="shared" si="75"/>
        <v>0</v>
      </c>
      <c r="AV61" s="179">
        <f t="shared" si="17"/>
        <v>0</v>
      </c>
      <c r="AW61" s="174">
        <v>-0.60582944191059673</v>
      </c>
      <c r="AX61" s="177">
        <f t="shared" si="76"/>
        <v>0</v>
      </c>
      <c r="AY61" s="177">
        <f t="shared" si="0"/>
        <v>0</v>
      </c>
      <c r="AZ61" s="203">
        <v>-1.0435026844575395</v>
      </c>
      <c r="BA61" s="177">
        <f t="shared" si="77"/>
        <v>-54507966.95575323</v>
      </c>
      <c r="BB61" s="177">
        <f t="shared" si="18"/>
        <v>56879209.842651352</v>
      </c>
      <c r="BC61" s="332">
        <v>-0.15818613793656613</v>
      </c>
      <c r="BD61" s="173">
        <f t="shared" si="78"/>
        <v>215532969.47270685</v>
      </c>
      <c r="BE61" s="172">
        <f t="shared" si="19"/>
        <v>-34094328.038887307</v>
      </c>
      <c r="BF61" s="174">
        <v>-8.2823554432980451E-2</v>
      </c>
      <c r="BG61" s="175">
        <f t="shared" si="79"/>
        <v>0</v>
      </c>
      <c r="BH61" s="177">
        <f t="shared" si="20"/>
        <v>0</v>
      </c>
      <c r="BI61" s="333">
        <v>0</v>
      </c>
      <c r="BJ61" s="334">
        <v>0</v>
      </c>
      <c r="BK61" s="335">
        <v>0</v>
      </c>
      <c r="BL61" s="332">
        <v>2.9515255053493332E-2</v>
      </c>
      <c r="BM61" s="173">
        <f t="shared" si="80"/>
        <v>80497641.521986321</v>
      </c>
      <c r="BN61" s="173">
        <f t="shared" si="21"/>
        <v>2375908.4207261014</v>
      </c>
      <c r="BO61" s="332">
        <v>-0.7657723175632013</v>
      </c>
      <c r="BP61" s="173">
        <f t="shared" si="81"/>
        <v>2391886.9714480368</v>
      </c>
      <c r="BQ61" s="173">
        <f t="shared" si="22"/>
        <v>-1831640.8294749898</v>
      </c>
      <c r="BR61" s="173">
        <f t="shared" si="48"/>
        <v>-33826488858.212189</v>
      </c>
      <c r="BT61" s="173">
        <f t="shared" si="49"/>
        <v>590912128400.49634</v>
      </c>
      <c r="BV61" s="339">
        <f t="shared" si="23"/>
        <v>-5.7244533040428584E-2</v>
      </c>
      <c r="BW61" s="338">
        <v>-5.7466364877554597E-2</v>
      </c>
    </row>
    <row r="62" spans="1:75" s="170" customFormat="1" ht="15.75">
      <c r="A62" s="187">
        <v>39783</v>
      </c>
      <c r="B62" s="188">
        <v>560951000975.51221</v>
      </c>
      <c r="C62" s="189">
        <v>7004223652.1327772</v>
      </c>
      <c r="D62" s="190">
        <v>0.14480289416846917</v>
      </c>
      <c r="E62" s="202">
        <v>0</v>
      </c>
      <c r="F62" s="191">
        <f t="shared" si="3"/>
        <v>0</v>
      </c>
      <c r="G62" s="192">
        <v>0.23763709179188489</v>
      </c>
      <c r="H62" s="191">
        <f t="shared" si="66"/>
        <v>52905283.99583897</v>
      </c>
      <c r="I62" s="191">
        <f t="shared" si="4"/>
        <v>12572257.829194924</v>
      </c>
      <c r="J62" s="192">
        <v>4.1748165756139592E-2</v>
      </c>
      <c r="K62" s="191">
        <f t="shared" si="67"/>
        <v>94317077.083862603</v>
      </c>
      <c r="L62" s="193">
        <f t="shared" si="5"/>
        <v>3937564.967731691</v>
      </c>
      <c r="M62" s="190">
        <v>0.12566129877487475</v>
      </c>
      <c r="N62" s="191">
        <f t="shared" si="68"/>
        <v>114207905.49604964</v>
      </c>
      <c r="O62" s="191">
        <f t="shared" si="6"/>
        <v>14351513.734991755</v>
      </c>
      <c r="P62" s="192">
        <v>-2.5420862940362141E-2</v>
      </c>
      <c r="Q62" s="194">
        <f t="shared" si="69"/>
        <v>16358643.259826666</v>
      </c>
      <c r="R62" s="194">
        <f t="shared" si="7"/>
        <v>-415850.82819833263</v>
      </c>
      <c r="S62" s="192">
        <v>7.5033771627281892E-2</v>
      </c>
      <c r="T62" s="194">
        <f t="shared" si="82"/>
        <v>-17945338.963781863</v>
      </c>
      <c r="U62" s="194">
        <f t="shared" si="65"/>
        <v>1346506.4655825719</v>
      </c>
      <c r="V62" s="340">
        <v>0.27441464557952683</v>
      </c>
      <c r="W62" s="189">
        <f t="shared" si="70"/>
        <v>2295815.9315456585</v>
      </c>
      <c r="X62" s="189">
        <f t="shared" si="9"/>
        <v>630005.5151709331</v>
      </c>
      <c r="Y62" s="190">
        <v>0</v>
      </c>
      <c r="Z62" s="191">
        <v>0</v>
      </c>
      <c r="AA62" s="193">
        <f t="shared" si="10"/>
        <v>0</v>
      </c>
      <c r="AB62" s="190">
        <v>-2.1531262727943375E-2</v>
      </c>
      <c r="AC62" s="191">
        <v>0</v>
      </c>
      <c r="AD62" s="191">
        <f t="shared" si="11"/>
        <v>0</v>
      </c>
      <c r="AE62" s="343">
        <v>0.36247475331041207</v>
      </c>
      <c r="AF62" s="351">
        <f t="shared" si="71"/>
        <v>643114413.57662773</v>
      </c>
      <c r="AG62" s="189">
        <f t="shared" si="12"/>
        <v>233112738.41155845</v>
      </c>
      <c r="AH62" s="345">
        <v>0.24189901005276357</v>
      </c>
      <c r="AI62" s="189">
        <f t="shared" si="72"/>
        <v>495167699.3765406</v>
      </c>
      <c r="AJ62" s="189">
        <f t="shared" si="13"/>
        <v>119780576.28928961</v>
      </c>
      <c r="AK62" s="504">
        <v>0</v>
      </c>
      <c r="AL62" s="189">
        <f t="shared" si="73"/>
        <v>2186772000</v>
      </c>
      <c r="AM62" s="317">
        <f t="shared" si="14"/>
        <v>0</v>
      </c>
      <c r="AN62" s="345">
        <v>0.35906819289372377</v>
      </c>
      <c r="AO62" s="189">
        <f t="shared" si="74"/>
        <v>10924253.066366013</v>
      </c>
      <c r="AP62" s="189">
        <f t="shared" si="15"/>
        <v>3922551.8072537649</v>
      </c>
      <c r="AQ62" s="341">
        <v>0</v>
      </c>
      <c r="AR62" s="189">
        <v>0</v>
      </c>
      <c r="AS62" s="189">
        <f t="shared" si="16"/>
        <v>0</v>
      </c>
      <c r="AT62" s="192">
        <v>0.21805062308426618</v>
      </c>
      <c r="AU62" s="194">
        <f t="shared" si="75"/>
        <v>0</v>
      </c>
      <c r="AV62" s="195">
        <f t="shared" si="17"/>
        <v>0</v>
      </c>
      <c r="AW62" s="190">
        <v>-6.9121739947600999E-2</v>
      </c>
      <c r="AX62" s="193">
        <f t="shared" si="76"/>
        <v>0</v>
      </c>
      <c r="AY62" s="193">
        <f t="shared" si="0"/>
        <v>0</v>
      </c>
      <c r="AZ62" s="204">
        <v>0.18264617255742213</v>
      </c>
      <c r="BA62" s="193">
        <f t="shared" si="77"/>
        <v>2371242.8868981209</v>
      </c>
      <c r="BB62" s="193">
        <f t="shared" si="18"/>
        <v>433098.43749595399</v>
      </c>
      <c r="BC62" s="345">
        <v>0.31257052738812369</v>
      </c>
      <c r="BD62" s="189">
        <f t="shared" si="78"/>
        <v>181438641.43381956</v>
      </c>
      <c r="BE62" s="188">
        <f t="shared" si="19"/>
        <v>56712371.841553651</v>
      </c>
      <c r="BF62" s="190">
        <v>0.16344248123016855</v>
      </c>
      <c r="BG62" s="191">
        <f t="shared" si="79"/>
        <v>0</v>
      </c>
      <c r="BH62" s="193">
        <f t="shared" si="20"/>
        <v>0</v>
      </c>
      <c r="BI62" s="346">
        <v>0</v>
      </c>
      <c r="BJ62" s="347">
        <v>0</v>
      </c>
      <c r="BK62" s="348">
        <v>0</v>
      </c>
      <c r="BL62" s="345">
        <v>0.14302947053705276</v>
      </c>
      <c r="BM62" s="189">
        <f t="shared" si="80"/>
        <v>82873549.942712426</v>
      </c>
      <c r="BN62" s="189">
        <f t="shared" si="21"/>
        <v>11853359.969832158</v>
      </c>
      <c r="BO62" s="345">
        <v>0.14199909512572403</v>
      </c>
      <c r="BP62" s="189">
        <f t="shared" si="81"/>
        <v>560246.14197304694</v>
      </c>
      <c r="BQ62" s="189">
        <f t="shared" si="22"/>
        <v>79554.445207850586</v>
      </c>
      <c r="BR62" s="173">
        <f t="shared" si="48"/>
        <v>6545907403.2461119</v>
      </c>
      <c r="BT62" s="189">
        <f t="shared" si="49"/>
        <v>557085639542.28369</v>
      </c>
      <c r="BV62" s="339">
        <f t="shared" si="23"/>
        <v>1.1750271302316108E-2</v>
      </c>
      <c r="BW62" s="349">
        <v>1.2486337737079E-2</v>
      </c>
    </row>
    <row r="63" spans="1:75" ht="15.75">
      <c r="A63" s="171">
        <v>39814</v>
      </c>
      <c r="B63" s="172">
        <v>1129000000000</v>
      </c>
      <c r="C63" s="173">
        <v>-66319019453.098183</v>
      </c>
      <c r="D63" s="174">
        <v>0.20191414007198127</v>
      </c>
      <c r="E63" s="175">
        <f>'[4]SPU investering'!G2</f>
        <v>25890644</v>
      </c>
      <c r="F63" s="175">
        <f t="shared" si="3"/>
        <v>5227687.1191698015</v>
      </c>
      <c r="G63" s="176">
        <v>-2.1458072699456203E-2</v>
      </c>
      <c r="H63" s="175">
        <f>'[4]SPU investering'!G3</f>
        <v>379808583</v>
      </c>
      <c r="I63" s="175">
        <f t="shared" si="4"/>
        <v>-8149960.1858914457</v>
      </c>
      <c r="J63" s="176">
        <v>5.2607473636984182E-2</v>
      </c>
      <c r="K63" s="175">
        <f>'[4]SPU investering'!G4</f>
        <v>238227159</v>
      </c>
      <c r="L63" s="177">
        <f t="shared" si="5"/>
        <v>12532528.98670614</v>
      </c>
      <c r="M63" s="174">
        <v>0.10736322954252966</v>
      </c>
      <c r="N63" s="175">
        <f>'[4]SPU investering'!G5</f>
        <v>367947594</v>
      </c>
      <c r="O63" s="175">
        <f t="shared" si="6"/>
        <v>39504041.99424351</v>
      </c>
      <c r="P63" s="176">
        <v>0.10295488987767105</v>
      </c>
      <c r="Q63" s="178">
        <f>'[4]SPU investering'!G6</f>
        <v>108188561</v>
      </c>
      <c r="R63" s="178">
        <f t="shared" si="7"/>
        <v>11138541.383778697</v>
      </c>
      <c r="S63" s="176">
        <v>4.4362979515047134E-2</v>
      </c>
      <c r="T63" s="178">
        <f>'[4]SPU investering'!G7</f>
        <v>39707261</v>
      </c>
      <c r="U63" s="178">
        <f t="shared" si="8"/>
        <v>1761532.40634163</v>
      </c>
      <c r="V63" s="329">
        <v>-0.16204883697618852</v>
      </c>
      <c r="W63" s="173">
        <v>16903374</v>
      </c>
      <c r="X63" s="173">
        <f t="shared" si="9"/>
        <v>-2739172.0976735437</v>
      </c>
      <c r="Y63" s="174">
        <v>0</v>
      </c>
      <c r="Z63" s="175">
        <v>0</v>
      </c>
      <c r="AA63" s="177">
        <f t="shared" si="10"/>
        <v>0</v>
      </c>
      <c r="AB63" s="174">
        <v>-5.7057514738512657E-2</v>
      </c>
      <c r="AC63" s="178">
        <f>'[4]SPU investering'!D11</f>
        <v>0</v>
      </c>
      <c r="AD63" s="175">
        <f t="shared" si="11"/>
        <v>0</v>
      </c>
      <c r="AE63" s="331">
        <v>-8.1179096762317104E-2</v>
      </c>
      <c r="AF63" s="231">
        <v>5757266725</v>
      </c>
      <c r="AG63" s="173">
        <f t="shared" si="12"/>
        <v>-467369712.55524349</v>
      </c>
      <c r="AH63" s="332">
        <v>-0.2055521237973115</v>
      </c>
      <c r="AI63" s="173">
        <v>2698005802</v>
      </c>
      <c r="AJ63" s="173">
        <f t="shared" si="13"/>
        <v>-554580822.61856866</v>
      </c>
      <c r="AK63" s="503">
        <v>0</v>
      </c>
      <c r="AL63" s="173">
        <v>608200625</v>
      </c>
      <c r="AM63" s="316">
        <f t="shared" si="14"/>
        <v>0</v>
      </c>
      <c r="AN63" s="332">
        <v>-0.10296685706402581</v>
      </c>
      <c r="AO63" s="173">
        <v>102683144</v>
      </c>
      <c r="AP63" s="173">
        <f t="shared" si="15"/>
        <v>-10572960.61113278</v>
      </c>
      <c r="AQ63" s="228">
        <v>0</v>
      </c>
      <c r="AR63" s="173">
        <v>0</v>
      </c>
      <c r="AS63" s="173">
        <f t="shared" si="16"/>
        <v>0</v>
      </c>
      <c r="AT63" s="176">
        <v>3.2978382706664172E-2</v>
      </c>
      <c r="AU63" s="178">
        <f>'[4]SPU investering'!S12</f>
        <v>0</v>
      </c>
      <c r="AV63" s="179">
        <f t="shared" si="17"/>
        <v>0</v>
      </c>
      <c r="AW63" s="174">
        <v>1.1582404909754913E-2</v>
      </c>
      <c r="AX63" s="177">
        <f>'[4]SPU investering'!S13</f>
        <v>0</v>
      </c>
      <c r="AY63" s="177">
        <f t="shared" si="0"/>
        <v>0</v>
      </c>
      <c r="AZ63" s="203">
        <v>6.2443248723916267E-2</v>
      </c>
      <c r="BA63" s="173">
        <v>71876520</v>
      </c>
      <c r="BB63" s="177">
        <f t="shared" si="18"/>
        <v>4488203.4157695416</v>
      </c>
      <c r="BC63" s="332">
        <v>-0.12933393260440862</v>
      </c>
      <c r="BD63" s="173">
        <v>612877988</v>
      </c>
      <c r="BE63" s="172">
        <f t="shared" si="19"/>
        <v>-79265920.394717559</v>
      </c>
      <c r="BF63" s="174">
        <v>-0.1066948909534424</v>
      </c>
      <c r="BG63" s="175">
        <f>'[4]SPU investering'!P15</f>
        <v>0</v>
      </c>
      <c r="BH63" s="177">
        <f t="shared" si="20"/>
        <v>0</v>
      </c>
      <c r="BI63" s="333">
        <v>0</v>
      </c>
      <c r="BJ63" s="334">
        <v>0</v>
      </c>
      <c r="BK63" s="335">
        <v>0</v>
      </c>
      <c r="BL63" s="332">
        <v>-0.134552874825765</v>
      </c>
      <c r="BM63" s="173">
        <v>189787994</v>
      </c>
      <c r="BN63" s="173">
        <f t="shared" si="21"/>
        <v>-25536520.20011504</v>
      </c>
      <c r="BO63" s="332">
        <v>-0.12664470942532541</v>
      </c>
      <c r="BP63" s="173">
        <v>7890153</v>
      </c>
      <c r="BQ63" s="173">
        <f t="shared" si="22"/>
        <v>-999246.1340063595</v>
      </c>
      <c r="BR63" s="336">
        <f t="shared" si="48"/>
        <v>-65244457673.606865</v>
      </c>
      <c r="BT63" s="173">
        <f t="shared" si="49"/>
        <v>1117774737873</v>
      </c>
      <c r="BV63" s="337">
        <f t="shared" si="23"/>
        <v>-5.8369951890091698E-2</v>
      </c>
      <c r="BW63" s="338">
        <v>-5.87413812693518E-2</v>
      </c>
    </row>
    <row r="64" spans="1:75" ht="15.75">
      <c r="A64" s="171">
        <v>39845</v>
      </c>
      <c r="B64" s="172">
        <v>1062680980546.9019</v>
      </c>
      <c r="C64" s="173">
        <v>-91117711312.500275</v>
      </c>
      <c r="D64" s="174">
        <v>0.30099311496776354</v>
      </c>
      <c r="E64" s="175">
        <f>E63*(1+D63)</f>
        <v>31118331.119169801</v>
      </c>
      <c r="F64" s="175">
        <f t="shared" si="3"/>
        <v>9366403.4161572102</v>
      </c>
      <c r="G64" s="176">
        <v>-4.7579314384519025E-2</v>
      </c>
      <c r="H64" s="175">
        <f>H63*(1+G63)</f>
        <v>371658622.81410855</v>
      </c>
      <c r="I64" s="175">
        <f t="shared" si="4"/>
        <v>-17683262.458589844</v>
      </c>
      <c r="J64" s="176">
        <v>7.0267352934533941E-2</v>
      </c>
      <c r="K64" s="175">
        <f>K63*(1+J63)</f>
        <v>250759687.98670614</v>
      </c>
      <c r="L64" s="177">
        <f t="shared" si="5"/>
        <v>17620219.497515492</v>
      </c>
      <c r="M64" s="174">
        <v>-7.1104649368958564E-2</v>
      </c>
      <c r="N64" s="175">
        <f>N63*(1+M63)</f>
        <v>407451635.99424356</v>
      </c>
      <c r="O64" s="175">
        <f t="shared" si="6"/>
        <v>-28971705.712179225</v>
      </c>
      <c r="P64" s="176">
        <v>0.11690883295017732</v>
      </c>
      <c r="Q64" s="178">
        <f>Q63*(1+P63)</f>
        <v>119327102.38377871</v>
      </c>
      <c r="R64" s="178">
        <f t="shared" si="7"/>
        <v>13950392.279013891</v>
      </c>
      <c r="S64" s="176">
        <v>0.13321462655686897</v>
      </c>
      <c r="T64" s="178">
        <f>T63*(1+S63)</f>
        <v>41468793.406341627</v>
      </c>
      <c r="U64" s="178">
        <f t="shared" si="8"/>
        <v>5524249.8273897506</v>
      </c>
      <c r="V64" s="329">
        <v>0.11117879864706767</v>
      </c>
      <c r="W64" s="173">
        <f>W63*(1+V63)</f>
        <v>14164201.902326455</v>
      </c>
      <c r="X64" s="173">
        <f t="shared" si="9"/>
        <v>1574758.9512951658</v>
      </c>
      <c r="Y64" s="174">
        <v>0</v>
      </c>
      <c r="Z64" s="175">
        <v>0</v>
      </c>
      <c r="AA64" s="177">
        <f t="shared" si="10"/>
        <v>0</v>
      </c>
      <c r="AB64" s="174">
        <v>-0.15001520940604607</v>
      </c>
      <c r="AC64" s="175">
        <f>AC63*(1+AB63)</f>
        <v>0</v>
      </c>
      <c r="AD64" s="175">
        <f t="shared" si="11"/>
        <v>0</v>
      </c>
      <c r="AE64" s="331">
        <v>5.7536167312112085E-2</v>
      </c>
      <c r="AF64" s="231">
        <f>AF63*(1+AE63)</f>
        <v>5289897012.4447565</v>
      </c>
      <c r="AG64" s="173">
        <f t="shared" si="12"/>
        <v>304360399.57186335</v>
      </c>
      <c r="AH64" s="332">
        <v>-0.14658966712543831</v>
      </c>
      <c r="AI64" s="173">
        <f>AI63*(1+AH63)</f>
        <v>2143424979.3814313</v>
      </c>
      <c r="AJ64" s="173">
        <f t="shared" si="13"/>
        <v>-314203954.23587346</v>
      </c>
      <c r="AK64" s="503">
        <v>0</v>
      </c>
      <c r="AL64" s="173">
        <f>AL63*(1+AK63)</f>
        <v>608200625</v>
      </c>
      <c r="AM64" s="316">
        <f t="shared" si="14"/>
        <v>0</v>
      </c>
      <c r="AN64" s="332">
        <v>4.6702272662232584E-2</v>
      </c>
      <c r="AO64" s="173">
        <f>AO63*(1+AN63)</f>
        <v>92110183.388867214</v>
      </c>
      <c r="AP64" s="173">
        <f t="shared" si="15"/>
        <v>4301754.8995951228</v>
      </c>
      <c r="AQ64" s="332">
        <v>0.49580720984839971</v>
      </c>
      <c r="AR64" s="173">
        <v>0</v>
      </c>
      <c r="AS64" s="173">
        <f t="shared" si="16"/>
        <v>0</v>
      </c>
      <c r="AT64" s="176">
        <v>-0.23645300160382871</v>
      </c>
      <c r="AU64" s="178">
        <f>AU63*(1+AT63)</f>
        <v>0</v>
      </c>
      <c r="AV64" s="179">
        <f t="shared" si="17"/>
        <v>0</v>
      </c>
      <c r="AW64" s="174">
        <v>2.1565164574143536E-2</v>
      </c>
      <c r="AX64" s="177">
        <f>AX63*(1+AW63)</f>
        <v>0</v>
      </c>
      <c r="AY64" s="177">
        <f t="shared" si="0"/>
        <v>0</v>
      </c>
      <c r="AZ64" s="203">
        <v>-0.38654715254838695</v>
      </c>
      <c r="BA64" s="177">
        <f>BA63*(1+AZ63)</f>
        <v>76364723.415769532</v>
      </c>
      <c r="BB64" s="177">
        <f t="shared" si="18"/>
        <v>-29518566.391510844</v>
      </c>
      <c r="BC64" s="332">
        <v>3.3054977277012905E-2</v>
      </c>
      <c r="BD64" s="173">
        <f>BD63*(1+BC63)</f>
        <v>533612067.60528243</v>
      </c>
      <c r="BE64" s="172">
        <f t="shared" si="19"/>
        <v>17638534.769432485</v>
      </c>
      <c r="BF64" s="174">
        <v>-0.1161645982073141</v>
      </c>
      <c r="BG64" s="175">
        <f>BG63*(1+BF63)</f>
        <v>0</v>
      </c>
      <c r="BH64" s="177">
        <f t="shared" si="20"/>
        <v>0</v>
      </c>
      <c r="BI64" s="333">
        <v>0</v>
      </c>
      <c r="BJ64" s="334">
        <v>0</v>
      </c>
      <c r="BK64" s="335">
        <v>0</v>
      </c>
      <c r="BL64" s="332">
        <v>-7.7356529855201542E-2</v>
      </c>
      <c r="BM64" s="173">
        <f>BM63*(1+BL63)</f>
        <v>164251473.79988497</v>
      </c>
      <c r="BN64" s="173">
        <f t="shared" si="21"/>
        <v>-12705924.036761656</v>
      </c>
      <c r="BO64" s="332">
        <v>-0.20128292900798589</v>
      </c>
      <c r="BP64" s="173">
        <f>BP63*(1+BO63)</f>
        <v>6890906.8659936413</v>
      </c>
      <c r="BQ64" s="173">
        <f t="shared" si="22"/>
        <v>-1387021.9175084406</v>
      </c>
      <c r="BR64" s="173">
        <f t="shared" si="48"/>
        <v>-91087577590.960129</v>
      </c>
      <c r="BT64" s="173">
        <f t="shared" si="49"/>
        <v>1052530280199.3932</v>
      </c>
      <c r="BV64" s="339">
        <f t="shared" si="23"/>
        <v>-8.6541526932321922E-2</v>
      </c>
      <c r="BW64" s="338">
        <v>-8.574324089775949E-2</v>
      </c>
    </row>
    <row r="65" spans="1:75" ht="15.75">
      <c r="A65" s="171">
        <v>39873</v>
      </c>
      <c r="B65" s="172">
        <v>971563269234.40149</v>
      </c>
      <c r="C65" s="173">
        <v>57651682633.037094</v>
      </c>
      <c r="D65" s="174">
        <v>6.8652775129747851E-2</v>
      </c>
      <c r="E65" s="175">
        <f t="shared" ref="E65:E74" si="83">E64*(1+D64)</f>
        <v>40484734.53532701</v>
      </c>
      <c r="F65" s="175">
        <f t="shared" si="3"/>
        <v>2779389.3762413422</v>
      </c>
      <c r="G65" s="176">
        <v>0.23529984339290363</v>
      </c>
      <c r="H65" s="175">
        <f t="shared" ref="H65:H74" si="84">H64*(1+G64)</f>
        <v>353975360.3555187</v>
      </c>
      <c r="I65" s="175">
        <f t="shared" si="4"/>
        <v>83290346.85660018</v>
      </c>
      <c r="J65" s="176">
        <v>-2.4561162386838318E-3</v>
      </c>
      <c r="K65" s="175">
        <f t="shared" ref="K65:K74" si="85">K64*(1+J64)</f>
        <v>268379907.48422161</v>
      </c>
      <c r="L65" s="177">
        <f t="shared" si="5"/>
        <v>-659172.24890846107</v>
      </c>
      <c r="M65" s="174">
        <v>0.27208538434216639</v>
      </c>
      <c r="N65" s="175">
        <f t="shared" ref="N65:N74" si="86">N64*(1+M64)</f>
        <v>378479930.28206432</v>
      </c>
      <c r="O65" s="175">
        <f t="shared" si="6"/>
        <v>102978857.2965918</v>
      </c>
      <c r="P65" s="176">
        <v>3.2394713961561857E-2</v>
      </c>
      <c r="Q65" s="178">
        <f t="shared" ref="Q65:Q74" si="87">Q64*(1+P64)</f>
        <v>133277494.66279259</v>
      </c>
      <c r="R65" s="178">
        <f t="shared" si="7"/>
        <v>4317486.3171147527</v>
      </c>
      <c r="S65" s="176">
        <v>7.2304075733615733E-2</v>
      </c>
      <c r="T65" s="178">
        <f t="shared" ref="T65:T74" si="88">T64*(1+S64)</f>
        <v>46993043.233731382</v>
      </c>
      <c r="U65" s="178">
        <f t="shared" si="8"/>
        <v>3397788.556924792</v>
      </c>
      <c r="V65" s="329">
        <v>9.1527974054479405E-2</v>
      </c>
      <c r="W65" s="173">
        <f t="shared" ref="W65:W74" si="89">W64*(1+V64)</f>
        <v>15738960.853621621</v>
      </c>
      <c r="X65" s="173">
        <f t="shared" si="9"/>
        <v>1440555.2006547467</v>
      </c>
      <c r="Y65" s="174">
        <v>0</v>
      </c>
      <c r="Z65" s="175">
        <v>0</v>
      </c>
      <c r="AA65" s="177">
        <f t="shared" si="10"/>
        <v>0</v>
      </c>
      <c r="AB65" s="174">
        <v>-2.8224956388504398E-2</v>
      </c>
      <c r="AC65" s="175">
        <f t="shared" ref="AC65:AC74" si="90">AC64*(1+AB64)</f>
        <v>0</v>
      </c>
      <c r="AD65" s="175">
        <f t="shared" si="11"/>
        <v>0</v>
      </c>
      <c r="AE65" s="331">
        <v>0.21372793558674952</v>
      </c>
      <c r="AF65" s="231">
        <f t="shared" ref="AF65:AF74" si="91">AF64*(1+AE64)</f>
        <v>5594257412.0166197</v>
      </c>
      <c r="AG65" s="173">
        <f t="shared" si="12"/>
        <v>1195649087.8111842</v>
      </c>
      <c r="AH65" s="332">
        <v>0.27820111905804468</v>
      </c>
      <c r="AI65" s="173">
        <f t="shared" ref="AI65:AI74" si="92">AI64*(1+AH64)</f>
        <v>1829221025.1455579</v>
      </c>
      <c r="AJ65" s="173">
        <f t="shared" si="13"/>
        <v>508891336.1999979</v>
      </c>
      <c r="AK65" s="503">
        <v>0</v>
      </c>
      <c r="AL65" s="173">
        <f t="shared" ref="AL65:AL74" si="93">AL64*(1+AK64)</f>
        <v>608200625</v>
      </c>
      <c r="AM65" s="316">
        <f t="shared" si="14"/>
        <v>0</v>
      </c>
      <c r="AN65" s="332">
        <v>0.1013552650185745</v>
      </c>
      <c r="AO65" s="173">
        <f t="shared" ref="AO65:AO74" si="94">AO64*(1+AN64)</f>
        <v>96411938.288462341</v>
      </c>
      <c r="AP65" s="173">
        <f t="shared" si="15"/>
        <v>9771857.55618155</v>
      </c>
      <c r="AQ65" s="332">
        <v>0.25944584786858965</v>
      </c>
      <c r="AR65" s="173">
        <v>0</v>
      </c>
      <c r="AS65" s="173">
        <f t="shared" si="16"/>
        <v>0</v>
      </c>
      <c r="AT65" s="176">
        <v>0.22686289702767626</v>
      </c>
      <c r="AU65" s="178">
        <f t="shared" ref="AU65:AU74" si="95">AU64*(1+AT64)</f>
        <v>0</v>
      </c>
      <c r="AV65" s="179">
        <f t="shared" si="17"/>
        <v>0</v>
      </c>
      <c r="AW65" s="174">
        <v>0.20174342530069564</v>
      </c>
      <c r="AX65" s="177">
        <f t="shared" ref="AX65:AX74" si="96">AX64*(1+AW64)</f>
        <v>0</v>
      </c>
      <c r="AY65" s="177">
        <f t="shared" si="0"/>
        <v>0</v>
      </c>
      <c r="AZ65" s="203">
        <v>0.56879007022169115</v>
      </c>
      <c r="BA65" s="177">
        <f t="shared" ref="BA65:BA74" si="97">BA64*(1+AZ64)</f>
        <v>46846157.024258688</v>
      </c>
      <c r="BB65" s="177">
        <f t="shared" si="18"/>
        <v>26645628.943444468</v>
      </c>
      <c r="BC65" s="332">
        <v>0.17167003255181898</v>
      </c>
      <c r="BD65" s="173">
        <f t="shared" ref="BD65:BD74" si="98">BD64*(1+BC64)</f>
        <v>551250602.37471497</v>
      </c>
      <c r="BE65" s="172">
        <f t="shared" si="19"/>
        <v>94633208.853877142</v>
      </c>
      <c r="BF65" s="174">
        <v>5.5171645144485824E-2</v>
      </c>
      <c r="BG65" s="175">
        <f t="shared" ref="BG65:BG74" si="99">BG64*(1+BF64)</f>
        <v>0</v>
      </c>
      <c r="BH65" s="177">
        <f t="shared" si="20"/>
        <v>0</v>
      </c>
      <c r="BI65" s="333">
        <v>0</v>
      </c>
      <c r="BJ65" s="334">
        <v>0</v>
      </c>
      <c r="BK65" s="335">
        <v>0</v>
      </c>
      <c r="BL65" s="332">
        <v>0.19495905906484412</v>
      </c>
      <c r="BM65" s="173">
        <f t="shared" ref="BM65:BM74" si="100">BM64*(1+BL64)</f>
        <v>151545549.7631233</v>
      </c>
      <c r="BN65" s="173">
        <f t="shared" si="21"/>
        <v>29545177.787283029</v>
      </c>
      <c r="BO65" s="332">
        <v>0.3290011732836115</v>
      </c>
      <c r="BP65" s="173">
        <f t="shared" ref="BP65:BP74" si="101">BP64*(1+BO64)</f>
        <v>5503884.9484852012</v>
      </c>
      <c r="BQ65" s="173">
        <f t="shared" si="22"/>
        <v>1810784.6056696409</v>
      </c>
      <c r="BR65" s="173">
        <f t="shared" si="48"/>
        <v>55587190299.92424</v>
      </c>
      <c r="BT65" s="173">
        <f t="shared" si="49"/>
        <v>961442702608.43286</v>
      </c>
      <c r="BV65" s="339">
        <f t="shared" si="23"/>
        <v>5.7816435809553653E-2</v>
      </c>
      <c r="BW65" s="338">
        <v>5.9339092428295499E-2</v>
      </c>
    </row>
    <row r="66" spans="1:75" ht="15.75">
      <c r="A66" s="171">
        <v>39904</v>
      </c>
      <c r="B66" s="172">
        <v>1029214951867.4386</v>
      </c>
      <c r="C66" s="173">
        <v>131493012610.38583</v>
      </c>
      <c r="D66" s="174">
        <v>2.4546628706296158E-2</v>
      </c>
      <c r="E66" s="175">
        <f t="shared" si="83"/>
        <v>43264123.911568351</v>
      </c>
      <c r="F66" s="175">
        <f t="shared" si="3"/>
        <v>1061988.3859604576</v>
      </c>
      <c r="G66" s="176">
        <v>-6.2111080066165732E-2</v>
      </c>
      <c r="H66" s="175">
        <f t="shared" si="84"/>
        <v>437265707.21211886</v>
      </c>
      <c r="I66" s="175">
        <f t="shared" si="4"/>
        <v>-27159045.350840498</v>
      </c>
      <c r="J66" s="176">
        <v>9.3700772700059679E-2</v>
      </c>
      <c r="K66" s="175">
        <f t="shared" si="85"/>
        <v>267720735.23531315</v>
      </c>
      <c r="L66" s="177">
        <f t="shared" si="5"/>
        <v>25085639.759376936</v>
      </c>
      <c r="M66" s="174">
        <v>-8.9021620531011203E-2</v>
      </c>
      <c r="N66" s="175">
        <f t="shared" si="86"/>
        <v>481458787.57865614</v>
      </c>
      <c r="O66" s="175">
        <f t="shared" si="6"/>
        <v>-42860241.489147857</v>
      </c>
      <c r="P66" s="176">
        <v>0.11578407846483053</v>
      </c>
      <c r="Q66" s="178">
        <f t="shared" si="87"/>
        <v>137594980.97990736</v>
      </c>
      <c r="R66" s="178">
        <f t="shared" si="7"/>
        <v>15931308.074144458</v>
      </c>
      <c r="S66" s="176">
        <v>0.16904940165124094</v>
      </c>
      <c r="T66" s="178">
        <f t="shared" si="88"/>
        <v>50390831.790656172</v>
      </c>
      <c r="U66" s="178">
        <f t="shared" si="8"/>
        <v>8518539.9629187565</v>
      </c>
      <c r="V66" s="329">
        <v>-1.325602683935145E-2</v>
      </c>
      <c r="W66" s="173">
        <f t="shared" si="89"/>
        <v>17179516.05427637</v>
      </c>
      <c r="X66" s="173">
        <f t="shared" si="9"/>
        <v>-227732.12590255667</v>
      </c>
      <c r="Y66" s="174">
        <v>0</v>
      </c>
      <c r="Z66" s="175">
        <v>0</v>
      </c>
      <c r="AA66" s="177">
        <f t="shared" si="10"/>
        <v>0</v>
      </c>
      <c r="AB66" s="174">
        <v>0.46011219398045572</v>
      </c>
      <c r="AC66" s="175">
        <f t="shared" si="90"/>
        <v>0</v>
      </c>
      <c r="AD66" s="175">
        <f t="shared" si="11"/>
        <v>0</v>
      </c>
      <c r="AE66" s="331">
        <v>-4.2352696937724959E-3</v>
      </c>
      <c r="AF66" s="231">
        <f t="shared" si="91"/>
        <v>6789906499.8278036</v>
      </c>
      <c r="AG66" s="173">
        <f t="shared" si="12"/>
        <v>-28757085.22226958</v>
      </c>
      <c r="AH66" s="332">
        <v>-2.2538647153769801E-2</v>
      </c>
      <c r="AI66" s="173">
        <f t="shared" si="92"/>
        <v>2338112361.3455558</v>
      </c>
      <c r="AJ66" s="173">
        <f t="shared" si="13"/>
        <v>-52697889.518234998</v>
      </c>
      <c r="AK66" s="503">
        <v>0</v>
      </c>
      <c r="AL66" s="173">
        <f t="shared" si="93"/>
        <v>608200625</v>
      </c>
      <c r="AM66" s="316">
        <f t="shared" si="14"/>
        <v>0</v>
      </c>
      <c r="AN66" s="332">
        <v>6.2409941550591243E-2</v>
      </c>
      <c r="AO66" s="173">
        <f t="shared" si="94"/>
        <v>106183795.84464389</v>
      </c>
      <c r="AP66" s="173">
        <f t="shared" si="15"/>
        <v>6626924.4922841387</v>
      </c>
      <c r="AQ66" s="332">
        <v>0.22510858598254188</v>
      </c>
      <c r="AR66" s="173">
        <v>0</v>
      </c>
      <c r="AS66" s="173">
        <f t="shared" si="16"/>
        <v>0</v>
      </c>
      <c r="AT66" s="176">
        <v>-3.6863480816901127E-2</v>
      </c>
      <c r="AU66" s="178">
        <f t="shared" si="95"/>
        <v>0</v>
      </c>
      <c r="AV66" s="179">
        <f t="shared" si="17"/>
        <v>0</v>
      </c>
      <c r="AW66" s="174">
        <v>-7.0647272441849943E-2</v>
      </c>
      <c r="AX66" s="177">
        <f t="shared" si="96"/>
        <v>0</v>
      </c>
      <c r="AY66" s="177">
        <f t="shared" si="0"/>
        <v>0</v>
      </c>
      <c r="AZ66" s="203">
        <v>0.59019663915292397</v>
      </c>
      <c r="BA66" s="177">
        <f t="shared" si="97"/>
        <v>73491785.967703149</v>
      </c>
      <c r="BB66" s="177">
        <f t="shared" si="18"/>
        <v>43374605.083484419</v>
      </c>
      <c r="BC66" s="332">
        <v>-2.1679864001858694E-2</v>
      </c>
      <c r="BD66" s="173">
        <f t="shared" si="98"/>
        <v>645883811.22859216</v>
      </c>
      <c r="BE66" s="172">
        <f t="shared" si="19"/>
        <v>-14002673.18843805</v>
      </c>
      <c r="BF66" s="174">
        <v>2.9529715504007844E-2</v>
      </c>
      <c r="BG66" s="175">
        <f t="shared" si="99"/>
        <v>0</v>
      </c>
      <c r="BH66" s="177">
        <f t="shared" si="20"/>
        <v>0</v>
      </c>
      <c r="BI66" s="333">
        <v>0</v>
      </c>
      <c r="BJ66" s="334">
        <v>0</v>
      </c>
      <c r="BK66" s="335">
        <v>0</v>
      </c>
      <c r="BL66" s="332">
        <v>3.6993075725559335E-2</v>
      </c>
      <c r="BM66" s="173">
        <f t="shared" si="100"/>
        <v>181090727.55040631</v>
      </c>
      <c r="BN66" s="173">
        <f t="shared" si="21"/>
        <v>6699102.9974688143</v>
      </c>
      <c r="BO66" s="332">
        <v>6.530156690555558E-2</v>
      </c>
      <c r="BP66" s="173">
        <f t="shared" si="101"/>
        <v>7314669.5541548422</v>
      </c>
      <c r="BQ66" s="173">
        <f t="shared" si="22"/>
        <v>477659.38328267285</v>
      </c>
      <c r="BR66" s="173">
        <f t="shared" si="48"/>
        <v>131550941509.14175</v>
      </c>
      <c r="BT66" s="173">
        <f t="shared" si="49"/>
        <v>1017029892908.3572</v>
      </c>
      <c r="BV66" s="339">
        <f t="shared" si="23"/>
        <v>0.12934815626013815</v>
      </c>
      <c r="BW66" s="338">
        <v>0.127760495872899</v>
      </c>
    </row>
    <row r="67" spans="1:75" ht="15.75">
      <c r="A67" s="171">
        <v>39934</v>
      </c>
      <c r="B67" s="172">
        <v>1160707964477.8245</v>
      </c>
      <c r="C67" s="173">
        <v>74351820170.17691</v>
      </c>
      <c r="D67" s="174">
        <v>3.50344315965967E-2</v>
      </c>
      <c r="E67" s="175">
        <f t="shared" si="83"/>
        <v>44326112.297528803</v>
      </c>
      <c r="F67" s="175">
        <f t="shared" si="3"/>
        <v>1552940.1492308367</v>
      </c>
      <c r="G67" s="176">
        <v>0.25595610344443182</v>
      </c>
      <c r="H67" s="175">
        <f t="shared" si="84"/>
        <v>410106661.86127836</v>
      </c>
      <c r="I67" s="175">
        <f t="shared" si="4"/>
        <v>104969303.16661598</v>
      </c>
      <c r="J67" s="176">
        <v>0.12094653667926256</v>
      </c>
      <c r="K67" s="175">
        <f t="shared" si="85"/>
        <v>292806374.99469006</v>
      </c>
      <c r="L67" s="177">
        <f t="shared" si="5"/>
        <v>35413916.973217189</v>
      </c>
      <c r="M67" s="174">
        <v>0.15218265246983137</v>
      </c>
      <c r="N67" s="175">
        <f t="shared" si="86"/>
        <v>438598546.08950824</v>
      </c>
      <c r="O67" s="175">
        <f t="shared" si="6"/>
        <v>66747090.113312945</v>
      </c>
      <c r="P67" s="176">
        <v>0.15626264975110213</v>
      </c>
      <c r="Q67" s="178">
        <f t="shared" si="87"/>
        <v>153526289.05405182</v>
      </c>
      <c r="R67" s="178">
        <f t="shared" si="7"/>
        <v>23990424.734039765</v>
      </c>
      <c r="S67" s="176">
        <v>1.3005532103691915E-2</v>
      </c>
      <c r="T67" s="178">
        <f t="shared" si="88"/>
        <v>58909371.75357493</v>
      </c>
      <c r="U67" s="178">
        <f t="shared" si="8"/>
        <v>766147.72554944037</v>
      </c>
      <c r="V67" s="329">
        <v>0.29336282387427071</v>
      </c>
      <c r="W67" s="173">
        <f t="shared" si="89"/>
        <v>16951783.928373814</v>
      </c>
      <c r="X67" s="173">
        <f t="shared" si="9"/>
        <v>4973023.2029342195</v>
      </c>
      <c r="Y67" s="174">
        <v>0</v>
      </c>
      <c r="Z67" s="175">
        <v>0</v>
      </c>
      <c r="AA67" s="177">
        <f t="shared" si="10"/>
        <v>0</v>
      </c>
      <c r="AB67" s="174">
        <v>0.53383545951039724</v>
      </c>
      <c r="AC67" s="175">
        <f t="shared" si="90"/>
        <v>0</v>
      </c>
      <c r="AD67" s="175">
        <f t="shared" si="11"/>
        <v>0</v>
      </c>
      <c r="AE67" s="331">
        <v>0.12903485271035103</v>
      </c>
      <c r="AF67" s="231">
        <f t="shared" si="91"/>
        <v>6761149414.6055336</v>
      </c>
      <c r="AG67" s="173">
        <f t="shared" si="12"/>
        <v>872423918.86630118</v>
      </c>
      <c r="AH67" s="332">
        <v>0.2872220511676844</v>
      </c>
      <c r="AI67" s="173">
        <f t="shared" si="92"/>
        <v>2285414471.8273206</v>
      </c>
      <c r="AJ67" s="173">
        <f t="shared" si="13"/>
        <v>656421432.36655307</v>
      </c>
      <c r="AK67" s="503">
        <v>0</v>
      </c>
      <c r="AL67" s="173">
        <f t="shared" si="93"/>
        <v>608200625</v>
      </c>
      <c r="AM67" s="316">
        <f t="shared" si="14"/>
        <v>0</v>
      </c>
      <c r="AN67" s="332">
        <v>0.14736131508570691</v>
      </c>
      <c r="AO67" s="173">
        <f t="shared" si="94"/>
        <v>112810720.33692802</v>
      </c>
      <c r="AP67" s="173">
        <f t="shared" si="15"/>
        <v>16623936.104615614</v>
      </c>
      <c r="AQ67" s="332">
        <v>0.31828659356701078</v>
      </c>
      <c r="AR67" s="173">
        <v>0</v>
      </c>
      <c r="AS67" s="173">
        <f t="shared" si="16"/>
        <v>0</v>
      </c>
      <c r="AT67" s="176">
        <v>0.13176414275108292</v>
      </c>
      <c r="AU67" s="178">
        <f t="shared" si="95"/>
        <v>0</v>
      </c>
      <c r="AV67" s="179">
        <f t="shared" si="17"/>
        <v>0</v>
      </c>
      <c r="AW67" s="174">
        <v>0.29328590266519899</v>
      </c>
      <c r="AX67" s="177">
        <f t="shared" si="96"/>
        <v>0</v>
      </c>
      <c r="AY67" s="177">
        <f t="shared" ref="AY67:AY130" si="102">AW67*AX67</f>
        <v>0</v>
      </c>
      <c r="AZ67" s="203">
        <v>0.37193370398010056</v>
      </c>
      <c r="BA67" s="177">
        <f t="shared" si="97"/>
        <v>116866391.05118757</v>
      </c>
      <c r="BB67" s="177">
        <f t="shared" si="18"/>
        <v>43466549.694455072</v>
      </c>
      <c r="BC67" s="332">
        <v>0.20509141090408764</v>
      </c>
      <c r="BD67" s="173">
        <f t="shared" si="98"/>
        <v>631881138.0401541</v>
      </c>
      <c r="BE67" s="172">
        <f t="shared" si="19"/>
        <v>129593394.12433577</v>
      </c>
      <c r="BF67" s="174">
        <v>0.19001303470117248</v>
      </c>
      <c r="BG67" s="175">
        <f t="shared" si="99"/>
        <v>0</v>
      </c>
      <c r="BH67" s="177">
        <f t="shared" si="20"/>
        <v>0</v>
      </c>
      <c r="BI67" s="333">
        <v>0</v>
      </c>
      <c r="BJ67" s="334">
        <v>0</v>
      </c>
      <c r="BK67" s="335">
        <v>0</v>
      </c>
      <c r="BL67" s="332">
        <v>7.7120477473964569E-2</v>
      </c>
      <c r="BM67" s="173">
        <f t="shared" si="100"/>
        <v>187789830.54787514</v>
      </c>
      <c r="BN67" s="173">
        <f t="shared" si="21"/>
        <v>14482441.396607028</v>
      </c>
      <c r="BO67" s="332">
        <v>-5.5508527514702552E-3</v>
      </c>
      <c r="BP67" s="173">
        <f t="shared" si="101"/>
        <v>7792328.9374375157</v>
      </c>
      <c r="BQ67" s="173">
        <f t="shared" si="22"/>
        <v>-43254.070522736321</v>
      </c>
      <c r="BR67" s="173">
        <f t="shared" ref="BR67:BR98" si="103">C67-F67-I67-L67-O67-R67-U67-X67-AA67-AD67-AG67-AJ67-AM67-AP67-AS67-AV67-AY67-BB67-BE67-BH67-BK67-BN67-BQ67</f>
        <v>72380438905.629684</v>
      </c>
      <c r="BT67" s="173">
        <f t="shared" ref="BT67:BT98" si="104">B67-E67-H67-K67-N67-Q67-T67-W67-Z67-AC67-AF67-AI67-AL67-AO67-AR67-AU67-AX67-BA67-BD67-BG67-BJ67-BM67-BP67</f>
        <v>1148580834417.4988</v>
      </c>
      <c r="BV67" s="339">
        <f t="shared" si="23"/>
        <v>6.3017279007913554E-2</v>
      </c>
      <c r="BW67" s="338">
        <v>6.4057301617316001E-2</v>
      </c>
    </row>
    <row r="68" spans="1:75" ht="15.75">
      <c r="A68" s="171">
        <v>39965</v>
      </c>
      <c r="B68" s="172">
        <v>1235059784648.0015</v>
      </c>
      <c r="C68" s="173">
        <v>-5208711995.5360994</v>
      </c>
      <c r="D68" s="174">
        <v>-9.7566397316888095E-3</v>
      </c>
      <c r="E68" s="175">
        <f t="shared" si="83"/>
        <v>45879052.446759641</v>
      </c>
      <c r="F68" s="175">
        <f t="shared" ref="F68:F131" si="105">D68*E68</f>
        <v>-447625.38595428981</v>
      </c>
      <c r="G68" s="176">
        <v>-8.4360027762544046E-2</v>
      </c>
      <c r="H68" s="175">
        <f t="shared" si="84"/>
        <v>515075965.02789432</v>
      </c>
      <c r="I68" s="175">
        <f t="shared" ref="I68:I131" si="106">G68*H68</f>
        <v>-43451822.70957233</v>
      </c>
      <c r="J68" s="176">
        <v>3.3202799102620466E-2</v>
      </c>
      <c r="K68" s="175">
        <f t="shared" si="85"/>
        <v>328220291.96790725</v>
      </c>
      <c r="L68" s="177">
        <f t="shared" ref="L68:L131" si="107">J68*K68</f>
        <v>10897832.415613858</v>
      </c>
      <c r="M68" s="174">
        <v>-5.0440116829015988E-2</v>
      </c>
      <c r="N68" s="175">
        <f t="shared" si="86"/>
        <v>505345636.20282114</v>
      </c>
      <c r="O68" s="175">
        <f t="shared" ref="O68:O131" si="108">M68*N68</f>
        <v>-25489692.92910371</v>
      </c>
      <c r="P68" s="176">
        <v>1.806468897583881E-3</v>
      </c>
      <c r="Q68" s="178">
        <f t="shared" si="87"/>
        <v>177516713.78809157</v>
      </c>
      <c r="R68" s="178">
        <f t="shared" ref="R68:R131" si="109">P68*Q68</f>
        <v>320678.4222594871</v>
      </c>
      <c r="S68" s="176">
        <v>-3.6175370910559584E-3</v>
      </c>
      <c r="T68" s="178">
        <f t="shared" si="88"/>
        <v>59675519.479124375</v>
      </c>
      <c r="U68" s="178">
        <f t="shared" ref="U68:U131" si="110">S68*T68</f>
        <v>-215878.40514376477</v>
      </c>
      <c r="V68" s="329">
        <v>-1.5169015439345989E-2</v>
      </c>
      <c r="W68" s="173">
        <f t="shared" si="89"/>
        <v>21924807.131308034</v>
      </c>
      <c r="X68" s="173">
        <f t="shared" ref="X68:X131" si="111">V68*W68</f>
        <v>-332577.73787949461</v>
      </c>
      <c r="Y68" s="174">
        <v>0</v>
      </c>
      <c r="Z68" s="175">
        <v>0</v>
      </c>
      <c r="AA68" s="177">
        <f t="shared" ref="AA68:AA131" si="112">Y68*Z68</f>
        <v>0</v>
      </c>
      <c r="AB68" s="174">
        <v>5.7458442656287315E-2</v>
      </c>
      <c r="AC68" s="175">
        <f t="shared" si="90"/>
        <v>0</v>
      </c>
      <c r="AD68" s="175">
        <f t="shared" ref="AD68:AD131" si="113">AB68*AC68</f>
        <v>0</v>
      </c>
      <c r="AE68" s="331">
        <v>1.6807242914109784E-2</v>
      </c>
      <c r="AF68" s="231">
        <f t="shared" si="91"/>
        <v>7633573333.4718351</v>
      </c>
      <c r="AG68" s="173">
        <f t="shared" ref="AG68:AG131" si="114">AE68*AF68</f>
        <v>128299321.31833191</v>
      </c>
      <c r="AH68" s="332">
        <v>4.3448169536269045E-2</v>
      </c>
      <c r="AI68" s="173">
        <f t="shared" si="92"/>
        <v>2941835904.1938739</v>
      </c>
      <c r="AJ68" s="173">
        <f t="shared" ref="AJ68:AJ131" si="115">AH68*AI68</f>
        <v>127817385.11329877</v>
      </c>
      <c r="AK68" s="503">
        <v>0</v>
      </c>
      <c r="AL68" s="173">
        <f t="shared" si="93"/>
        <v>608200625</v>
      </c>
      <c r="AM68" s="316">
        <f t="shared" ref="AM68:AM131" si="116">AL68*AK68</f>
        <v>0</v>
      </c>
      <c r="AN68" s="332">
        <v>-8.1743474671419528E-2</v>
      </c>
      <c r="AO68" s="173">
        <f t="shared" si="94"/>
        <v>129434656.44154364</v>
      </c>
      <c r="AP68" s="173">
        <f t="shared" ref="AP68:AP131" si="117">AN68*AO68</f>
        <v>-10580438.560433211</v>
      </c>
      <c r="AQ68" s="332">
        <v>-6.7330730495446037E-2</v>
      </c>
      <c r="AR68" s="173">
        <v>0</v>
      </c>
      <c r="AS68" s="173">
        <f t="shared" ref="AS68:AS131" si="118">AQ68*AR68</f>
        <v>0</v>
      </c>
      <c r="AT68" s="176">
        <v>-0.11743495469192652</v>
      </c>
      <c r="AU68" s="178">
        <f t="shared" si="95"/>
        <v>0</v>
      </c>
      <c r="AV68" s="179">
        <f t="shared" ref="AV68:AV131" si="119">AT68*AU68</f>
        <v>0</v>
      </c>
      <c r="AW68" s="174">
        <v>-4.7544549378515016E-2</v>
      </c>
      <c r="AX68" s="177">
        <f t="shared" si="96"/>
        <v>0</v>
      </c>
      <c r="AY68" s="177">
        <f t="shared" si="102"/>
        <v>0</v>
      </c>
      <c r="AZ68" s="203">
        <v>9.1380445873428404E-2</v>
      </c>
      <c r="BA68" s="177">
        <f t="shared" si="97"/>
        <v>160332940.74564263</v>
      </c>
      <c r="BB68" s="177">
        <f t="shared" ref="BB68:BB131" si="120">AZ68*BA68</f>
        <v>14651295.613534801</v>
      </c>
      <c r="BC68" s="332">
        <v>-0.11399357347882592</v>
      </c>
      <c r="BD68" s="173">
        <f t="shared" si="98"/>
        <v>761474532.16448987</v>
      </c>
      <c r="BE68" s="172">
        <f t="shared" ref="BE68:BE131" si="121">BC68*BD68</f>
        <v>-86803203.034547374</v>
      </c>
      <c r="BF68" s="174">
        <v>-4.4897464129596318E-2</v>
      </c>
      <c r="BG68" s="175">
        <f t="shared" si="99"/>
        <v>0</v>
      </c>
      <c r="BH68" s="177">
        <f t="shared" ref="BH68:BH131" si="122">BF68*BG68</f>
        <v>0</v>
      </c>
      <c r="BI68" s="333">
        <v>0</v>
      </c>
      <c r="BJ68" s="334">
        <v>0</v>
      </c>
      <c r="BK68" s="335">
        <v>0</v>
      </c>
      <c r="BL68" s="332">
        <v>-8.1673780189216658E-2</v>
      </c>
      <c r="BM68" s="173">
        <f t="shared" si="100"/>
        <v>202272271.94448218</v>
      </c>
      <c r="BN68" s="173">
        <f t="shared" ref="BN68:BN131" si="123">BL68*BM68</f>
        <v>-16520341.077167092</v>
      </c>
      <c r="BO68" s="332">
        <v>-0.15205066504792816</v>
      </c>
      <c r="BP68" s="173">
        <f t="shared" si="101"/>
        <v>7749074.8669147789</v>
      </c>
      <c r="BQ68" s="173">
        <f t="shared" ref="BQ68:BQ131" si="124">BO68*BP68</f>
        <v>-1178251.9870205775</v>
      </c>
      <c r="BR68" s="173">
        <f t="shared" si="103"/>
        <v>-5305678676.5923147</v>
      </c>
      <c r="BT68" s="173">
        <f t="shared" si="104"/>
        <v>1220961273323.1284</v>
      </c>
      <c r="BV68" s="339">
        <f t="shared" ref="BV68:BV131" si="125">BR68/BT68</f>
        <v>-4.3454930082685453E-3</v>
      </c>
      <c r="BW68" s="338">
        <v>-4.2173764058074398E-3</v>
      </c>
    </row>
    <row r="69" spans="1:75" ht="15.75">
      <c r="A69" s="171">
        <v>39995</v>
      </c>
      <c r="B69" s="172">
        <v>1229851072652.4653</v>
      </c>
      <c r="C69" s="173">
        <v>103330916724.35338</v>
      </c>
      <c r="D69" s="174">
        <v>0.18447670942923508</v>
      </c>
      <c r="E69" s="175">
        <f t="shared" si="83"/>
        <v>45431427.060805351</v>
      </c>
      <c r="F69" s="175">
        <f t="shared" si="105"/>
        <v>8381040.1688516764</v>
      </c>
      <c r="G69" s="176">
        <v>-1.7813098918220738E-2</v>
      </c>
      <c r="H69" s="175">
        <f t="shared" si="84"/>
        <v>471624142.318322</v>
      </c>
      <c r="I69" s="175">
        <f t="shared" si="106"/>
        <v>-8401087.4993372858</v>
      </c>
      <c r="J69" s="176">
        <v>0.35103612362215514</v>
      </c>
      <c r="K69" s="175">
        <f t="shared" si="85"/>
        <v>339118124.38352114</v>
      </c>
      <c r="L69" s="177">
        <f t="shared" si="107"/>
        <v>119042711.83360711</v>
      </c>
      <c r="M69" s="174">
        <v>0.12394137315175169</v>
      </c>
      <c r="N69" s="175">
        <f t="shared" si="86"/>
        <v>479855943.27371746</v>
      </c>
      <c r="O69" s="175">
        <f t="shared" si="108"/>
        <v>59474004.524373606</v>
      </c>
      <c r="P69" s="176">
        <v>0.28358027770581867</v>
      </c>
      <c r="Q69" s="178">
        <f t="shared" si="87"/>
        <v>177837392.21035105</v>
      </c>
      <c r="R69" s="178">
        <f t="shared" si="109"/>
        <v>50431177.069489948</v>
      </c>
      <c r="S69" s="176">
        <v>0.32681010777838049</v>
      </c>
      <c r="T69" s="178">
        <f t="shared" si="88"/>
        <v>59459641.073980607</v>
      </c>
      <c r="U69" s="178">
        <f t="shared" si="110"/>
        <v>19432011.707851421</v>
      </c>
      <c r="V69" s="329">
        <v>0.11366420037026136</v>
      </c>
      <c r="W69" s="173">
        <f t="shared" si="89"/>
        <v>21592229.393428538</v>
      </c>
      <c r="X69" s="173">
        <f t="shared" si="111"/>
        <v>2454263.4882153082</v>
      </c>
      <c r="Y69" s="174">
        <v>0</v>
      </c>
      <c r="Z69" s="175">
        <v>0</v>
      </c>
      <c r="AA69" s="177">
        <f t="shared" si="112"/>
        <v>0</v>
      </c>
      <c r="AB69" s="174">
        <v>0.22052630810280471</v>
      </c>
      <c r="AC69" s="175">
        <f t="shared" si="90"/>
        <v>0</v>
      </c>
      <c r="AD69" s="175">
        <f t="shared" si="113"/>
        <v>0</v>
      </c>
      <c r="AE69" s="331">
        <v>0.13582896217036095</v>
      </c>
      <c r="AF69" s="231">
        <f t="shared" si="91"/>
        <v>7761872654.7901669</v>
      </c>
      <c r="AG69" s="173">
        <f t="shared" si="114"/>
        <v>1054287107.1986526</v>
      </c>
      <c r="AH69" s="332">
        <v>0.17294617383647076</v>
      </c>
      <c r="AI69" s="173">
        <f t="shared" si="92"/>
        <v>3069653289.3071723</v>
      </c>
      <c r="AJ69" s="173">
        <f t="shared" si="115"/>
        <v>530884791.39021248</v>
      </c>
      <c r="AK69" s="503">
        <v>0</v>
      </c>
      <c r="AL69" s="173">
        <f t="shared" si="93"/>
        <v>608200625</v>
      </c>
      <c r="AM69" s="316">
        <f t="shared" si="116"/>
        <v>0</v>
      </c>
      <c r="AN69" s="332">
        <v>0.1262969231862929</v>
      </c>
      <c r="AO69" s="173">
        <f t="shared" si="94"/>
        <v>118854217.88111043</v>
      </c>
      <c r="AP69" s="173">
        <f t="shared" si="117"/>
        <v>15010922.026097525</v>
      </c>
      <c r="AQ69" s="332">
        <v>0.16511281153668514</v>
      </c>
      <c r="AR69" s="173">
        <v>0</v>
      </c>
      <c r="AS69" s="173">
        <f t="shared" si="118"/>
        <v>0</v>
      </c>
      <c r="AT69" s="176">
        <v>0.11416435314121777</v>
      </c>
      <c r="AU69" s="178">
        <f t="shared" si="95"/>
        <v>0</v>
      </c>
      <c r="AV69" s="179">
        <f t="shared" si="119"/>
        <v>0</v>
      </c>
      <c r="AW69" s="174">
        <v>0.32099410864046568</v>
      </c>
      <c r="AX69" s="177">
        <f t="shared" si="96"/>
        <v>0</v>
      </c>
      <c r="AY69" s="177">
        <f t="shared" si="102"/>
        <v>0</v>
      </c>
      <c r="AZ69" s="203">
        <v>0.43491749811445446</v>
      </c>
      <c r="BA69" s="177">
        <f t="shared" si="97"/>
        <v>174984236.35917744</v>
      </c>
      <c r="BB69" s="177">
        <f t="shared" si="120"/>
        <v>76103706.286801815</v>
      </c>
      <c r="BC69" s="332">
        <v>0.11595444962657055</v>
      </c>
      <c r="BD69" s="173">
        <f t="shared" si="98"/>
        <v>674671329.12994254</v>
      </c>
      <c r="BE69" s="172">
        <f t="shared" si="121"/>
        <v>78231142.648089319</v>
      </c>
      <c r="BF69" s="174">
        <v>5.677003788229449E-2</v>
      </c>
      <c r="BG69" s="175">
        <f t="shared" si="99"/>
        <v>0</v>
      </c>
      <c r="BH69" s="177">
        <f t="shared" si="122"/>
        <v>0</v>
      </c>
      <c r="BI69" s="333">
        <v>0</v>
      </c>
      <c r="BJ69" s="334">
        <v>0</v>
      </c>
      <c r="BK69" s="335">
        <v>0</v>
      </c>
      <c r="BL69" s="332">
        <v>9.6472496557021448E-2</v>
      </c>
      <c r="BM69" s="173">
        <f t="shared" si="100"/>
        <v>185751930.86731508</v>
      </c>
      <c r="BN69" s="173">
        <f t="shared" si="123"/>
        <v>17919952.511057142</v>
      </c>
      <c r="BO69" s="332">
        <v>0.32597802942448068</v>
      </c>
      <c r="BP69" s="173">
        <f t="shared" si="101"/>
        <v>6570822.8798942007</v>
      </c>
      <c r="BQ69" s="173">
        <f t="shared" si="124"/>
        <v>2141943.8940852028</v>
      </c>
      <c r="BR69" s="173">
        <f t="shared" si="103"/>
        <v>101305523037.10533</v>
      </c>
      <c r="BT69" s="173">
        <f t="shared" si="104"/>
        <v>1215655594646.5364</v>
      </c>
      <c r="BV69" s="339">
        <f t="shared" si="125"/>
        <v>8.3334065571886662E-2</v>
      </c>
      <c r="BW69" s="338">
        <v>8.4019048340134198E-2</v>
      </c>
    </row>
    <row r="70" spans="1:75" ht="15.75">
      <c r="A70" s="171">
        <v>40026</v>
      </c>
      <c r="B70" s="172">
        <v>1333181989376.8186</v>
      </c>
      <c r="C70" s="173">
        <v>59794650832.635521</v>
      </c>
      <c r="D70" s="174">
        <v>4.3154902770663854E-2</v>
      </c>
      <c r="E70" s="175">
        <f t="shared" si="83"/>
        <v>53812467.229657024</v>
      </c>
      <c r="F70" s="175">
        <f t="shared" si="105"/>
        <v>2322271.7911453838</v>
      </c>
      <c r="G70" s="176">
        <v>0.17844517542481952</v>
      </c>
      <c r="H70" s="175">
        <f t="shared" si="84"/>
        <v>463223054.81898475</v>
      </c>
      <c r="I70" s="175">
        <f t="shared" si="106"/>
        <v>82659919.277994528</v>
      </c>
      <c r="J70" s="176">
        <v>-0.12558938089586252</v>
      </c>
      <c r="K70" s="175">
        <f t="shared" si="85"/>
        <v>458160836.21712822</v>
      </c>
      <c r="L70" s="177">
        <f t="shared" si="107"/>
        <v>-57540135.771239802</v>
      </c>
      <c r="M70" s="174">
        <v>8.3340175305367997E-2</v>
      </c>
      <c r="N70" s="175">
        <f t="shared" si="86"/>
        <v>539329947.79809105</v>
      </c>
      <c r="O70" s="175">
        <f t="shared" si="108"/>
        <v>44947852.396927878</v>
      </c>
      <c r="P70" s="176">
        <v>-0.17657024241996988</v>
      </c>
      <c r="Q70" s="178">
        <f t="shared" si="87"/>
        <v>228268569.27984101</v>
      </c>
      <c r="R70" s="178">
        <f t="shared" si="109"/>
        <v>-40305436.614601217</v>
      </c>
      <c r="S70" s="176">
        <v>-0.11178391789381825</v>
      </c>
      <c r="T70" s="178">
        <f t="shared" si="88"/>
        <v>78891652.781832024</v>
      </c>
      <c r="U70" s="178">
        <f t="shared" si="110"/>
        <v>-8818818.0370719302</v>
      </c>
      <c r="V70" s="329">
        <v>9.8610485689052813E-2</v>
      </c>
      <c r="W70" s="173">
        <f t="shared" si="89"/>
        <v>24046492.881643843</v>
      </c>
      <c r="X70" s="173">
        <f t="shared" si="111"/>
        <v>2371236.3421772504</v>
      </c>
      <c r="Y70" s="174">
        <v>0</v>
      </c>
      <c r="Z70" s="175">
        <v>0</v>
      </c>
      <c r="AA70" s="177">
        <f t="shared" si="112"/>
        <v>0</v>
      </c>
      <c r="AB70" s="174">
        <v>-0.18947768730378428</v>
      </c>
      <c r="AC70" s="175">
        <f t="shared" si="90"/>
        <v>0</v>
      </c>
      <c r="AD70" s="175">
        <f t="shared" si="113"/>
        <v>0</v>
      </c>
      <c r="AE70" s="331">
        <v>6.9937689301881115E-3</v>
      </c>
      <c r="AF70" s="231">
        <f t="shared" si="91"/>
        <v>8816159761.9888191</v>
      </c>
      <c r="AG70" s="173">
        <f t="shared" si="114"/>
        <v>61658184.226972021</v>
      </c>
      <c r="AH70" s="332">
        <v>2.2184638505228709E-2</v>
      </c>
      <c r="AI70" s="173">
        <f t="shared" si="92"/>
        <v>3600538080.6973848</v>
      </c>
      <c r="AJ70" s="173">
        <f t="shared" si="115"/>
        <v>79876635.744581476</v>
      </c>
      <c r="AK70" s="503">
        <v>0</v>
      </c>
      <c r="AL70" s="173">
        <f t="shared" si="93"/>
        <v>608200625</v>
      </c>
      <c r="AM70" s="316">
        <f t="shared" si="116"/>
        <v>0</v>
      </c>
      <c r="AN70" s="332">
        <v>4.282644872123118E-3</v>
      </c>
      <c r="AO70" s="173">
        <f t="shared" si="94"/>
        <v>133865139.90720795</v>
      </c>
      <c r="AP70" s="173">
        <f t="shared" si="117"/>
        <v>573296.85497964791</v>
      </c>
      <c r="AQ70" s="332">
        <v>0.14409043405890046</v>
      </c>
      <c r="AR70" s="173">
        <v>0</v>
      </c>
      <c r="AS70" s="173">
        <f t="shared" si="118"/>
        <v>0</v>
      </c>
      <c r="AT70" s="176">
        <v>3.665849178387233E-2</v>
      </c>
      <c r="AU70" s="178">
        <f t="shared" si="95"/>
        <v>0</v>
      </c>
      <c r="AV70" s="179">
        <f t="shared" si="119"/>
        <v>0</v>
      </c>
      <c r="AW70" s="174">
        <v>5.9933573275984399E-2</v>
      </c>
      <c r="AX70" s="177">
        <f t="shared" si="96"/>
        <v>0</v>
      </c>
      <c r="AY70" s="177">
        <f t="shared" si="102"/>
        <v>0</v>
      </c>
      <c r="AZ70" s="203">
        <v>0.11324056402308101</v>
      </c>
      <c r="BA70" s="177">
        <f t="shared" si="97"/>
        <v>251087942.64597926</v>
      </c>
      <c r="BB70" s="177">
        <f t="shared" si="120"/>
        <v>28433340.244625706</v>
      </c>
      <c r="BC70" s="332">
        <v>6.3487278554863774E-2</v>
      </c>
      <c r="BD70" s="173">
        <f t="shared" si="98"/>
        <v>752902471.77803183</v>
      </c>
      <c r="BE70" s="172">
        <f t="shared" si="121"/>
        <v>47799728.95041737</v>
      </c>
      <c r="BF70" s="174">
        <v>8.9911370492644138E-2</v>
      </c>
      <c r="BG70" s="175">
        <f t="shared" si="99"/>
        <v>0</v>
      </c>
      <c r="BH70" s="177">
        <f t="shared" si="122"/>
        <v>0</v>
      </c>
      <c r="BI70" s="333">
        <v>0</v>
      </c>
      <c r="BJ70" s="334">
        <v>0</v>
      </c>
      <c r="BK70" s="335">
        <v>0</v>
      </c>
      <c r="BL70" s="332">
        <v>-1.2369541469035416E-2</v>
      </c>
      <c r="BM70" s="173">
        <f t="shared" si="100"/>
        <v>203671883.37837222</v>
      </c>
      <c r="BN70" s="173">
        <f t="shared" si="123"/>
        <v>-2519327.8075253204</v>
      </c>
      <c r="BO70" s="332">
        <v>0.36889875927322102</v>
      </c>
      <c r="BP70" s="173">
        <f t="shared" si="101"/>
        <v>8712766.7739794031</v>
      </c>
      <c r="BQ70" s="173">
        <f t="shared" si="124"/>
        <v>3214128.8527579461</v>
      </c>
      <c r="BR70" s="173">
        <f t="shared" si="103"/>
        <v>59549977956.183372</v>
      </c>
      <c r="BT70" s="173">
        <f t="shared" si="104"/>
        <v>1316961117683.6418</v>
      </c>
      <c r="BV70" s="339">
        <f t="shared" si="125"/>
        <v>4.5217719154020133E-2</v>
      </c>
      <c r="BW70" s="338">
        <v>4.4851079079298001E-2</v>
      </c>
    </row>
    <row r="71" spans="1:75" ht="15.75">
      <c r="A71" s="171">
        <v>40057</v>
      </c>
      <c r="B71" s="172">
        <v>1392976640209.4541</v>
      </c>
      <c r="C71" s="173">
        <v>54496391318.828003</v>
      </c>
      <c r="D71" s="174">
        <v>-2.3055205265403119E-3</v>
      </c>
      <c r="E71" s="175">
        <f t="shared" si="83"/>
        <v>56134739.020802408</v>
      </c>
      <c r="F71" s="175">
        <f t="shared" si="105"/>
        <v>-129419.79306444337</v>
      </c>
      <c r="G71" s="176">
        <v>0.14774415281469555</v>
      </c>
      <c r="H71" s="175">
        <f t="shared" si="84"/>
        <v>545882974.09697926</v>
      </c>
      <c r="I71" s="175">
        <f t="shared" si="106"/>
        <v>80651017.5439246</v>
      </c>
      <c r="J71" s="176">
        <v>-7.9613336920315608E-2</v>
      </c>
      <c r="K71" s="175">
        <f t="shared" si="85"/>
        <v>400620700.4458884</v>
      </c>
      <c r="L71" s="177">
        <f t="shared" si="107"/>
        <v>-31894750.801851347</v>
      </c>
      <c r="M71" s="174">
        <v>6.9507125989976201E-2</v>
      </c>
      <c r="N71" s="175">
        <f t="shared" si="86"/>
        <v>584277800.19501889</v>
      </c>
      <c r="O71" s="175">
        <f t="shared" si="108"/>
        <v>40611470.67130132</v>
      </c>
      <c r="P71" s="176">
        <v>-9.6110589776628633E-2</v>
      </c>
      <c r="Q71" s="178">
        <f t="shared" si="87"/>
        <v>187963132.66523978</v>
      </c>
      <c r="R71" s="178">
        <f t="shared" si="109"/>
        <v>-18065247.536718886</v>
      </c>
      <c r="S71" s="176">
        <v>-5.8752550528183747E-2</v>
      </c>
      <c r="T71" s="178">
        <f t="shared" si="88"/>
        <v>70072834.744760096</v>
      </c>
      <c r="U71" s="178">
        <f t="shared" si="110"/>
        <v>-4116957.7639945871</v>
      </c>
      <c r="V71" s="329">
        <v>9.4975801176464689E-2</v>
      </c>
      <c r="W71" s="173">
        <f t="shared" si="89"/>
        <v>26417729.223821092</v>
      </c>
      <c r="X71" s="173">
        <f t="shared" si="111"/>
        <v>2509044.9982953127</v>
      </c>
      <c r="Y71" s="174">
        <v>0</v>
      </c>
      <c r="Z71" s="175">
        <v>0</v>
      </c>
      <c r="AA71" s="177">
        <f t="shared" si="112"/>
        <v>0</v>
      </c>
      <c r="AB71" s="174">
        <v>-2.5842477976839341E-2</v>
      </c>
      <c r="AC71" s="175">
        <f t="shared" si="90"/>
        <v>0</v>
      </c>
      <c r="AD71" s="175">
        <f t="shared" si="113"/>
        <v>0</v>
      </c>
      <c r="AE71" s="331">
        <v>9.408862406584842E-2</v>
      </c>
      <c r="AF71" s="231">
        <f t="shared" si="91"/>
        <v>8877817946.2157917</v>
      </c>
      <c r="AG71" s="173">
        <f t="shared" si="114"/>
        <v>835301675.26654017</v>
      </c>
      <c r="AH71" s="332">
        <v>3.672741347345098E-2</v>
      </c>
      <c r="AI71" s="173">
        <f t="shared" si="92"/>
        <v>3680414716.4419661</v>
      </c>
      <c r="AJ71" s="173">
        <f t="shared" si="115"/>
        <v>135172113.04453793</v>
      </c>
      <c r="AK71" s="503">
        <v>0</v>
      </c>
      <c r="AL71" s="173">
        <f t="shared" si="93"/>
        <v>608200625</v>
      </c>
      <c r="AM71" s="316">
        <f t="shared" si="116"/>
        <v>0</v>
      </c>
      <c r="AN71" s="332">
        <v>-5.9590541019940539E-2</v>
      </c>
      <c r="AO71" s="173">
        <f t="shared" si="94"/>
        <v>134438436.7621876</v>
      </c>
      <c r="AP71" s="173">
        <f t="shared" si="117"/>
        <v>-8011259.1805338226</v>
      </c>
      <c r="AQ71" s="332">
        <v>0.39049473417657993</v>
      </c>
      <c r="AR71" s="173">
        <v>0</v>
      </c>
      <c r="AS71" s="173">
        <f t="shared" si="118"/>
        <v>0</v>
      </c>
      <c r="AT71" s="176">
        <v>0.25948488044316292</v>
      </c>
      <c r="AU71" s="178">
        <f t="shared" si="95"/>
        <v>0</v>
      </c>
      <c r="AV71" s="179">
        <f t="shared" si="119"/>
        <v>0</v>
      </c>
      <c r="AW71" s="174">
        <v>2.8701671776578074E-2</v>
      </c>
      <c r="AX71" s="177">
        <f t="shared" si="96"/>
        <v>0</v>
      </c>
      <c r="AY71" s="177">
        <f t="shared" si="102"/>
        <v>0</v>
      </c>
      <c r="AZ71" s="203">
        <v>5.0473124049578995E-2</v>
      </c>
      <c r="BA71" s="177">
        <f t="shared" si="97"/>
        <v>279521282.89060491</v>
      </c>
      <c r="BB71" s="177">
        <f t="shared" si="120"/>
        <v>14108312.385834964</v>
      </c>
      <c r="BC71" s="332">
        <v>1.226015451025944E-3</v>
      </c>
      <c r="BD71" s="173">
        <f t="shared" si="98"/>
        <v>800702200.72844911</v>
      </c>
      <c r="BE71" s="172">
        <f t="shared" si="121"/>
        <v>981673.26976355549</v>
      </c>
      <c r="BF71" s="174">
        <v>1.287417023755609E-2</v>
      </c>
      <c r="BG71" s="175">
        <f t="shared" si="99"/>
        <v>0</v>
      </c>
      <c r="BH71" s="177">
        <f t="shared" si="122"/>
        <v>0</v>
      </c>
      <c r="BI71" s="333">
        <v>0</v>
      </c>
      <c r="BJ71" s="334">
        <v>0</v>
      </c>
      <c r="BK71" s="335">
        <v>0</v>
      </c>
      <c r="BL71" s="332">
        <v>7.101965431062135E-2</v>
      </c>
      <c r="BM71" s="173">
        <f t="shared" si="100"/>
        <v>201152555.57084689</v>
      </c>
      <c r="BN71" s="173">
        <f t="shared" si="123"/>
        <v>14285784.960339596</v>
      </c>
      <c r="BO71" s="332">
        <v>7.448179754679661E-2</v>
      </c>
      <c r="BP71" s="173">
        <f t="shared" si="101"/>
        <v>11926895.626737349</v>
      </c>
      <c r="BQ71" s="173">
        <f t="shared" si="124"/>
        <v>888336.62543242506</v>
      </c>
      <c r="BR71" s="173">
        <f t="shared" si="103"/>
        <v>53434099525.138191</v>
      </c>
      <c r="BT71" s="173">
        <f t="shared" si="104"/>
        <v>1376511095639.825</v>
      </c>
      <c r="BV71" s="339">
        <f t="shared" si="125"/>
        <v>3.8818502585553909E-2</v>
      </c>
      <c r="BW71" s="338">
        <v>3.9122257865454001E-2</v>
      </c>
    </row>
    <row r="72" spans="1:75" ht="15.75">
      <c r="A72" s="185">
        <v>40087</v>
      </c>
      <c r="B72" s="186">
        <v>1447473031528.282</v>
      </c>
      <c r="C72" s="173">
        <v>-34844155071.960442</v>
      </c>
      <c r="D72" s="174">
        <v>0.15280351628733727</v>
      </c>
      <c r="E72" s="175">
        <f t="shared" si="83"/>
        <v>56005319.227737963</v>
      </c>
      <c r="F72" s="175">
        <f t="shared" si="105"/>
        <v>8557809.7087931801</v>
      </c>
      <c r="G72" s="176">
        <v>1.1235420900938941E-2</v>
      </c>
      <c r="H72" s="175">
        <f t="shared" si="84"/>
        <v>626533991.64090383</v>
      </c>
      <c r="I72" s="175">
        <f t="shared" si="106"/>
        <v>7039373.1048309142</v>
      </c>
      <c r="J72" s="176">
        <v>0.18307712566640114</v>
      </c>
      <c r="K72" s="175">
        <f t="shared" si="85"/>
        <v>368725949.64403707</v>
      </c>
      <c r="L72" s="177">
        <f t="shared" si="107"/>
        <v>67505287.019444466</v>
      </c>
      <c r="M72" s="174">
        <v>0.1177280516213767</v>
      </c>
      <c r="N72" s="175">
        <f t="shared" si="86"/>
        <v>624889270.86632025</v>
      </c>
      <c r="O72" s="175">
        <f t="shared" si="108"/>
        <v>73566996.338194594</v>
      </c>
      <c r="P72" s="176">
        <v>0.16255142746054554</v>
      </c>
      <c r="Q72" s="178">
        <f t="shared" si="87"/>
        <v>169897885.12852088</v>
      </c>
      <c r="R72" s="178">
        <f t="shared" si="109"/>
        <v>27617143.75016886</v>
      </c>
      <c r="S72" s="176">
        <v>0.13995494097463321</v>
      </c>
      <c r="T72" s="178">
        <f t="shared" si="88"/>
        <v>65955876.980765507</v>
      </c>
      <c r="U72" s="178">
        <f t="shared" si="110"/>
        <v>9230850.8697732054</v>
      </c>
      <c r="V72" s="329">
        <v>-9.6439663642268231E-4</v>
      </c>
      <c r="W72" s="173">
        <f t="shared" si="89"/>
        <v>28926774.222116407</v>
      </c>
      <c r="X72" s="173">
        <f t="shared" si="111"/>
        <v>-27896.883762367415</v>
      </c>
      <c r="Y72" s="174">
        <v>0</v>
      </c>
      <c r="Z72" s="175">
        <v>0</v>
      </c>
      <c r="AA72" s="177">
        <f t="shared" si="112"/>
        <v>0</v>
      </c>
      <c r="AB72" s="174">
        <v>9.497617343789691E-2</v>
      </c>
      <c r="AC72" s="175">
        <f t="shared" si="90"/>
        <v>0</v>
      </c>
      <c r="AD72" s="175">
        <f t="shared" si="113"/>
        <v>0</v>
      </c>
      <c r="AE72" s="331">
        <v>0.10719275334498066</v>
      </c>
      <c r="AF72" s="231">
        <f t="shared" si="91"/>
        <v>9713119621.4823322</v>
      </c>
      <c r="AG72" s="173">
        <f t="shared" si="114"/>
        <v>1041176035.7958475</v>
      </c>
      <c r="AH72" s="332">
        <v>0.13494025367833937</v>
      </c>
      <c r="AI72" s="173">
        <f t="shared" si="92"/>
        <v>3815586829.4865041</v>
      </c>
      <c r="AJ72" s="173">
        <f t="shared" si="115"/>
        <v>514876254.70263946</v>
      </c>
      <c r="AK72" s="503">
        <v>0</v>
      </c>
      <c r="AL72" s="173">
        <f t="shared" si="93"/>
        <v>608200625</v>
      </c>
      <c r="AM72" s="316">
        <f t="shared" si="116"/>
        <v>0</v>
      </c>
      <c r="AN72" s="332">
        <v>3.3182134411679949E-2</v>
      </c>
      <c r="AO72" s="173">
        <f t="shared" si="94"/>
        <v>126427177.58165377</v>
      </c>
      <c r="AP72" s="173">
        <f t="shared" si="117"/>
        <v>4195123.5998037653</v>
      </c>
      <c r="AQ72" s="332">
        <v>0.11558643940727091</v>
      </c>
      <c r="AR72" s="173">
        <v>0</v>
      </c>
      <c r="AS72" s="173">
        <f t="shared" si="118"/>
        <v>0</v>
      </c>
      <c r="AT72" s="176">
        <v>6.2679122561046699E-2</v>
      </c>
      <c r="AU72" s="178">
        <f t="shared" si="95"/>
        <v>0</v>
      </c>
      <c r="AV72" s="179">
        <f t="shared" si="119"/>
        <v>0</v>
      </c>
      <c r="AW72" s="174">
        <v>1.9486017289606548E-2</v>
      </c>
      <c r="AX72" s="177">
        <f t="shared" si="96"/>
        <v>0</v>
      </c>
      <c r="AY72" s="177">
        <f t="shared" si="102"/>
        <v>0</v>
      </c>
      <c r="AZ72" s="203">
        <v>0.16392848545514899</v>
      </c>
      <c r="BA72" s="177">
        <f t="shared" si="97"/>
        <v>293629595.27643991</v>
      </c>
      <c r="BB72" s="177">
        <f t="shared" si="120"/>
        <v>48134254.83847516</v>
      </c>
      <c r="BC72" s="332">
        <v>7.585391532314642E-2</v>
      </c>
      <c r="BD72" s="173">
        <f t="shared" si="98"/>
        <v>801683873.9982127</v>
      </c>
      <c r="BE72" s="172">
        <f t="shared" si="121"/>
        <v>60810860.69419241</v>
      </c>
      <c r="BF72" s="174">
        <v>-6.853798804127979E-3</v>
      </c>
      <c r="BG72" s="175">
        <f t="shared" si="99"/>
        <v>0</v>
      </c>
      <c r="BH72" s="177">
        <f t="shared" si="122"/>
        <v>0</v>
      </c>
      <c r="BI72" s="333">
        <v>0</v>
      </c>
      <c r="BJ72" s="334">
        <v>0</v>
      </c>
      <c r="BK72" s="335">
        <v>0</v>
      </c>
      <c r="BL72" s="332">
        <v>9.1954927803536382E-2</v>
      </c>
      <c r="BM72" s="173">
        <f t="shared" si="100"/>
        <v>215438340.53118649</v>
      </c>
      <c r="BN72" s="173">
        <f t="shared" si="123"/>
        <v>19810617.049658939</v>
      </c>
      <c r="BO72" s="332">
        <v>-8.4492833181966185E-3</v>
      </c>
      <c r="BP72" s="173">
        <f t="shared" si="101"/>
        <v>12815232.252169775</v>
      </c>
      <c r="BQ72" s="173">
        <f t="shared" si="124"/>
        <v>-108279.52808707335</v>
      </c>
      <c r="BR72" s="173">
        <f t="shared" si="103"/>
        <v>-36726539503.020409</v>
      </c>
      <c r="BT72" s="173">
        <f t="shared" si="104"/>
        <v>1429945195164.9631</v>
      </c>
      <c r="BV72" s="339">
        <f t="shared" si="125"/>
        <v>-2.5683879093550514E-2</v>
      </c>
      <c r="BW72" s="338">
        <v>-2.40724036393072E-2</v>
      </c>
    </row>
    <row r="73" spans="1:75" ht="15.75">
      <c r="A73" s="171">
        <v>40118</v>
      </c>
      <c r="B73" s="172">
        <v>1412628876456.3215</v>
      </c>
      <c r="C73" s="173">
        <v>35426757733.223885</v>
      </c>
      <c r="D73" s="174">
        <v>0.31222747514938187</v>
      </c>
      <c r="E73" s="175">
        <f t="shared" si="83"/>
        <v>64563128.936531149</v>
      </c>
      <c r="F73" s="175">
        <f t="shared" si="105"/>
        <v>20158382.735597119</v>
      </c>
      <c r="G73" s="176">
        <v>-4.3655184240122824E-2</v>
      </c>
      <c r="H73" s="175">
        <f t="shared" si="84"/>
        <v>633573364.74573469</v>
      </c>
      <c r="I73" s="175">
        <f t="shared" si="106"/>
        <v>-27658761.967609588</v>
      </c>
      <c r="J73" s="176">
        <v>2.0896731379928604E-2</v>
      </c>
      <c r="K73" s="175">
        <f t="shared" si="85"/>
        <v>436231236.66348159</v>
      </c>
      <c r="L73" s="177">
        <f t="shared" si="107"/>
        <v>9115806.9720908366</v>
      </c>
      <c r="M73" s="174">
        <v>4.7585401482516533E-2</v>
      </c>
      <c r="N73" s="175">
        <f t="shared" si="86"/>
        <v>698456267.20451486</v>
      </c>
      <c r="O73" s="175">
        <f t="shared" si="108"/>
        <v>33236321.892906684</v>
      </c>
      <c r="P73" s="176">
        <v>7.384357859669903E-2</v>
      </c>
      <c r="Q73" s="178">
        <f t="shared" si="87"/>
        <v>197515028.87868974</v>
      </c>
      <c r="R73" s="178">
        <f t="shared" si="109"/>
        <v>14585216.559032803</v>
      </c>
      <c r="S73" s="176">
        <v>0.11329671441061222</v>
      </c>
      <c r="T73" s="178">
        <f t="shared" si="88"/>
        <v>75186727.850538716</v>
      </c>
      <c r="U73" s="178">
        <f t="shared" si="110"/>
        <v>8518409.2327509094</v>
      </c>
      <c r="V73" s="329">
        <v>3.0672133894029011E-2</v>
      </c>
      <c r="W73" s="173">
        <f t="shared" si="89"/>
        <v>28898877.33835404</v>
      </c>
      <c r="X73" s="173">
        <f t="shared" si="111"/>
        <v>886390.23510911583</v>
      </c>
      <c r="Y73" s="174">
        <v>0</v>
      </c>
      <c r="Z73" s="175">
        <v>0</v>
      </c>
      <c r="AA73" s="177">
        <f t="shared" si="112"/>
        <v>0</v>
      </c>
      <c r="AB73" s="174">
        <v>0.14089693836231057</v>
      </c>
      <c r="AC73" s="175">
        <f t="shared" si="90"/>
        <v>0</v>
      </c>
      <c r="AD73" s="175">
        <f t="shared" si="113"/>
        <v>0</v>
      </c>
      <c r="AE73" s="331">
        <v>1.0024499469752996E-2</v>
      </c>
      <c r="AF73" s="231">
        <f t="shared" si="91"/>
        <v>10754295657.278179</v>
      </c>
      <c r="AG73" s="173">
        <f t="shared" si="114"/>
        <v>107806431.11395206</v>
      </c>
      <c r="AH73" s="332">
        <v>0.10329721640340318</v>
      </c>
      <c r="AI73" s="173">
        <f t="shared" si="92"/>
        <v>4330463084.1891432</v>
      </c>
      <c r="AJ73" s="173">
        <f t="shared" si="115"/>
        <v>447324782.33443469</v>
      </c>
      <c r="AK73" s="503">
        <v>0</v>
      </c>
      <c r="AL73" s="173">
        <f t="shared" si="93"/>
        <v>608200625</v>
      </c>
      <c r="AM73" s="316">
        <f t="shared" si="116"/>
        <v>0</v>
      </c>
      <c r="AN73" s="332">
        <v>-3.3579731257906142E-2</v>
      </c>
      <c r="AO73" s="173">
        <f t="shared" si="94"/>
        <v>130622301.18145755</v>
      </c>
      <c r="AP73" s="173">
        <f t="shared" si="117"/>
        <v>-4386261.7699626209</v>
      </c>
      <c r="AQ73" s="332">
        <v>-3.2307090315220208E-2</v>
      </c>
      <c r="AR73" s="173">
        <v>0</v>
      </c>
      <c r="AS73" s="173">
        <f t="shared" si="118"/>
        <v>0</v>
      </c>
      <c r="AT73" s="176">
        <v>-9.4641938251178045E-2</v>
      </c>
      <c r="AU73" s="178">
        <f t="shared" si="95"/>
        <v>0</v>
      </c>
      <c r="AV73" s="179">
        <f t="shared" si="119"/>
        <v>0</v>
      </c>
      <c r="AW73" s="174">
        <v>2.7078235277190266E-2</v>
      </c>
      <c r="AX73" s="177">
        <f t="shared" si="96"/>
        <v>0</v>
      </c>
      <c r="AY73" s="177">
        <f t="shared" si="102"/>
        <v>0</v>
      </c>
      <c r="AZ73" s="203">
        <v>6.619486782872297E-2</v>
      </c>
      <c r="BA73" s="177">
        <f t="shared" si="97"/>
        <v>341763850.11491507</v>
      </c>
      <c r="BB73" s="177">
        <f t="shared" si="120"/>
        <v>22623012.886992291</v>
      </c>
      <c r="BC73" s="332">
        <v>-3.9721621978839459E-2</v>
      </c>
      <c r="BD73" s="173">
        <f t="shared" si="98"/>
        <v>862494734.69240499</v>
      </c>
      <c r="BE73" s="172">
        <f t="shared" si="121"/>
        <v>-34259689.81019114</v>
      </c>
      <c r="BF73" s="174">
        <v>2.7205487345212848E-2</v>
      </c>
      <c r="BG73" s="175">
        <f t="shared" si="99"/>
        <v>0</v>
      </c>
      <c r="BH73" s="177">
        <f t="shared" si="122"/>
        <v>0</v>
      </c>
      <c r="BI73" s="333">
        <v>0</v>
      </c>
      <c r="BJ73" s="334">
        <v>0</v>
      </c>
      <c r="BK73" s="335">
        <v>0</v>
      </c>
      <c r="BL73" s="332">
        <v>-3.0390843024589418E-2</v>
      </c>
      <c r="BM73" s="173">
        <f t="shared" si="100"/>
        <v>235248957.58084542</v>
      </c>
      <c r="BN73" s="173">
        <f t="shared" si="123"/>
        <v>-7149414.1415377678</v>
      </c>
      <c r="BO73" s="332">
        <v>-0.13502571165170929</v>
      </c>
      <c r="BP73" s="173">
        <f t="shared" si="101"/>
        <v>12706952.724082701</v>
      </c>
      <c r="BQ73" s="173">
        <f t="shared" si="124"/>
        <v>-1715765.3344938927</v>
      </c>
      <c r="BR73" s="173">
        <f t="shared" si="103"/>
        <v>34837672872.284821</v>
      </c>
      <c r="BT73" s="173">
        <f t="shared" si="104"/>
        <v>1393218655661.9424</v>
      </c>
      <c r="BV73" s="339">
        <f t="shared" si="125"/>
        <v>2.5005172541084614E-2</v>
      </c>
      <c r="BW73" s="338">
        <v>2.5078602259706304E-2</v>
      </c>
    </row>
    <row r="74" spans="1:75" s="170" customFormat="1" ht="15.75">
      <c r="A74" s="187">
        <v>40148</v>
      </c>
      <c r="B74" s="188">
        <v>1448055634189.5454</v>
      </c>
      <c r="C74" s="189">
        <v>67833645722.120567</v>
      </c>
      <c r="D74" s="190">
        <v>-0.10487843065221196</v>
      </c>
      <c r="E74" s="191">
        <f t="shared" si="83"/>
        <v>84721511.67212826</v>
      </c>
      <c r="F74" s="191">
        <f t="shared" si="105"/>
        <v>-8885459.1866558697</v>
      </c>
      <c r="G74" s="192">
        <v>0.15475402106113553</v>
      </c>
      <c r="H74" s="191">
        <f t="shared" si="84"/>
        <v>605914602.77812505</v>
      </c>
      <c r="I74" s="191">
        <f t="shared" si="106"/>
        <v>93767721.199575529</v>
      </c>
      <c r="J74" s="192">
        <v>-0.17262012901299267</v>
      </c>
      <c r="K74" s="191">
        <f t="shared" si="85"/>
        <v>445347043.63557243</v>
      </c>
      <c r="L74" s="193">
        <f t="shared" si="107"/>
        <v>-76875864.127927393</v>
      </c>
      <c r="M74" s="190">
        <v>5.252272148881381E-2</v>
      </c>
      <c r="N74" s="191">
        <f t="shared" si="86"/>
        <v>731692589.09742153</v>
      </c>
      <c r="O74" s="191">
        <f t="shared" si="108"/>
        <v>38430486.072592959</v>
      </c>
      <c r="P74" s="192">
        <v>-0.15875824498733929</v>
      </c>
      <c r="Q74" s="194">
        <f t="shared" si="87"/>
        <v>212100245.43772256</v>
      </c>
      <c r="R74" s="194">
        <f t="shared" si="109"/>
        <v>-33672662.727076754</v>
      </c>
      <c r="S74" s="192">
        <v>-1.5309747768027127E-2</v>
      </c>
      <c r="T74" s="194">
        <f t="shared" si="88"/>
        <v>83705137.083289623</v>
      </c>
      <c r="U74" s="194">
        <f t="shared" si="110"/>
        <v>-1281504.5356332979</v>
      </c>
      <c r="V74" s="340">
        <v>1.6538448066633932E-2</v>
      </c>
      <c r="W74" s="189">
        <f t="shared" si="89"/>
        <v>29785267.573463157</v>
      </c>
      <c r="X74" s="189">
        <f t="shared" si="111"/>
        <v>492602.10091451608</v>
      </c>
      <c r="Y74" s="190">
        <v>0</v>
      </c>
      <c r="Z74" s="191">
        <v>0</v>
      </c>
      <c r="AA74" s="193">
        <f t="shared" si="112"/>
        <v>0</v>
      </c>
      <c r="AB74" s="190">
        <v>1.8367737414398847E-2</v>
      </c>
      <c r="AC74" s="191">
        <f t="shared" si="90"/>
        <v>0</v>
      </c>
      <c r="AD74" s="191">
        <f t="shared" si="113"/>
        <v>0</v>
      </c>
      <c r="AE74" s="343">
        <v>-1.1811377504449537E-2</v>
      </c>
      <c r="AF74" s="344">
        <f t="shared" si="91"/>
        <v>10862102088.39213</v>
      </c>
      <c r="AG74" s="189">
        <f t="shared" si="114"/>
        <v>-128296388.25786914</v>
      </c>
      <c r="AH74" s="345">
        <v>-1.2628283451875609E-2</v>
      </c>
      <c r="AI74" s="189">
        <f t="shared" si="92"/>
        <v>4777787866.5235777</v>
      </c>
      <c r="AJ74" s="189">
        <f t="shared" si="115"/>
        <v>-60335259.451391764</v>
      </c>
      <c r="AK74" s="504">
        <v>0</v>
      </c>
      <c r="AL74" s="189">
        <f t="shared" si="93"/>
        <v>608200625</v>
      </c>
      <c r="AM74" s="317">
        <f t="shared" si="116"/>
        <v>0</v>
      </c>
      <c r="AN74" s="345">
        <v>-7.6330986154540259E-2</v>
      </c>
      <c r="AO74" s="189">
        <f t="shared" si="94"/>
        <v>126236039.41149493</v>
      </c>
      <c r="AP74" s="189">
        <f t="shared" si="117"/>
        <v>-9635721.3765228167</v>
      </c>
      <c r="AQ74" s="345">
        <v>-4.3944370622108597E-2</v>
      </c>
      <c r="AR74" s="189">
        <v>0</v>
      </c>
      <c r="AS74" s="189">
        <f t="shared" si="118"/>
        <v>0</v>
      </c>
      <c r="AT74" s="192">
        <v>6.6342290335987167E-2</v>
      </c>
      <c r="AU74" s="194">
        <f t="shared" si="95"/>
        <v>0</v>
      </c>
      <c r="AV74" s="195">
        <f t="shared" si="119"/>
        <v>0</v>
      </c>
      <c r="AW74" s="190">
        <v>0.15872316589291419</v>
      </c>
      <c r="AX74" s="193">
        <f t="shared" si="96"/>
        <v>0</v>
      </c>
      <c r="AY74" s="193">
        <f t="shared" si="102"/>
        <v>0</v>
      </c>
      <c r="AZ74" s="204">
        <v>6.9072466349145129E-2</v>
      </c>
      <c r="BA74" s="193">
        <f t="shared" si="97"/>
        <v>364386863.00190735</v>
      </c>
      <c r="BB74" s="193">
        <f t="shared" si="120"/>
        <v>25169099.3327698</v>
      </c>
      <c r="BC74" s="345">
        <v>-2.5193249666747158E-2</v>
      </c>
      <c r="BD74" s="189">
        <f t="shared" si="98"/>
        <v>828235044.88221383</v>
      </c>
      <c r="BE74" s="188">
        <f t="shared" si="121"/>
        <v>-20865932.268467151</v>
      </c>
      <c r="BF74" s="190">
        <v>2.7225182391726849E-2</v>
      </c>
      <c r="BG74" s="191">
        <f t="shared" si="99"/>
        <v>0</v>
      </c>
      <c r="BH74" s="193">
        <f t="shared" si="122"/>
        <v>0</v>
      </c>
      <c r="BI74" s="346">
        <v>3.457136396800093E-2</v>
      </c>
      <c r="BJ74" s="347">
        <v>0</v>
      </c>
      <c r="BK74" s="348">
        <v>0</v>
      </c>
      <c r="BL74" s="345">
        <v>-3.6242440855501525E-2</v>
      </c>
      <c r="BM74" s="189">
        <f t="shared" si="100"/>
        <v>228099543.43930766</v>
      </c>
      <c r="BN74" s="189">
        <f t="shared" si="123"/>
        <v>-8266884.2122660084</v>
      </c>
      <c r="BO74" s="345">
        <v>-1.1622887562742316E-2</v>
      </c>
      <c r="BP74" s="189">
        <f t="shared" si="101"/>
        <v>10991187.389588809</v>
      </c>
      <c r="BQ74" s="189">
        <f t="shared" si="124"/>
        <v>-127749.33521022195</v>
      </c>
      <c r="BR74" s="173">
        <f t="shared" si="103"/>
        <v>68024029238.893738</v>
      </c>
      <c r="BT74" s="189">
        <f t="shared" si="104"/>
        <v>1428056328534.2275</v>
      </c>
      <c r="BV74" s="339">
        <f t="shared" si="125"/>
        <v>4.7633995858352686E-2</v>
      </c>
      <c r="BW74" s="349">
        <v>4.6844640579079701E-2</v>
      </c>
    </row>
    <row r="75" spans="1:75" ht="15.75">
      <c r="A75" s="171">
        <v>40179</v>
      </c>
      <c r="B75" s="172">
        <v>1644000000000</v>
      </c>
      <c r="C75" s="173">
        <v>-54497553086.786377</v>
      </c>
      <c r="D75" s="174">
        <v>0.10163271274776149</v>
      </c>
      <c r="E75" s="175">
        <f>'[4]SPU investering'!H2</f>
        <v>73327595</v>
      </c>
      <c r="F75" s="175">
        <f t="shared" si="105"/>
        <v>7452482.3991191918</v>
      </c>
      <c r="G75" s="176">
        <v>-7.2754480364781729E-2</v>
      </c>
      <c r="H75" s="175">
        <f>'[4]SPU investering'!H3</f>
        <v>702464614</v>
      </c>
      <c r="I75" s="175">
        <f t="shared" si="106"/>
        <v>-51107447.966216974</v>
      </c>
      <c r="J75" s="176">
        <v>-5.0555631562898301E-2</v>
      </c>
      <c r="K75" s="175">
        <f>'[4]SPU investering'!H4</f>
        <v>342980101</v>
      </c>
      <c r="L75" s="177">
        <f t="shared" si="107"/>
        <v>-17339575.619561646</v>
      </c>
      <c r="M75" s="174">
        <v>-5.5832892729720716E-2</v>
      </c>
      <c r="N75" s="175">
        <f>'[4]SPU investering'!H5</f>
        <v>650523198</v>
      </c>
      <c r="O75" s="175">
        <f t="shared" si="108"/>
        <v>-36320591.932128869</v>
      </c>
      <c r="P75" s="176">
        <v>-1.4022494405830262E-2</v>
      </c>
      <c r="Q75" s="178">
        <f>'[4]SPU investering'!H6</f>
        <v>279513953</v>
      </c>
      <c r="R75" s="178">
        <f t="shared" si="109"/>
        <v>-3919482.8422940029</v>
      </c>
      <c r="S75" s="176">
        <v>-4.0136840775297521E-2</v>
      </c>
      <c r="T75" s="178">
        <f>'[4]SPU investering'!H7</f>
        <v>138394659</v>
      </c>
      <c r="U75" s="178">
        <f t="shared" si="110"/>
        <v>-5554724.3924345961</v>
      </c>
      <c r="V75" s="329">
        <v>6.823583743916331E-2</v>
      </c>
      <c r="W75" s="173">
        <v>113815979</v>
      </c>
      <c r="X75" s="173">
        <f t="shared" si="111"/>
        <v>7766328.6410232252</v>
      </c>
      <c r="Y75" s="174">
        <v>0</v>
      </c>
      <c r="Z75" s="175">
        <v>0</v>
      </c>
      <c r="AA75" s="177">
        <f t="shared" si="112"/>
        <v>0</v>
      </c>
      <c r="AB75" s="174">
        <v>0.10033502748559663</v>
      </c>
      <c r="AC75" s="175">
        <f>'[4]SPU investering'!E11</f>
        <v>0</v>
      </c>
      <c r="AD75" s="175">
        <f t="shared" si="113"/>
        <v>0</v>
      </c>
      <c r="AE75" s="331">
        <v>2.39192250799228E-2</v>
      </c>
      <c r="AF75" s="231">
        <v>1117667437</v>
      </c>
      <c r="AG75" s="173">
        <f t="shared" si="114"/>
        <v>26733738.990103435</v>
      </c>
      <c r="AH75" s="332">
        <v>-5.2524462502962804E-2</v>
      </c>
      <c r="AI75" s="173">
        <v>6853194261</v>
      </c>
      <c r="AJ75" s="173">
        <f t="shared" si="115"/>
        <v>-359960344.98741436</v>
      </c>
      <c r="AK75" s="503">
        <v>0</v>
      </c>
      <c r="AL75" s="173">
        <v>3111273083</v>
      </c>
      <c r="AM75" s="316">
        <f t="shared" si="116"/>
        <v>0</v>
      </c>
      <c r="AN75" s="332">
        <v>-0.1124246067327944</v>
      </c>
      <c r="AO75" s="173">
        <v>209592358</v>
      </c>
      <c r="AP75" s="173">
        <f t="shared" si="117"/>
        <v>-23563338.422349054</v>
      </c>
      <c r="AQ75" s="332">
        <v>0.20932434543007697</v>
      </c>
      <c r="AR75" s="173">
        <v>0</v>
      </c>
      <c r="AS75" s="173">
        <f t="shared" si="118"/>
        <v>0</v>
      </c>
      <c r="AT75" s="176">
        <v>6.4098408618962516E-2</v>
      </c>
      <c r="AU75" s="178">
        <f>'[4]SPU investering'!T12</f>
        <v>0</v>
      </c>
      <c r="AV75" s="179">
        <f t="shared" si="119"/>
        <v>0</v>
      </c>
      <c r="AW75" s="174">
        <v>-3.2318529011099099E-2</v>
      </c>
      <c r="AX75" s="177">
        <f>'[4]SPU investering'!T13</f>
        <v>0</v>
      </c>
      <c r="AY75" s="177">
        <f t="shared" si="102"/>
        <v>0</v>
      </c>
      <c r="AZ75" s="203">
        <v>-3.028427832638356E-2</v>
      </c>
      <c r="BA75" s="173">
        <v>392461406</v>
      </c>
      <c r="BB75" s="177">
        <f t="shared" si="120"/>
        <v>-11885410.451667819</v>
      </c>
      <c r="BC75" s="332">
        <v>-1.9414816473317362E-2</v>
      </c>
      <c r="BD75" s="173">
        <v>837604973</v>
      </c>
      <c r="BE75" s="172">
        <f t="shared" si="121"/>
        <v>-16261946.827932945</v>
      </c>
      <c r="BF75" s="174">
        <v>-2.5843314308065215E-2</v>
      </c>
      <c r="BG75" s="175">
        <f>'[4]SPU investering'!Q15</f>
        <v>0</v>
      </c>
      <c r="BH75" s="177">
        <f t="shared" si="122"/>
        <v>0</v>
      </c>
      <c r="BI75" s="333">
        <v>-1.2745784220596568E-2</v>
      </c>
      <c r="BJ75" s="334">
        <v>0</v>
      </c>
      <c r="BK75" s="335">
        <v>0</v>
      </c>
      <c r="BL75" s="332">
        <v>1.5078591696816411E-2</v>
      </c>
      <c r="BM75" s="173">
        <v>167722906</v>
      </c>
      <c r="BN75" s="173">
        <f t="shared" si="123"/>
        <v>2529025.2177775195</v>
      </c>
      <c r="BO75" s="332">
        <v>4.3870645729071019E-2</v>
      </c>
      <c r="BP75" s="173">
        <v>12123606</v>
      </c>
      <c r="BQ75" s="173">
        <f t="shared" si="124"/>
        <v>531870.4237848398</v>
      </c>
      <c r="BR75" s="336">
        <f t="shared" si="103"/>
        <v>-54016653669.01619</v>
      </c>
      <c r="BT75" s="173">
        <f t="shared" si="104"/>
        <v>1628997339871</v>
      </c>
      <c r="BV75" s="337">
        <f t="shared" si="125"/>
        <v>-3.3159448666315046E-2</v>
      </c>
      <c r="BW75" s="338">
        <v>-3.3149363191475899E-2</v>
      </c>
    </row>
    <row r="76" spans="1:75" ht="15.75">
      <c r="A76" s="171">
        <v>40210</v>
      </c>
      <c r="B76" s="172">
        <v>1589502446913.2136</v>
      </c>
      <c r="C76" s="173">
        <v>20013515833.563259</v>
      </c>
      <c r="D76" s="174">
        <v>2.9493943979386858E-2</v>
      </c>
      <c r="E76" s="175">
        <f>E75*(1+D75)</f>
        <v>80780077.399119183</v>
      </c>
      <c r="F76" s="175">
        <f t="shared" si="105"/>
        <v>2382523.0774601558</v>
      </c>
      <c r="G76" s="176">
        <v>-3.9365472971793533E-2</v>
      </c>
      <c r="H76" s="175">
        <f>H75*(1+G75)</f>
        <v>651357166.03378308</v>
      </c>
      <c r="I76" s="175">
        <f t="shared" si="106"/>
        <v>-25640982.914486922</v>
      </c>
      <c r="J76" s="176">
        <v>-5.7799750115699489E-2</v>
      </c>
      <c r="K76" s="175">
        <f>K75*(1+J75)</f>
        <v>325640525.38043833</v>
      </c>
      <c r="L76" s="177">
        <f t="shared" si="107"/>
        <v>-18821940.994534433</v>
      </c>
      <c r="M76" s="174">
        <v>-4.2794169800184131E-3</v>
      </c>
      <c r="N76" s="175">
        <f>N75*(1+M75)</f>
        <v>614202606.06787109</v>
      </c>
      <c r="O76" s="175">
        <f t="shared" si="108"/>
        <v>-2628429.0615784079</v>
      </c>
      <c r="P76" s="176">
        <v>-7.8389218072765499E-2</v>
      </c>
      <c r="Q76" s="178">
        <f>Q75*(1+P75)</f>
        <v>275594470.15770602</v>
      </c>
      <c r="R76" s="178">
        <f t="shared" si="109"/>
        <v>-21603635.020840682</v>
      </c>
      <c r="S76" s="176">
        <v>-4.4469144895427477E-2</v>
      </c>
      <c r="T76" s="178">
        <f>T75*(1+S75)</f>
        <v>132839934.6075654</v>
      </c>
      <c r="U76" s="178">
        <f t="shared" si="110"/>
        <v>-5907278.2999629369</v>
      </c>
      <c r="V76" s="329">
        <v>6.8587938474378059E-4</v>
      </c>
      <c r="W76" s="173">
        <f>W75*(1+V75)</f>
        <v>121582307.64102323</v>
      </c>
      <c r="X76" s="173">
        <f t="shared" si="111"/>
        <v>83390.798360554065</v>
      </c>
      <c r="Y76" s="174">
        <v>0</v>
      </c>
      <c r="Z76" s="175">
        <v>0</v>
      </c>
      <c r="AA76" s="177">
        <f t="shared" si="112"/>
        <v>0</v>
      </c>
      <c r="AB76" s="174">
        <v>5.4921667141833948E-2</v>
      </c>
      <c r="AC76" s="175">
        <f>AC75*(1+AB75)</f>
        <v>0</v>
      </c>
      <c r="AD76" s="175">
        <f t="shared" si="113"/>
        <v>0</v>
      </c>
      <c r="AE76" s="331">
        <v>2.2787820520698094E-3</v>
      </c>
      <c r="AF76" s="231">
        <f>AF75*(1+AE75)</f>
        <v>1144401175.9901032</v>
      </c>
      <c r="AG76" s="173">
        <f t="shared" si="114"/>
        <v>2607840.8602138306</v>
      </c>
      <c r="AH76" s="332">
        <v>-9.418953920567591E-2</v>
      </c>
      <c r="AI76" s="173">
        <f>AI75*(1+AH75)</f>
        <v>6493233916.0125856</v>
      </c>
      <c r="AJ76" s="173">
        <f t="shared" si="115"/>
        <v>-611594710.50389194</v>
      </c>
      <c r="AK76" s="503">
        <v>0</v>
      </c>
      <c r="AL76" s="173">
        <f>AL75*(1+AK75)</f>
        <v>3111273083</v>
      </c>
      <c r="AM76" s="316">
        <f t="shared" si="116"/>
        <v>0</v>
      </c>
      <c r="AN76" s="332">
        <v>-0.13677996642779552</v>
      </c>
      <c r="AO76" s="173">
        <f>AO75*(1+AN75)</f>
        <v>186029019.57765093</v>
      </c>
      <c r="AP76" s="173">
        <f t="shared" si="117"/>
        <v>-25445043.052426811</v>
      </c>
      <c r="AQ76" s="332">
        <v>0.15369163814020056</v>
      </c>
      <c r="AR76" s="173">
        <v>0</v>
      </c>
      <c r="AS76" s="173">
        <f t="shared" si="118"/>
        <v>0</v>
      </c>
      <c r="AT76" s="176">
        <v>-0.14745416629754782</v>
      </c>
      <c r="AU76" s="178">
        <f>AU75*(1+AT75)</f>
        <v>0</v>
      </c>
      <c r="AV76" s="179">
        <f t="shared" si="119"/>
        <v>0</v>
      </c>
      <c r="AW76" s="174">
        <v>1.6820448394359221E-2</v>
      </c>
      <c r="AX76" s="177">
        <f>AX75*(1+AW75)</f>
        <v>0</v>
      </c>
      <c r="AY76" s="177">
        <f t="shared" si="102"/>
        <v>0</v>
      </c>
      <c r="AZ76" s="203">
        <v>-3.9159011447977548E-3</v>
      </c>
      <c r="BA76" s="177">
        <f>BA75*(1+AZ75)</f>
        <v>380575995.54833215</v>
      </c>
      <c r="BB76" s="177">
        <f t="shared" si="120"/>
        <v>-1490297.9766502592</v>
      </c>
      <c r="BC76" s="332">
        <v>-3.7543175374000856E-2</v>
      </c>
      <c r="BD76" s="173">
        <f>BD75*(1+BC75)</f>
        <v>821343026.17206705</v>
      </c>
      <c r="BE76" s="172">
        <f t="shared" si="121"/>
        <v>-30835825.27379049</v>
      </c>
      <c r="BF76" s="174">
        <v>-9.5043914752535888E-2</v>
      </c>
      <c r="BG76" s="175">
        <f>BG75*(1+BF75)</f>
        <v>0</v>
      </c>
      <c r="BH76" s="177">
        <f t="shared" si="122"/>
        <v>0</v>
      </c>
      <c r="BI76" s="333">
        <v>-7.4476394964516548E-3</v>
      </c>
      <c r="BJ76" s="334">
        <v>0</v>
      </c>
      <c r="BK76" s="335">
        <v>0</v>
      </c>
      <c r="BL76" s="332">
        <v>1.139634088268174E-2</v>
      </c>
      <c r="BM76" s="173">
        <f>BM75*(1+BL75)</f>
        <v>170251931.21777752</v>
      </c>
      <c r="BN76" s="173">
        <f t="shared" si="123"/>
        <v>1940249.0440926775</v>
      </c>
      <c r="BO76" s="332">
        <v>-0.1284578568751838</v>
      </c>
      <c r="BP76" s="173">
        <f>BP75*(1+BO75)</f>
        <v>12655476.423784839</v>
      </c>
      <c r="BQ76" s="173">
        <f t="shared" si="124"/>
        <v>-1625695.3791338156</v>
      </c>
      <c r="BR76" s="173">
        <f t="shared" si="103"/>
        <v>20752095668.260422</v>
      </c>
      <c r="BT76" s="173">
        <f t="shared" si="104"/>
        <v>1574980686201.9836</v>
      </c>
      <c r="BV76" s="339">
        <f t="shared" si="125"/>
        <v>1.3176095332510677E-2</v>
      </c>
      <c r="BW76" s="338">
        <v>1.2591056951456202E-2</v>
      </c>
    </row>
    <row r="77" spans="1:75" ht="15.75">
      <c r="A77" s="171">
        <v>40238</v>
      </c>
      <c r="B77" s="172">
        <v>1609515962746.7769</v>
      </c>
      <c r="C77" s="173">
        <v>115471800623.76453</v>
      </c>
      <c r="D77" s="174">
        <v>-3.4888255137145767E-2</v>
      </c>
      <c r="E77" s="175">
        <f t="shared" ref="E77:E86" si="126">E76*(1+D76)</f>
        <v>83162600.476579338</v>
      </c>
      <c r="F77" s="175">
        <f t="shared" si="105"/>
        <v>-2901398.0232954202</v>
      </c>
      <c r="G77" s="176">
        <v>-4.9775187548953576E-2</v>
      </c>
      <c r="H77" s="175">
        <f t="shared" ref="H77:H86" si="127">H76*(1+G76)</f>
        <v>625716183.11929619</v>
      </c>
      <c r="I77" s="175">
        <f t="shared" si="106"/>
        <v>-31145140.367178347</v>
      </c>
      <c r="J77" s="176">
        <v>8.1518710549056104E-4</v>
      </c>
      <c r="K77" s="175">
        <f t="shared" ref="K77:K86" si="128">K76*(1+J76)</f>
        <v>306818584.38590389</v>
      </c>
      <c r="L77" s="177">
        <f t="shared" si="107"/>
        <v>250114.55371625646</v>
      </c>
      <c r="M77" s="174">
        <v>6.3309989603241995E-2</v>
      </c>
      <c r="N77" s="175">
        <f t="shared" ref="N77:N86" si="129">N76*(1+M76)</f>
        <v>611574177.0062927</v>
      </c>
      <c r="O77" s="175">
        <f t="shared" si="108"/>
        <v>38718754.787879668</v>
      </c>
      <c r="P77" s="176">
        <v>1.2988082613085849E-2</v>
      </c>
      <c r="Q77" s="178">
        <f t="shared" ref="Q77:Q86" si="130">Q76*(1+P76)</f>
        <v>253990835.13686535</v>
      </c>
      <c r="R77" s="178">
        <f t="shared" si="109"/>
        <v>3298853.9497242752</v>
      </c>
      <c r="S77" s="176">
        <v>-6.5988491417953796E-3</v>
      </c>
      <c r="T77" s="178">
        <f t="shared" ref="T77:T86" si="131">T76*(1+S76)</f>
        <v>126932656.30760247</v>
      </c>
      <c r="U77" s="178">
        <f t="shared" si="110"/>
        <v>-837609.45014123037</v>
      </c>
      <c r="V77" s="329">
        <v>0.19982152947364626</v>
      </c>
      <c r="W77" s="173">
        <f t="shared" ref="W77:W86" si="132">W76*(1+V76)</f>
        <v>121665698.43938377</v>
      </c>
      <c r="X77" s="173">
        <f t="shared" si="111"/>
        <v>24311425.946637083</v>
      </c>
      <c r="Y77" s="174">
        <v>0</v>
      </c>
      <c r="Z77" s="175">
        <v>0</v>
      </c>
      <c r="AA77" s="177">
        <f t="shared" si="112"/>
        <v>0</v>
      </c>
      <c r="AB77" s="174">
        <v>-4.1464942766995479E-2</v>
      </c>
      <c r="AC77" s="175">
        <f t="shared" ref="AC77:AC86" si="133">AC76*(1+AB76)</f>
        <v>0</v>
      </c>
      <c r="AD77" s="175">
        <f t="shared" si="113"/>
        <v>0</v>
      </c>
      <c r="AE77" s="331">
        <v>4.8925618136441459E-2</v>
      </c>
      <c r="AF77" s="231">
        <f t="shared" ref="AF77:AF86" si="134">AF76*(1+AE76)</f>
        <v>1147009016.850317</v>
      </c>
      <c r="AG77" s="173">
        <f t="shared" si="114"/>
        <v>56118125.157473758</v>
      </c>
      <c r="AH77" s="332">
        <v>0.10760986579544758</v>
      </c>
      <c r="AI77" s="173">
        <f t="shared" ref="AI77:AI86" si="135">AI76*(1+AH76)</f>
        <v>5881639205.5086937</v>
      </c>
      <c r="AJ77" s="173">
        <f t="shared" si="115"/>
        <v>632922405.56203341</v>
      </c>
      <c r="AK77" s="503">
        <v>0</v>
      </c>
      <c r="AL77" s="173">
        <f t="shared" ref="AL77:AL86" si="136">AL76*(1+AK76)</f>
        <v>3111273083</v>
      </c>
      <c r="AM77" s="316">
        <f t="shared" si="116"/>
        <v>0</v>
      </c>
      <c r="AN77" s="332">
        <v>0.20621191319490453</v>
      </c>
      <c r="AO77" s="173">
        <f t="shared" ref="AO77:AO86" si="137">AO76*(1+AN76)</f>
        <v>160583976.52522412</v>
      </c>
      <c r="AP77" s="173">
        <f t="shared" si="117"/>
        <v>33114329.027712103</v>
      </c>
      <c r="AQ77" s="332">
        <v>0.11569711078928899</v>
      </c>
      <c r="AR77" s="173">
        <v>0</v>
      </c>
      <c r="AS77" s="173">
        <f t="shared" si="118"/>
        <v>0</v>
      </c>
      <c r="AT77" s="176">
        <v>0.1278526034150668</v>
      </c>
      <c r="AU77" s="178">
        <f t="shared" ref="AU77:AU86" si="138">AU76*(1+AT76)</f>
        <v>0</v>
      </c>
      <c r="AV77" s="179">
        <f t="shared" si="119"/>
        <v>0</v>
      </c>
      <c r="AW77" s="174">
        <v>7.2377357620657737E-2</v>
      </c>
      <c r="AX77" s="177">
        <f t="shared" ref="AX77:AX86" si="139">AX76*(1+AW76)</f>
        <v>0</v>
      </c>
      <c r="AY77" s="177">
        <f t="shared" si="102"/>
        <v>0</v>
      </c>
      <c r="AZ77" s="203">
        <v>0.10793554886874979</v>
      </c>
      <c r="BA77" s="177">
        <f t="shared" ref="BA77:BA86" si="140">BA76*(1+AZ76)</f>
        <v>379085697.57168186</v>
      </c>
      <c r="BB77" s="177">
        <f t="shared" si="120"/>
        <v>40916822.835692368</v>
      </c>
      <c r="BC77" s="332">
        <v>4.602121088963837E-2</v>
      </c>
      <c r="BD77" s="173">
        <f t="shared" ref="BD77:BD86" si="141">BD76*(1+BC76)</f>
        <v>790507200.89827657</v>
      </c>
      <c r="BE77" s="172">
        <f t="shared" si="121"/>
        <v>36380098.602317311</v>
      </c>
      <c r="BF77" s="174">
        <v>8.038211763218046E-3</v>
      </c>
      <c r="BG77" s="175">
        <f t="shared" ref="BG77:BG86" si="142">BG76*(1+BF76)</f>
        <v>0</v>
      </c>
      <c r="BH77" s="177">
        <f t="shared" si="122"/>
        <v>0</v>
      </c>
      <c r="BI77" s="333">
        <v>9.1529525802231629E-2</v>
      </c>
      <c r="BJ77" s="334">
        <v>0</v>
      </c>
      <c r="BK77" s="335">
        <v>0</v>
      </c>
      <c r="BL77" s="332">
        <v>0.10295387357916262</v>
      </c>
      <c r="BM77" s="173">
        <f t="shared" ref="BM77:BM86" si="143">BM76*(1+BL76)</f>
        <v>172192180.26187021</v>
      </c>
      <c r="BN77" s="173">
        <f t="shared" si="123"/>
        <v>17727851.958000965</v>
      </c>
      <c r="BO77" s="332">
        <v>0.58918103094581242</v>
      </c>
      <c r="BP77" s="173">
        <f t="shared" ref="BP77:BP86" si="144">BP76*(1+BO76)</f>
        <v>11029781.044651024</v>
      </c>
      <c r="BQ77" s="173">
        <f t="shared" si="124"/>
        <v>6498537.7669940703</v>
      </c>
      <c r="BR77" s="173">
        <f t="shared" si="103"/>
        <v>114616427451.45697</v>
      </c>
      <c r="BT77" s="173">
        <f t="shared" si="104"/>
        <v>1595732781870.2437</v>
      </c>
      <c r="BV77" s="339">
        <f t="shared" si="125"/>
        <v>7.182683012698611E-2</v>
      </c>
      <c r="BW77" s="338">
        <v>7.1743184470629301E-2</v>
      </c>
    </row>
    <row r="78" spans="1:75" ht="15.75">
      <c r="A78" s="171">
        <v>40269</v>
      </c>
      <c r="B78" s="172">
        <v>1724987763370.5415</v>
      </c>
      <c r="C78" s="173">
        <v>8798992096.5134029</v>
      </c>
      <c r="D78" s="174">
        <v>0.20860826989908016</v>
      </c>
      <c r="E78" s="175">
        <f t="shared" si="126"/>
        <v>80261202.453283921</v>
      </c>
      <c r="F78" s="175">
        <f t="shared" si="105"/>
        <v>16743150.583799366</v>
      </c>
      <c r="G78" s="176">
        <v>2.8909006719371176E-3</v>
      </c>
      <c r="H78" s="175">
        <f t="shared" si="127"/>
        <v>594571042.75211787</v>
      </c>
      <c r="I78" s="175">
        <f t="shared" si="106"/>
        <v>1718845.8270064502</v>
      </c>
      <c r="J78" s="176">
        <v>-3.3458645352462055E-2</v>
      </c>
      <c r="K78" s="175">
        <f t="shared" si="128"/>
        <v>307068698.9396202</v>
      </c>
      <c r="L78" s="177">
        <f t="shared" si="107"/>
        <v>-10274102.696662692</v>
      </c>
      <c r="M78" s="174">
        <v>2.9914432656292123E-2</v>
      </c>
      <c r="N78" s="175">
        <f t="shared" si="129"/>
        <v>650292931.79417241</v>
      </c>
      <c r="O78" s="175">
        <f t="shared" si="108"/>
        <v>19453144.115019538</v>
      </c>
      <c r="P78" s="176">
        <v>-2.8772907582381383E-2</v>
      </c>
      <c r="Q78" s="178">
        <f t="shared" si="130"/>
        <v>257289689.08658963</v>
      </c>
      <c r="R78" s="178">
        <f t="shared" si="109"/>
        <v>-7402972.4459880833</v>
      </c>
      <c r="S78" s="176">
        <v>7.0944658884075432E-2</v>
      </c>
      <c r="T78" s="178">
        <f t="shared" si="131"/>
        <v>126095046.85746123</v>
      </c>
      <c r="U78" s="178">
        <f t="shared" si="110"/>
        <v>8945770.0862740949</v>
      </c>
      <c r="V78" s="329">
        <v>1.3004160522934957E-3</v>
      </c>
      <c r="W78" s="173">
        <f t="shared" si="132"/>
        <v>145977124.38602087</v>
      </c>
      <c r="X78" s="173">
        <f t="shared" si="111"/>
        <v>189830.99581922585</v>
      </c>
      <c r="Y78" s="174">
        <v>0</v>
      </c>
      <c r="Z78" s="175">
        <v>0</v>
      </c>
      <c r="AA78" s="177">
        <f t="shared" si="112"/>
        <v>0</v>
      </c>
      <c r="AB78" s="174">
        <v>0.21745811620152503</v>
      </c>
      <c r="AC78" s="175">
        <f t="shared" si="133"/>
        <v>0</v>
      </c>
      <c r="AD78" s="175">
        <f t="shared" si="113"/>
        <v>0</v>
      </c>
      <c r="AE78" s="331">
        <v>-1.9744770750625605E-2</v>
      </c>
      <c r="AF78" s="231">
        <f t="shared" si="134"/>
        <v>1203127142.0077908</v>
      </c>
      <c r="AG78" s="173">
        <f t="shared" si="114"/>
        <v>-23755469.602799207</v>
      </c>
      <c r="AH78" s="332">
        <v>6.9882395547620241E-2</v>
      </c>
      <c r="AI78" s="173">
        <f t="shared" si="135"/>
        <v>6514561611.0707273</v>
      </c>
      <c r="AJ78" s="173">
        <f t="shared" si="115"/>
        <v>455253171.32418674</v>
      </c>
      <c r="AK78" s="503">
        <v>0</v>
      </c>
      <c r="AL78" s="173">
        <f t="shared" si="136"/>
        <v>3111273083</v>
      </c>
      <c r="AM78" s="316">
        <f t="shared" si="116"/>
        <v>0</v>
      </c>
      <c r="AN78" s="332">
        <v>-0.10485701643243329</v>
      </c>
      <c r="AO78" s="173">
        <f t="shared" si="137"/>
        <v>193698305.55293623</v>
      </c>
      <c r="AP78" s="173">
        <f t="shared" si="117"/>
        <v>-20310626.40829872</v>
      </c>
      <c r="AQ78" s="332">
        <v>6.1039641048144695E-2</v>
      </c>
      <c r="AR78" s="173">
        <v>0</v>
      </c>
      <c r="AS78" s="173">
        <f t="shared" si="118"/>
        <v>0</v>
      </c>
      <c r="AT78" s="176">
        <v>0.14965291699211933</v>
      </c>
      <c r="AU78" s="178">
        <f t="shared" si="138"/>
        <v>0</v>
      </c>
      <c r="AV78" s="179">
        <f t="shared" si="119"/>
        <v>0</v>
      </c>
      <c r="AW78" s="174">
        <v>8.8235895107735954E-2</v>
      </c>
      <c r="AX78" s="177">
        <f t="shared" si="139"/>
        <v>0</v>
      </c>
      <c r="AY78" s="177">
        <f t="shared" si="102"/>
        <v>0</v>
      </c>
      <c r="AZ78" s="203">
        <v>6.6923451668038578E-2</v>
      </c>
      <c r="BA78" s="177">
        <f t="shared" si="140"/>
        <v>420002520.40737426</v>
      </c>
      <c r="BB78" s="177">
        <f t="shared" si="120"/>
        <v>28108018.3749373</v>
      </c>
      <c r="BC78" s="332">
        <v>5.8881809923021652E-2</v>
      </c>
      <c r="BD78" s="173">
        <f t="shared" si="141"/>
        <v>826887299.50059378</v>
      </c>
      <c r="BE78" s="172">
        <f t="shared" si="121"/>
        <v>48688620.796954639</v>
      </c>
      <c r="BF78" s="174">
        <v>1.7082315963663022E-2</v>
      </c>
      <c r="BG78" s="175">
        <f t="shared" si="142"/>
        <v>0</v>
      </c>
      <c r="BH78" s="177">
        <f t="shared" si="122"/>
        <v>0</v>
      </c>
      <c r="BI78" s="333">
        <v>4.6075150937703313E-2</v>
      </c>
      <c r="BJ78" s="334">
        <v>0</v>
      </c>
      <c r="BK78" s="335">
        <v>0</v>
      </c>
      <c r="BL78" s="332">
        <v>1.6101613773270462E-2</v>
      </c>
      <c r="BM78" s="173">
        <f t="shared" si="143"/>
        <v>189920032.21987116</v>
      </c>
      <c r="BN78" s="173">
        <f t="shared" si="123"/>
        <v>3058019.0066114473</v>
      </c>
      <c r="BO78" s="332">
        <v>5.7365535361065395E-2</v>
      </c>
      <c r="BP78" s="173">
        <f t="shared" si="144"/>
        <v>17528318.811645094</v>
      </c>
      <c r="BQ78" s="173">
        <f t="shared" si="124"/>
        <v>1005521.3926094545</v>
      </c>
      <c r="BR78" s="173">
        <f t="shared" si="103"/>
        <v>8277571175.1639328</v>
      </c>
      <c r="BT78" s="173">
        <f t="shared" si="104"/>
        <v>1710349209321.7009</v>
      </c>
      <c r="BV78" s="339">
        <f t="shared" si="125"/>
        <v>4.8396965543935294E-3</v>
      </c>
      <c r="BW78" s="338">
        <v>5.10090116773965E-3</v>
      </c>
    </row>
    <row r="79" spans="1:75" ht="15.75">
      <c r="A79" s="171">
        <v>40299</v>
      </c>
      <c r="B79" s="172">
        <v>1733786755467.0549</v>
      </c>
      <c r="C79" s="173">
        <v>-116487089415.19133</v>
      </c>
      <c r="D79" s="174">
        <v>-0.25354218098583792</v>
      </c>
      <c r="E79" s="175">
        <f t="shared" si="126"/>
        <v>97004353.037083283</v>
      </c>
      <c r="F79" s="175">
        <f t="shared" si="105"/>
        <v>-24594695.234142285</v>
      </c>
      <c r="G79" s="176">
        <v>-0.23516020783678263</v>
      </c>
      <c r="H79" s="175">
        <f t="shared" si="127"/>
        <v>596289888.57912433</v>
      </c>
      <c r="I79" s="175">
        <f t="shared" si="106"/>
        <v>-140223654.12923884</v>
      </c>
      <c r="J79" s="176">
        <v>-0.13524245996783471</v>
      </c>
      <c r="K79" s="175">
        <f t="shared" si="128"/>
        <v>296794596.24295753</v>
      </c>
      <c r="L79" s="177">
        <f t="shared" si="107"/>
        <v>-40139231.301057853</v>
      </c>
      <c r="M79" s="174">
        <v>-0.27275826183188379</v>
      </c>
      <c r="N79" s="175">
        <f t="shared" si="129"/>
        <v>669746075.90919197</v>
      </c>
      <c r="O79" s="175">
        <f t="shared" si="108"/>
        <v>-182678775.53371608</v>
      </c>
      <c r="P79" s="176">
        <v>-0.15209316557809194</v>
      </c>
      <c r="Q79" s="178">
        <f t="shared" si="130"/>
        <v>249886716.64060155</v>
      </c>
      <c r="R79" s="178">
        <f t="shared" si="109"/>
        <v>-38006061.769784756</v>
      </c>
      <c r="S79" s="176">
        <v>-0.10649762550950201</v>
      </c>
      <c r="T79" s="178">
        <f t="shared" si="131"/>
        <v>135040816.94373533</v>
      </c>
      <c r="U79" s="178">
        <f t="shared" si="110"/>
        <v>-14381526.351371139</v>
      </c>
      <c r="V79" s="329">
        <v>-0.20953825584262914</v>
      </c>
      <c r="W79" s="173">
        <f t="shared" si="132"/>
        <v>146166955.38184011</v>
      </c>
      <c r="X79" s="173">
        <f t="shared" si="111"/>
        <v>-30627568.892538171</v>
      </c>
      <c r="Y79" s="174">
        <v>0</v>
      </c>
      <c r="Z79" s="175">
        <v>0</v>
      </c>
      <c r="AA79" s="177">
        <f t="shared" si="112"/>
        <v>0</v>
      </c>
      <c r="AB79" s="174">
        <v>-4.7393155743801468E-3</v>
      </c>
      <c r="AC79" s="175">
        <f t="shared" si="133"/>
        <v>0</v>
      </c>
      <c r="AD79" s="175">
        <f t="shared" si="113"/>
        <v>0</v>
      </c>
      <c r="AE79" s="331">
        <v>-0.23999935829403973</v>
      </c>
      <c r="AF79" s="231">
        <f t="shared" si="134"/>
        <v>1179371672.4049916</v>
      </c>
      <c r="AG79" s="173">
        <f t="shared" si="114"/>
        <v>-283048444.56736642</v>
      </c>
      <c r="AH79" s="332">
        <v>-0.20438019907685742</v>
      </c>
      <c r="AI79" s="173">
        <f t="shared" si="135"/>
        <v>6969814782.3949137</v>
      </c>
      <c r="AJ79" s="173">
        <f t="shared" si="115"/>
        <v>-1424492132.7546961</v>
      </c>
      <c r="AK79" s="503">
        <v>0</v>
      </c>
      <c r="AL79" s="173">
        <f t="shared" si="136"/>
        <v>3111273083</v>
      </c>
      <c r="AM79" s="316">
        <f t="shared" si="116"/>
        <v>0</v>
      </c>
      <c r="AN79" s="332">
        <v>-8.335949568363292E-2</v>
      </c>
      <c r="AO79" s="173">
        <f t="shared" si="137"/>
        <v>173387679.1446375</v>
      </c>
      <c r="AP79" s="173">
        <f t="shared" si="117"/>
        <v>-14453509.49125254</v>
      </c>
      <c r="AQ79" s="332">
        <v>-0.18713721598508345</v>
      </c>
      <c r="AR79" s="173">
        <v>0</v>
      </c>
      <c r="AS79" s="173">
        <f t="shared" si="118"/>
        <v>0</v>
      </c>
      <c r="AT79" s="176">
        <v>-0.31592243053917352</v>
      </c>
      <c r="AU79" s="178">
        <f t="shared" si="138"/>
        <v>0</v>
      </c>
      <c r="AV79" s="179">
        <f t="shared" si="119"/>
        <v>0</v>
      </c>
      <c r="AW79" s="174">
        <v>-0.38604641547186647</v>
      </c>
      <c r="AX79" s="177">
        <f t="shared" si="139"/>
        <v>0</v>
      </c>
      <c r="AY79" s="177">
        <f t="shared" si="102"/>
        <v>0</v>
      </c>
      <c r="AZ79" s="203">
        <v>-0.31773935968962302</v>
      </c>
      <c r="BA79" s="177">
        <f t="shared" si="140"/>
        <v>448110538.78231156</v>
      </c>
      <c r="BB79" s="177">
        <f t="shared" si="120"/>
        <v>-142382355.66286367</v>
      </c>
      <c r="BC79" s="332">
        <v>-0.1538225562379697</v>
      </c>
      <c r="BD79" s="173">
        <f t="shared" si="141"/>
        <v>875575920.29754853</v>
      </c>
      <c r="BE79" s="172">
        <f t="shared" si="121"/>
        <v>-134683326.24058172</v>
      </c>
      <c r="BF79" s="174">
        <v>-0.14585969068852228</v>
      </c>
      <c r="BG79" s="175">
        <f t="shared" si="142"/>
        <v>0</v>
      </c>
      <c r="BH79" s="177">
        <f t="shared" si="122"/>
        <v>0</v>
      </c>
      <c r="BI79" s="333">
        <v>-0.18993706020245688</v>
      </c>
      <c r="BJ79" s="334">
        <v>0</v>
      </c>
      <c r="BK79" s="335">
        <v>0</v>
      </c>
      <c r="BL79" s="332">
        <v>-0.18384573467153348</v>
      </c>
      <c r="BM79" s="173">
        <f t="shared" si="143"/>
        <v>192978051.2264826</v>
      </c>
      <c r="BN79" s="173">
        <f t="shared" si="123"/>
        <v>-35478191.603213519</v>
      </c>
      <c r="BO79" s="332">
        <v>2.787027866638319E-2</v>
      </c>
      <c r="BP79" s="173">
        <f t="shared" si="144"/>
        <v>18533840.204254549</v>
      </c>
      <c r="BQ79" s="173">
        <f t="shared" si="124"/>
        <v>516543.29125079064</v>
      </c>
      <c r="BR79" s="173">
        <f t="shared" si="103"/>
        <v>-113982416484.95074</v>
      </c>
      <c r="BT79" s="173">
        <f t="shared" si="104"/>
        <v>1718626780496.865</v>
      </c>
      <c r="BV79" s="339">
        <f t="shared" si="125"/>
        <v>-6.6321797017498921E-2</v>
      </c>
      <c r="BW79" s="338">
        <v>-6.7186514747490697E-2</v>
      </c>
    </row>
    <row r="80" spans="1:75" ht="15.75">
      <c r="A80" s="171">
        <v>40330</v>
      </c>
      <c r="B80" s="172">
        <v>1617299666051.8635</v>
      </c>
      <c r="C80" s="173">
        <v>-51534512335.72084</v>
      </c>
      <c r="D80" s="174">
        <v>0.24036691621661888</v>
      </c>
      <c r="E80" s="175">
        <f t="shared" si="126"/>
        <v>72409657.802940995</v>
      </c>
      <c r="F80" s="175">
        <f t="shared" si="105"/>
        <v>17404886.150393561</v>
      </c>
      <c r="G80" s="176">
        <v>5.7509205358949239E-2</v>
      </c>
      <c r="H80" s="175">
        <f t="shared" si="127"/>
        <v>456066234.44988549</v>
      </c>
      <c r="I80" s="175">
        <f t="shared" si="106"/>
        <v>26228006.734261155</v>
      </c>
      <c r="J80" s="176">
        <v>-1.9471394763019088E-2</v>
      </c>
      <c r="K80" s="175">
        <f t="shared" si="128"/>
        <v>256655364.94189969</v>
      </c>
      <c r="L80" s="177">
        <f t="shared" si="107"/>
        <v>-4997437.9288304588</v>
      </c>
      <c r="M80" s="174">
        <v>0.13556547401980404</v>
      </c>
      <c r="N80" s="175">
        <f t="shared" si="129"/>
        <v>487067300.37547588</v>
      </c>
      <c r="O80" s="175">
        <f t="shared" si="108"/>
        <v>66029509.454947665</v>
      </c>
      <c r="P80" s="176">
        <v>-5.2485954417959418E-2</v>
      </c>
      <c r="Q80" s="178">
        <f t="shared" si="130"/>
        <v>211880654.8708168</v>
      </c>
      <c r="R80" s="178">
        <f t="shared" si="109"/>
        <v>-11120758.393597081</v>
      </c>
      <c r="S80" s="176">
        <v>-3.9899019710200948E-2</v>
      </c>
      <c r="T80" s="178">
        <f t="shared" si="131"/>
        <v>120659290.59236419</v>
      </c>
      <c r="U80" s="178">
        <f t="shared" si="110"/>
        <v>-4814187.4135636026</v>
      </c>
      <c r="V80" s="329">
        <v>9.7111474888746802E-2</v>
      </c>
      <c r="W80" s="173">
        <f t="shared" si="132"/>
        <v>115539386.48930195</v>
      </c>
      <c r="X80" s="173">
        <f t="shared" si="111"/>
        <v>11220200.229717057</v>
      </c>
      <c r="Y80" s="174">
        <v>0</v>
      </c>
      <c r="Z80" s="175">
        <v>0</v>
      </c>
      <c r="AA80" s="177">
        <f t="shared" si="112"/>
        <v>0</v>
      </c>
      <c r="AB80" s="174">
        <v>-8.0438141131256524E-2</v>
      </c>
      <c r="AC80" s="175">
        <f t="shared" si="133"/>
        <v>0</v>
      </c>
      <c r="AD80" s="175">
        <f t="shared" si="113"/>
        <v>0</v>
      </c>
      <c r="AE80" s="331">
        <v>0.1166151984953467</v>
      </c>
      <c r="AF80" s="231">
        <f t="shared" si="134"/>
        <v>896323227.83762515</v>
      </c>
      <c r="AG80" s="173">
        <f t="shared" si="114"/>
        <v>104524911.13027452</v>
      </c>
      <c r="AH80" s="332">
        <v>8.7062553813665719E-2</v>
      </c>
      <c r="AI80" s="173">
        <f t="shared" si="135"/>
        <v>5545322649.6402178</v>
      </c>
      <c r="AJ80" s="173">
        <f t="shared" si="115"/>
        <v>482789951.59844083</v>
      </c>
      <c r="AK80" s="503">
        <v>0</v>
      </c>
      <c r="AL80" s="173">
        <f t="shared" si="136"/>
        <v>3111273083</v>
      </c>
      <c r="AM80" s="316">
        <f t="shared" si="116"/>
        <v>0</v>
      </c>
      <c r="AN80" s="332">
        <v>-4.9626703764008859E-3</v>
      </c>
      <c r="AO80" s="173">
        <f t="shared" si="137"/>
        <v>158934169.65338495</v>
      </c>
      <c r="AP80" s="173">
        <f t="shared" si="117"/>
        <v>-788737.89553672622</v>
      </c>
      <c r="AQ80" s="332">
        <v>-4.8769049155090789E-2</v>
      </c>
      <c r="AR80" s="173">
        <v>0</v>
      </c>
      <c r="AS80" s="173">
        <f t="shared" si="118"/>
        <v>0</v>
      </c>
      <c r="AT80" s="176">
        <v>0.11179025174136609</v>
      </c>
      <c r="AU80" s="178">
        <f t="shared" si="138"/>
        <v>0</v>
      </c>
      <c r="AV80" s="179">
        <f t="shared" si="119"/>
        <v>0</v>
      </c>
      <c r="AW80" s="174">
        <v>6.5859918294321348E-2</v>
      </c>
      <c r="AX80" s="177">
        <f t="shared" si="139"/>
        <v>0</v>
      </c>
      <c r="AY80" s="177">
        <f t="shared" si="102"/>
        <v>0</v>
      </c>
      <c r="AZ80" s="203">
        <v>7.8071688518442539E-2</v>
      </c>
      <c r="BA80" s="177">
        <f t="shared" si="140"/>
        <v>305728183.11944795</v>
      </c>
      <c r="BB80" s="177">
        <f t="shared" si="120"/>
        <v>23868715.483810902</v>
      </c>
      <c r="BC80" s="332">
        <v>9.387557071780013E-2</v>
      </c>
      <c r="BD80" s="173">
        <f t="shared" si="141"/>
        <v>740892594.05696678</v>
      </c>
      <c r="BE80" s="172">
        <f t="shared" si="121"/>
        <v>69551715.107689172</v>
      </c>
      <c r="BF80" s="174">
        <v>-4.7365051919738957E-2</v>
      </c>
      <c r="BG80" s="175">
        <f t="shared" si="142"/>
        <v>0</v>
      </c>
      <c r="BH80" s="177">
        <f t="shared" si="122"/>
        <v>0</v>
      </c>
      <c r="BI80" s="333">
        <v>9.2691253714260978E-3</v>
      </c>
      <c r="BJ80" s="334">
        <v>0</v>
      </c>
      <c r="BK80" s="335">
        <v>0</v>
      </c>
      <c r="BL80" s="332">
        <v>9.3832102683261975E-2</v>
      </c>
      <c r="BM80" s="173">
        <f t="shared" si="143"/>
        <v>157499859.62326908</v>
      </c>
      <c r="BN80" s="173">
        <f t="shared" si="123"/>
        <v>14778543.000769932</v>
      </c>
      <c r="BO80" s="332">
        <v>5.9440823253189647E-2</v>
      </c>
      <c r="BP80" s="173">
        <f t="shared" si="144"/>
        <v>19050383.49550534</v>
      </c>
      <c r="BQ80" s="173">
        <f t="shared" si="124"/>
        <v>1132370.478261814</v>
      </c>
      <c r="BR80" s="173">
        <f t="shared" si="103"/>
        <v>-52330320023.457863</v>
      </c>
      <c r="BT80" s="173">
        <f t="shared" si="104"/>
        <v>1604644364011.9146</v>
      </c>
      <c r="BV80" s="339">
        <f t="shared" si="125"/>
        <v>-3.2611786883806552E-2</v>
      </c>
      <c r="BW80" s="338">
        <v>-3.1864541505487599E-2</v>
      </c>
    </row>
    <row r="81" spans="1:75" ht="15.75">
      <c r="A81" s="171">
        <v>40360</v>
      </c>
      <c r="B81" s="172">
        <v>1565765153716.1428</v>
      </c>
      <c r="C81" s="173">
        <v>91042554923.948105</v>
      </c>
      <c r="D81" s="174">
        <v>-6.3646766734412243E-3</v>
      </c>
      <c r="E81" s="175">
        <f t="shared" si="126"/>
        <v>89814543.953334555</v>
      </c>
      <c r="F81" s="175">
        <f t="shared" si="105"/>
        <v>-571640.53283555002</v>
      </c>
      <c r="G81" s="176">
        <v>3.7598831198162319E-2</v>
      </c>
      <c r="H81" s="175">
        <f t="shared" si="127"/>
        <v>482294241.18414664</v>
      </c>
      <c r="I81" s="175">
        <f t="shared" si="106"/>
        <v>18133699.762128513</v>
      </c>
      <c r="J81" s="176">
        <v>1.7929818694031999E-2</v>
      </c>
      <c r="K81" s="175">
        <f t="shared" si="128"/>
        <v>251657927.01306924</v>
      </c>
      <c r="L81" s="177">
        <f t="shared" si="107"/>
        <v>4512181.004260269</v>
      </c>
      <c r="M81" s="174">
        <v>5.8933575044745411E-2</v>
      </c>
      <c r="N81" s="175">
        <f t="shared" si="129"/>
        <v>553096809.83042359</v>
      </c>
      <c r="O81" s="175">
        <f t="shared" si="108"/>
        <v>32595972.34915055</v>
      </c>
      <c r="P81" s="176">
        <v>2.8784134573894112E-2</v>
      </c>
      <c r="Q81" s="178">
        <f t="shared" si="130"/>
        <v>200759896.4772197</v>
      </c>
      <c r="R81" s="178">
        <f t="shared" si="109"/>
        <v>5778699.8772413423</v>
      </c>
      <c r="S81" s="176">
        <v>-7.592554815067775E-4</v>
      </c>
      <c r="T81" s="178">
        <f t="shared" si="131"/>
        <v>115845103.1788006</v>
      </c>
      <c r="U81" s="178">
        <f t="shared" si="110"/>
        <v>-87956.029594222564</v>
      </c>
      <c r="V81" s="329">
        <v>6.9789292504680842E-2</v>
      </c>
      <c r="W81" s="173">
        <f t="shared" si="132"/>
        <v>126759586.719019</v>
      </c>
      <c r="X81" s="173">
        <f t="shared" si="111"/>
        <v>8846461.8753060736</v>
      </c>
      <c r="Y81" s="174">
        <v>0</v>
      </c>
      <c r="Z81" s="175">
        <v>0</v>
      </c>
      <c r="AA81" s="177">
        <f t="shared" si="112"/>
        <v>0</v>
      </c>
      <c r="AB81" s="174">
        <v>1.8811240465043847E-2</v>
      </c>
      <c r="AC81" s="175">
        <f t="shared" si="133"/>
        <v>0</v>
      </c>
      <c r="AD81" s="175">
        <f t="shared" si="113"/>
        <v>0</v>
      </c>
      <c r="AE81" s="331">
        <v>4.4175888482060582E-2</v>
      </c>
      <c r="AF81" s="231">
        <f t="shared" si="134"/>
        <v>1000848138.9678997</v>
      </c>
      <c r="AG81" s="173">
        <f t="shared" si="114"/>
        <v>44213355.77452381</v>
      </c>
      <c r="AH81" s="332">
        <v>-4.9694423852620828E-3</v>
      </c>
      <c r="AI81" s="173">
        <f t="shared" si="135"/>
        <v>6028112601.2386589</v>
      </c>
      <c r="AJ81" s="173">
        <f t="shared" si="115"/>
        <v>-29956358.263727859</v>
      </c>
      <c r="AK81" s="503">
        <v>0</v>
      </c>
      <c r="AL81" s="173">
        <f t="shared" si="136"/>
        <v>3111273083</v>
      </c>
      <c r="AM81" s="316">
        <f t="shared" si="116"/>
        <v>0</v>
      </c>
      <c r="AN81" s="332">
        <v>0.1138228554365482</v>
      </c>
      <c r="AO81" s="173">
        <f t="shared" si="137"/>
        <v>158145431.75784823</v>
      </c>
      <c r="AP81" s="173">
        <f t="shared" si="117"/>
        <v>18000564.616924059</v>
      </c>
      <c r="AQ81" s="332">
        <v>-2.7742078999595108E-2</v>
      </c>
      <c r="AR81" s="173">
        <v>0</v>
      </c>
      <c r="AS81" s="173">
        <f t="shared" si="118"/>
        <v>0</v>
      </c>
      <c r="AT81" s="176">
        <v>-1.2793164686333867E-2</v>
      </c>
      <c r="AU81" s="178">
        <f t="shared" si="138"/>
        <v>0</v>
      </c>
      <c r="AV81" s="179">
        <f t="shared" si="119"/>
        <v>0</v>
      </c>
      <c r="AW81" s="174">
        <v>2.6099830907187541E-2</v>
      </c>
      <c r="AX81" s="177">
        <f t="shared" si="139"/>
        <v>0</v>
      </c>
      <c r="AY81" s="177">
        <f t="shared" si="102"/>
        <v>0</v>
      </c>
      <c r="AZ81" s="203">
        <v>4.1493965810997117E-2</v>
      </c>
      <c r="BA81" s="177">
        <f t="shared" si="140"/>
        <v>329596898.60325885</v>
      </c>
      <c r="BB81" s="177">
        <f t="shared" si="120"/>
        <v>13676282.442054307</v>
      </c>
      <c r="BC81" s="332">
        <v>2.8849807558256085E-2</v>
      </c>
      <c r="BD81" s="173">
        <f t="shared" si="141"/>
        <v>810444309.16465592</v>
      </c>
      <c r="BE81" s="172">
        <f t="shared" si="121"/>
        <v>23381162.356084123</v>
      </c>
      <c r="BF81" s="174">
        <v>-5.928371489635164E-3</v>
      </c>
      <c r="BG81" s="175">
        <f t="shared" si="142"/>
        <v>0</v>
      </c>
      <c r="BH81" s="177">
        <f t="shared" si="122"/>
        <v>0</v>
      </c>
      <c r="BI81" s="333">
        <v>7.8455097267923921E-2</v>
      </c>
      <c r="BJ81" s="334">
        <v>0</v>
      </c>
      <c r="BK81" s="335">
        <v>0</v>
      </c>
      <c r="BL81" s="332">
        <v>4.471775567344366E-2</v>
      </c>
      <c r="BM81" s="173">
        <f t="shared" si="143"/>
        <v>172278402.62403902</v>
      </c>
      <c r="BN81" s="173">
        <f t="shared" si="123"/>
        <v>7703903.516352932</v>
      </c>
      <c r="BO81" s="332">
        <v>-9.3173259418792759E-2</v>
      </c>
      <c r="BP81" s="173">
        <f t="shared" si="144"/>
        <v>20182753.973767154</v>
      </c>
      <c r="BQ81" s="173">
        <f t="shared" si="124"/>
        <v>-1880492.9717834773</v>
      </c>
      <c r="BR81" s="173">
        <f t="shared" si="103"/>
        <v>90898209088.172028</v>
      </c>
      <c r="BT81" s="173">
        <f t="shared" si="104"/>
        <v>1552314043988.4565</v>
      </c>
      <c r="BV81" s="339">
        <f t="shared" si="125"/>
        <v>5.8556584887051358E-2</v>
      </c>
      <c r="BW81" s="338">
        <v>5.8145728117572598E-2</v>
      </c>
    </row>
    <row r="82" spans="1:75" ht="15.75">
      <c r="A82" s="171">
        <v>40391</v>
      </c>
      <c r="B82" s="172">
        <v>1656807708640.0908</v>
      </c>
      <c r="C82" s="173">
        <v>-45610906045.093163</v>
      </c>
      <c r="D82" s="174">
        <v>2.4667976861876949E-2</v>
      </c>
      <c r="E82" s="175">
        <f t="shared" si="126"/>
        <v>89242903.420499012</v>
      </c>
      <c r="F82" s="175">
        <f t="shared" si="105"/>
        <v>2201441.8766635889</v>
      </c>
      <c r="G82" s="176">
        <v>-0.13999666633240671</v>
      </c>
      <c r="H82" s="175">
        <f t="shared" si="127"/>
        <v>500427940.94627517</v>
      </c>
      <c r="I82" s="175">
        <f t="shared" si="106"/>
        <v>-70058243.47206901</v>
      </c>
      <c r="J82" s="176">
        <v>5.9601358809548491E-2</v>
      </c>
      <c r="K82" s="175">
        <f t="shared" si="128"/>
        <v>256170108.01732951</v>
      </c>
      <c r="L82" s="177">
        <f t="shared" si="107"/>
        <v>15268086.524221651</v>
      </c>
      <c r="M82" s="174">
        <v>-1.0297826732089175E-2</v>
      </c>
      <c r="N82" s="175">
        <f t="shared" si="129"/>
        <v>585692782.17957425</v>
      </c>
      <c r="O82" s="175">
        <f t="shared" si="108"/>
        <v>-6031362.7891205018</v>
      </c>
      <c r="P82" s="176">
        <v>5.1480678939243817E-2</v>
      </c>
      <c r="Q82" s="178">
        <f t="shared" si="130"/>
        <v>206538596.35446104</v>
      </c>
      <c r="R82" s="178">
        <f t="shared" si="109"/>
        <v>10632747.167486083</v>
      </c>
      <c r="S82" s="176">
        <v>4.2472409955030691E-3</v>
      </c>
      <c r="T82" s="178">
        <f t="shared" si="131"/>
        <v>115757147.14920637</v>
      </c>
      <c r="U82" s="178">
        <f t="shared" si="110"/>
        <v>491648.50089459051</v>
      </c>
      <c r="V82" s="329">
        <v>-5.2623546354438173E-2</v>
      </c>
      <c r="W82" s="173">
        <f t="shared" si="132"/>
        <v>135606048.59432507</v>
      </c>
      <c r="X82" s="173">
        <f t="shared" si="111"/>
        <v>-7136071.1841456601</v>
      </c>
      <c r="Y82" s="174">
        <v>0</v>
      </c>
      <c r="Z82" s="175">
        <v>0</v>
      </c>
      <c r="AA82" s="177">
        <f t="shared" si="112"/>
        <v>0</v>
      </c>
      <c r="AB82" s="174">
        <v>0.16895123734114312</v>
      </c>
      <c r="AC82" s="175">
        <f t="shared" si="133"/>
        <v>0</v>
      </c>
      <c r="AD82" s="175">
        <f t="shared" si="113"/>
        <v>0</v>
      </c>
      <c r="AE82" s="331">
        <v>-3.9307496318881495E-2</v>
      </c>
      <c r="AF82" s="231">
        <f t="shared" si="134"/>
        <v>1045061494.7424235</v>
      </c>
      <c r="AG82" s="173">
        <f t="shared" si="114"/>
        <v>-41078750.857592605</v>
      </c>
      <c r="AH82" s="332">
        <v>-5.1911107584819975E-2</v>
      </c>
      <c r="AI82" s="173">
        <f t="shared" si="135"/>
        <v>5998156242.9749308</v>
      </c>
      <c r="AJ82" s="173">
        <f t="shared" si="115"/>
        <v>-311370934.03963119</v>
      </c>
      <c r="AK82" s="503">
        <v>0</v>
      </c>
      <c r="AL82" s="173">
        <f t="shared" si="136"/>
        <v>3111273083</v>
      </c>
      <c r="AM82" s="316">
        <f t="shared" si="116"/>
        <v>0</v>
      </c>
      <c r="AN82" s="332">
        <v>-3.1677446635913925E-3</v>
      </c>
      <c r="AO82" s="173">
        <f t="shared" si="137"/>
        <v>176145996.37477228</v>
      </c>
      <c r="AP82" s="173">
        <f t="shared" si="117"/>
        <v>-557985.5400291736</v>
      </c>
      <c r="AQ82" s="332">
        <v>8.1228620625489398E-2</v>
      </c>
      <c r="AR82" s="173">
        <v>0</v>
      </c>
      <c r="AS82" s="173">
        <f t="shared" si="118"/>
        <v>0</v>
      </c>
      <c r="AT82" s="176">
        <v>3.6167119094689205E-2</v>
      </c>
      <c r="AU82" s="178">
        <f t="shared" si="138"/>
        <v>0</v>
      </c>
      <c r="AV82" s="179">
        <f t="shared" si="119"/>
        <v>0</v>
      </c>
      <c r="AW82" s="174">
        <v>1.03440769525184E-2</v>
      </c>
      <c r="AX82" s="177">
        <f t="shared" si="139"/>
        <v>0</v>
      </c>
      <c r="AY82" s="177">
        <f t="shared" si="102"/>
        <v>0</v>
      </c>
      <c r="AZ82" s="203">
        <v>-9.6630636825041041E-2</v>
      </c>
      <c r="BA82" s="177">
        <f t="shared" si="140"/>
        <v>343273181.04531318</v>
      </c>
      <c r="BB82" s="177">
        <f t="shared" si="120"/>
        <v>-33170706.08936622</v>
      </c>
      <c r="BC82" s="332">
        <v>-4.0941658709058932E-4</v>
      </c>
      <c r="BD82" s="173">
        <f t="shared" si="141"/>
        <v>833825471.52074015</v>
      </c>
      <c r="BE82" s="172">
        <f t="shared" si="121"/>
        <v>-341381.97877922282</v>
      </c>
      <c r="BF82" s="174">
        <v>-1.39941036966391E-2</v>
      </c>
      <c r="BG82" s="175">
        <f t="shared" si="142"/>
        <v>0</v>
      </c>
      <c r="BH82" s="177">
        <f t="shared" si="122"/>
        <v>0</v>
      </c>
      <c r="BI82" s="333">
        <v>2.6549296433468362E-2</v>
      </c>
      <c r="BJ82" s="334">
        <v>0</v>
      </c>
      <c r="BK82" s="335">
        <v>0</v>
      </c>
      <c r="BL82" s="332">
        <v>4.706674268317608E-2</v>
      </c>
      <c r="BM82" s="173">
        <f t="shared" si="143"/>
        <v>179982306.14039198</v>
      </c>
      <c r="BN82" s="173">
        <f t="shared" si="123"/>
        <v>8471180.8906344511</v>
      </c>
      <c r="BO82" s="332">
        <v>-0.10226557129338852</v>
      </c>
      <c r="BP82" s="173">
        <f t="shared" si="144"/>
        <v>18302261.001983676</v>
      </c>
      <c r="BQ82" s="173">
        <f t="shared" si="124"/>
        <v>-1871691.1773285661</v>
      </c>
      <c r="BR82" s="173">
        <f t="shared" si="103"/>
        <v>-45176354022.924995</v>
      </c>
      <c r="BT82" s="173">
        <f t="shared" si="104"/>
        <v>1643212253076.6287</v>
      </c>
      <c r="BV82" s="339">
        <f t="shared" si="125"/>
        <v>-2.749270761481978E-2</v>
      </c>
      <c r="BW82" s="338">
        <v>-2.7529390289070199E-2</v>
      </c>
    </row>
    <row r="83" spans="1:75" ht="15.75">
      <c r="A83" s="171">
        <v>40422</v>
      </c>
      <c r="B83" s="172">
        <v>1611196802594.9976</v>
      </c>
      <c r="C83" s="173">
        <v>108314743444.69304</v>
      </c>
      <c r="D83" s="174">
        <v>8.7562244892103996E-3</v>
      </c>
      <c r="E83" s="175">
        <f t="shared" si="126"/>
        <v>91444345.297162592</v>
      </c>
      <c r="F83" s="175">
        <f t="shared" si="105"/>
        <v>800707.21569082688</v>
      </c>
      <c r="G83" s="176">
        <v>5.324647738826406E-2</v>
      </c>
      <c r="H83" s="175">
        <f t="shared" si="127"/>
        <v>430369697.47420615</v>
      </c>
      <c r="I83" s="175">
        <f t="shared" si="106"/>
        <v>22915670.365154363</v>
      </c>
      <c r="J83" s="176">
        <v>-7.8315309617030635E-2</v>
      </c>
      <c r="K83" s="175">
        <f t="shared" si="128"/>
        <v>271438194.54155117</v>
      </c>
      <c r="L83" s="177">
        <f t="shared" si="107"/>
        <v>-21257766.247409374</v>
      </c>
      <c r="M83" s="174">
        <v>5.7345158509644049E-2</v>
      </c>
      <c r="N83" s="175">
        <f t="shared" si="129"/>
        <v>579661419.39045382</v>
      </c>
      <c r="O83" s="175">
        <f t="shared" si="108"/>
        <v>33240775.976870831</v>
      </c>
      <c r="P83" s="176">
        <v>-2.977154226170806E-2</v>
      </c>
      <c r="Q83" s="178">
        <f t="shared" si="130"/>
        <v>217171343.52194715</v>
      </c>
      <c r="R83" s="178">
        <f t="shared" si="109"/>
        <v>-6465525.8316955678</v>
      </c>
      <c r="S83" s="176">
        <v>-3.6373827695425048E-2</v>
      </c>
      <c r="T83" s="178">
        <f t="shared" si="131"/>
        <v>116248795.65010095</v>
      </c>
      <c r="U83" s="178">
        <f t="shared" si="110"/>
        <v>-4228413.662777449</v>
      </c>
      <c r="V83" s="329">
        <v>9.1420926448123371E-2</v>
      </c>
      <c r="W83" s="173">
        <f t="shared" si="132"/>
        <v>128469977.41017939</v>
      </c>
      <c r="X83" s="173">
        <f t="shared" si="111"/>
        <v>11744844.355608081</v>
      </c>
      <c r="Y83" s="174">
        <v>0</v>
      </c>
      <c r="Z83" s="175">
        <v>0</v>
      </c>
      <c r="AA83" s="177">
        <f t="shared" si="112"/>
        <v>0</v>
      </c>
      <c r="AB83" s="174">
        <v>6.0311646315866038E-2</v>
      </c>
      <c r="AC83" s="175">
        <f t="shared" si="133"/>
        <v>0</v>
      </c>
      <c r="AD83" s="175">
        <f t="shared" si="113"/>
        <v>0</v>
      </c>
      <c r="AE83" s="331">
        <v>9.5032519514140226E-2</v>
      </c>
      <c r="AF83" s="231">
        <f t="shared" si="134"/>
        <v>1003982743.884831</v>
      </c>
      <c r="AG83" s="173">
        <f t="shared" si="114"/>
        <v>95411009.700095251</v>
      </c>
      <c r="AH83" s="332">
        <v>8.9760704257893467E-2</v>
      </c>
      <c r="AI83" s="173">
        <f t="shared" si="135"/>
        <v>5686785308.9352999</v>
      </c>
      <c r="AJ83" s="173">
        <f t="shared" si="115"/>
        <v>510449854.29347479</v>
      </c>
      <c r="AK83" s="503">
        <v>0</v>
      </c>
      <c r="AL83" s="173">
        <f t="shared" si="136"/>
        <v>3111273083</v>
      </c>
      <c r="AM83" s="316">
        <f t="shared" si="116"/>
        <v>0</v>
      </c>
      <c r="AN83" s="332">
        <v>-4.9589848048558746E-2</v>
      </c>
      <c r="AO83" s="173">
        <f t="shared" si="137"/>
        <v>175588010.83474311</v>
      </c>
      <c r="AP83" s="173">
        <f t="shared" si="117"/>
        <v>-8707382.7764435969</v>
      </c>
      <c r="AQ83" s="332">
        <v>4.7783050637038527E-2</v>
      </c>
      <c r="AR83" s="173">
        <v>0</v>
      </c>
      <c r="AS83" s="173">
        <f t="shared" si="118"/>
        <v>0</v>
      </c>
      <c r="AT83" s="176">
        <v>7.87406401345076E-2</v>
      </c>
      <c r="AU83" s="178">
        <f t="shared" si="138"/>
        <v>0</v>
      </c>
      <c r="AV83" s="179">
        <f t="shared" si="119"/>
        <v>0</v>
      </c>
      <c r="AW83" s="174">
        <v>2.2944827613270331E-2</v>
      </c>
      <c r="AX83" s="177">
        <f t="shared" si="139"/>
        <v>0</v>
      </c>
      <c r="AY83" s="177">
        <f t="shared" si="102"/>
        <v>0</v>
      </c>
      <c r="AZ83" s="203">
        <v>0.15599321454171439</v>
      </c>
      <c r="BA83" s="177">
        <f t="shared" si="140"/>
        <v>310102474.95594698</v>
      </c>
      <c r="BB83" s="177">
        <f t="shared" si="120"/>
        <v>48373881.905719653</v>
      </c>
      <c r="BC83" s="332">
        <v>0.10131513241926834</v>
      </c>
      <c r="BD83" s="173">
        <f t="shared" si="141"/>
        <v>833484089.54196095</v>
      </c>
      <c r="BE83" s="172">
        <f t="shared" si="121"/>
        <v>84444550.901297092</v>
      </c>
      <c r="BF83" s="174">
        <v>-8.6940490425731782E-3</v>
      </c>
      <c r="BG83" s="175">
        <f t="shared" si="142"/>
        <v>0</v>
      </c>
      <c r="BH83" s="177">
        <f t="shared" si="122"/>
        <v>0</v>
      </c>
      <c r="BI83" s="333">
        <v>0.1077251629303245</v>
      </c>
      <c r="BJ83" s="334">
        <v>0</v>
      </c>
      <c r="BK83" s="335">
        <v>0</v>
      </c>
      <c r="BL83" s="332">
        <v>9.5643842094389336E-2</v>
      </c>
      <c r="BM83" s="173">
        <f t="shared" si="143"/>
        <v>188453487.03102642</v>
      </c>
      <c r="BN83" s="173">
        <f t="shared" si="123"/>
        <v>18024415.555732541</v>
      </c>
      <c r="BO83" s="332">
        <v>7.0581048514998385E-2</v>
      </c>
      <c r="BP83" s="173">
        <f t="shared" si="144"/>
        <v>16430569.82465511</v>
      </c>
      <c r="BQ83" s="173">
        <f t="shared" si="124"/>
        <v>1159686.8459230508</v>
      </c>
      <c r="BR83" s="173">
        <f t="shared" si="103"/>
        <v>107528837136.09583</v>
      </c>
      <c r="BT83" s="173">
        <f t="shared" si="104"/>
        <v>1598035899053.7036</v>
      </c>
      <c r="BV83" s="339">
        <f t="shared" si="125"/>
        <v>6.7288123627116475E-2</v>
      </c>
      <c r="BW83" s="338">
        <v>6.72262651404478E-2</v>
      </c>
    </row>
    <row r="84" spans="1:75" ht="15.75">
      <c r="A84" s="185">
        <v>40452</v>
      </c>
      <c r="B84" s="186">
        <v>1719511546039.6907</v>
      </c>
      <c r="C84" s="173">
        <v>48361204295.645508</v>
      </c>
      <c r="D84" s="174">
        <v>0.21358066032062545</v>
      </c>
      <c r="E84" s="175">
        <f t="shared" si="126"/>
        <v>92245052.512853414</v>
      </c>
      <c r="F84" s="175">
        <f t="shared" si="105"/>
        <v>19701759.227006003</v>
      </c>
      <c r="G84" s="176">
        <v>8.9730439152410177E-2</v>
      </c>
      <c r="H84" s="175">
        <f t="shared" si="127"/>
        <v>453285367.83936054</v>
      </c>
      <c r="I84" s="175">
        <f t="shared" si="106"/>
        <v>40673495.117587604</v>
      </c>
      <c r="J84" s="176">
        <v>0.25467536944333741</v>
      </c>
      <c r="K84" s="175">
        <f t="shared" si="128"/>
        <v>250180428.2941418</v>
      </c>
      <c r="L84" s="177">
        <f t="shared" si="107"/>
        <v>63714793.003302947</v>
      </c>
      <c r="M84" s="174">
        <v>7.0830226607209251E-2</v>
      </c>
      <c r="N84" s="175">
        <f t="shared" si="129"/>
        <v>612902195.36732459</v>
      </c>
      <c r="O84" s="175">
        <f t="shared" si="108"/>
        <v>43412001.385923639</v>
      </c>
      <c r="P84" s="176">
        <v>0.31838472069793383</v>
      </c>
      <c r="Q84" s="178">
        <f t="shared" si="130"/>
        <v>210705817.69025156</v>
      </c>
      <c r="R84" s="178">
        <f t="shared" si="109"/>
        <v>67085512.91474051</v>
      </c>
      <c r="S84" s="176">
        <v>0.50843637092047755</v>
      </c>
      <c r="T84" s="178">
        <f t="shared" si="131"/>
        <v>112020381.98732349</v>
      </c>
      <c r="U84" s="178">
        <f t="shared" si="110"/>
        <v>56955236.486760393</v>
      </c>
      <c r="V84" s="329">
        <v>0.12297347776265363</v>
      </c>
      <c r="W84" s="173">
        <f t="shared" si="132"/>
        <v>140214821.76578748</v>
      </c>
      <c r="X84" s="173">
        <f t="shared" si="111"/>
        <v>17242704.266409509</v>
      </c>
      <c r="Y84" s="174">
        <v>0</v>
      </c>
      <c r="Z84" s="175">
        <v>0</v>
      </c>
      <c r="AA84" s="177">
        <f t="shared" si="112"/>
        <v>0</v>
      </c>
      <c r="AB84" s="174">
        <v>1.5564105106563794E-2</v>
      </c>
      <c r="AC84" s="175">
        <f t="shared" si="133"/>
        <v>0</v>
      </c>
      <c r="AD84" s="175">
        <f t="shared" si="113"/>
        <v>0</v>
      </c>
      <c r="AE84" s="331">
        <v>9.0031060730786663E-2</v>
      </c>
      <c r="AF84" s="231">
        <f t="shared" si="134"/>
        <v>1099393753.5849261</v>
      </c>
      <c r="AG84" s="173">
        <f t="shared" si="114"/>
        <v>98979585.796051994</v>
      </c>
      <c r="AH84" s="332">
        <v>0.13083114452088263</v>
      </c>
      <c r="AI84" s="173">
        <f t="shared" si="135"/>
        <v>6197235163.2287741</v>
      </c>
      <c r="AJ84" s="173">
        <f t="shared" si="115"/>
        <v>810791369.27027941</v>
      </c>
      <c r="AK84" s="503">
        <v>0</v>
      </c>
      <c r="AL84" s="173">
        <f t="shared" si="136"/>
        <v>3111273083</v>
      </c>
      <c r="AM84" s="316">
        <f t="shared" si="116"/>
        <v>0</v>
      </c>
      <c r="AN84" s="332">
        <v>0.11614408358291714</v>
      </c>
      <c r="AO84" s="173">
        <f t="shared" si="137"/>
        <v>166880628.05829951</v>
      </c>
      <c r="AP84" s="173">
        <f t="shared" si="117"/>
        <v>19382197.613572847</v>
      </c>
      <c r="AQ84" s="332">
        <v>-1.7956791496805399E-2</v>
      </c>
      <c r="AR84" s="173">
        <v>0</v>
      </c>
      <c r="AS84" s="173">
        <f t="shared" si="118"/>
        <v>0</v>
      </c>
      <c r="AT84" s="176">
        <v>-1.0382734275234611E-2</v>
      </c>
      <c r="AU84" s="178">
        <f t="shared" si="138"/>
        <v>0</v>
      </c>
      <c r="AV84" s="179">
        <f t="shared" si="119"/>
        <v>0</v>
      </c>
      <c r="AW84" s="174">
        <v>9.1452670669825598E-2</v>
      </c>
      <c r="AX84" s="177">
        <f t="shared" si="139"/>
        <v>0</v>
      </c>
      <c r="AY84" s="177">
        <f t="shared" si="102"/>
        <v>0</v>
      </c>
      <c r="AZ84" s="203">
        <v>0.15965470949710028</v>
      </c>
      <c r="BA84" s="177">
        <f t="shared" si="140"/>
        <v>358476356.86166662</v>
      </c>
      <c r="BB84" s="177">
        <f t="shared" si="120"/>
        <v>57232438.616328239</v>
      </c>
      <c r="BC84" s="332">
        <v>8.4439813273284245E-2</v>
      </c>
      <c r="BD84" s="173">
        <f t="shared" si="141"/>
        <v>917928640.44325793</v>
      </c>
      <c r="BE84" s="172">
        <f t="shared" si="121"/>
        <v>77509722.997228369</v>
      </c>
      <c r="BF84" s="174">
        <v>4.4430115620929855E-2</v>
      </c>
      <c r="BG84" s="175">
        <f t="shared" si="142"/>
        <v>0</v>
      </c>
      <c r="BH84" s="177">
        <f t="shared" si="122"/>
        <v>0</v>
      </c>
      <c r="BI84" s="333">
        <v>-8.6449188252835478E-3</v>
      </c>
      <c r="BJ84" s="334">
        <v>0</v>
      </c>
      <c r="BK84" s="335">
        <v>0</v>
      </c>
      <c r="BL84" s="332">
        <v>5.9790065370525433E-2</v>
      </c>
      <c r="BM84" s="173">
        <f t="shared" si="143"/>
        <v>206477902.58675894</v>
      </c>
      <c r="BN84" s="173">
        <f t="shared" si="123"/>
        <v>12345327.293231299</v>
      </c>
      <c r="BO84" s="332">
        <v>0.17648546759575767</v>
      </c>
      <c r="BP84" s="173">
        <f t="shared" si="144"/>
        <v>17590256.670578163</v>
      </c>
      <c r="BQ84" s="173">
        <f t="shared" si="124"/>
        <v>3104424.6736363824</v>
      </c>
      <c r="BR84" s="173">
        <f t="shared" si="103"/>
        <v>46973073726.983452</v>
      </c>
      <c r="BT84" s="173">
        <f t="shared" si="104"/>
        <v>1705564736189.7991</v>
      </c>
      <c r="BV84" s="339">
        <f t="shared" si="125"/>
        <v>2.7541067618412688E-2</v>
      </c>
      <c r="BW84" s="338">
        <v>2.81249663062915E-2</v>
      </c>
    </row>
    <row r="85" spans="1:75" ht="15.75">
      <c r="A85" s="171">
        <v>40483</v>
      </c>
      <c r="B85" s="172">
        <v>1767872750335.3362</v>
      </c>
      <c r="C85" s="173">
        <v>-10119071998.68531</v>
      </c>
      <c r="D85" s="174">
        <v>-1.716293784830079E-2</v>
      </c>
      <c r="E85" s="175">
        <f t="shared" si="126"/>
        <v>111946811.73985942</v>
      </c>
      <c r="F85" s="175">
        <f t="shared" si="105"/>
        <v>-1921336.1722066365</v>
      </c>
      <c r="G85" s="176">
        <v>6.5464602702778762E-2</v>
      </c>
      <c r="H85" s="175">
        <f t="shared" si="127"/>
        <v>493958862.9569481</v>
      </c>
      <c r="I85" s="175">
        <f t="shared" si="106"/>
        <v>32336820.714992948</v>
      </c>
      <c r="J85" s="176">
        <v>-0.16838786713103263</v>
      </c>
      <c r="K85" s="175">
        <f t="shared" si="128"/>
        <v>313895221.29744476</v>
      </c>
      <c r="L85" s="177">
        <f t="shared" si="107"/>
        <v>-52856146.816900209</v>
      </c>
      <c r="M85" s="174">
        <v>0.11813007639016836</v>
      </c>
      <c r="N85" s="175">
        <f t="shared" si="129"/>
        <v>656314196.75324821</v>
      </c>
      <c r="O85" s="175">
        <f t="shared" si="108"/>
        <v>77530446.198413193</v>
      </c>
      <c r="P85" s="176">
        <v>-0.17673723937053601</v>
      </c>
      <c r="Q85" s="178">
        <f t="shared" si="130"/>
        <v>277791330.60499203</v>
      </c>
      <c r="R85" s="178">
        <f t="shared" si="109"/>
        <v>-49096072.892194182</v>
      </c>
      <c r="S85" s="176">
        <v>-7.0287294016582916E-2</v>
      </c>
      <c r="T85" s="178">
        <f t="shared" si="131"/>
        <v>168975618.47408387</v>
      </c>
      <c r="U85" s="178">
        <f t="shared" si="110"/>
        <v>-11876838.977321872</v>
      </c>
      <c r="V85" s="329">
        <v>-3.0359450606174058E-2</v>
      </c>
      <c r="W85" s="173">
        <f t="shared" si="132"/>
        <v>157457526.032197</v>
      </c>
      <c r="X85" s="173">
        <f t="shared" si="111"/>
        <v>-4780323.9841448506</v>
      </c>
      <c r="Y85" s="174">
        <v>0</v>
      </c>
      <c r="Z85" s="175">
        <v>0</v>
      </c>
      <c r="AA85" s="177">
        <f t="shared" si="112"/>
        <v>0</v>
      </c>
      <c r="AB85" s="174">
        <v>7.1016048745948093E-2</v>
      </c>
      <c r="AC85" s="175">
        <f t="shared" si="133"/>
        <v>0</v>
      </c>
      <c r="AD85" s="175">
        <f t="shared" si="113"/>
        <v>0</v>
      </c>
      <c r="AE85" s="331">
        <v>3.5135235047732236E-2</v>
      </c>
      <c r="AF85" s="231">
        <f t="shared" si="134"/>
        <v>1198373339.3809781</v>
      </c>
      <c r="AG85" s="173">
        <f t="shared" si="114"/>
        <v>42105128.95408646</v>
      </c>
      <c r="AH85" s="332">
        <v>-1.573318499235301E-2</v>
      </c>
      <c r="AI85" s="173">
        <f t="shared" si="135"/>
        <v>7008026532.499053</v>
      </c>
      <c r="AJ85" s="173">
        <f t="shared" si="115"/>
        <v>-110258577.86712579</v>
      </c>
      <c r="AK85" s="503">
        <v>0</v>
      </c>
      <c r="AL85" s="173">
        <f t="shared" si="136"/>
        <v>3111273083</v>
      </c>
      <c r="AM85" s="316">
        <f t="shared" si="116"/>
        <v>0</v>
      </c>
      <c r="AN85" s="332">
        <v>-6.2292846934968053E-2</v>
      </c>
      <c r="AO85" s="173">
        <f t="shared" si="137"/>
        <v>186262825.67187235</v>
      </c>
      <c r="AP85" s="173">
        <f t="shared" si="117"/>
        <v>-11602841.689252581</v>
      </c>
      <c r="AQ85" s="332">
        <v>9.6976245779134534E-3</v>
      </c>
      <c r="AR85" s="173">
        <v>0</v>
      </c>
      <c r="AS85" s="173">
        <f t="shared" si="118"/>
        <v>0</v>
      </c>
      <c r="AT85" s="176">
        <v>0.15375772346097005</v>
      </c>
      <c r="AU85" s="178">
        <f t="shared" si="138"/>
        <v>0</v>
      </c>
      <c r="AV85" s="179">
        <f t="shared" si="119"/>
        <v>0</v>
      </c>
      <c r="AW85" s="174">
        <v>0.12570549788594437</v>
      </c>
      <c r="AX85" s="177">
        <f t="shared" si="139"/>
        <v>0</v>
      </c>
      <c r="AY85" s="177">
        <f t="shared" si="102"/>
        <v>0</v>
      </c>
      <c r="AZ85" s="203">
        <v>7.5939014533763713E-2</v>
      </c>
      <c r="BA85" s="177">
        <f t="shared" si="140"/>
        <v>415708795.47799486</v>
      </c>
      <c r="BB85" s="177">
        <f t="shared" si="120"/>
        <v>31568516.26161686</v>
      </c>
      <c r="BC85" s="332">
        <v>-1.0671461338736216E-2</v>
      </c>
      <c r="BD85" s="173">
        <f t="shared" si="141"/>
        <v>995438363.44048631</v>
      </c>
      <c r="BE85" s="172">
        <f t="shared" si="121"/>
        <v>-10622782.01055</v>
      </c>
      <c r="BF85" s="174">
        <v>-6.9203418463792896E-2</v>
      </c>
      <c r="BG85" s="175">
        <f t="shared" si="142"/>
        <v>0</v>
      </c>
      <c r="BH85" s="177">
        <f t="shared" si="122"/>
        <v>0</v>
      </c>
      <c r="BI85" s="333">
        <v>0.13511900896620854</v>
      </c>
      <c r="BJ85" s="334">
        <v>0</v>
      </c>
      <c r="BK85" s="335">
        <v>0</v>
      </c>
      <c r="BL85" s="332">
        <v>-6.247352484109666E-2</v>
      </c>
      <c r="BM85" s="173">
        <f t="shared" si="143"/>
        <v>218823229.87999025</v>
      </c>
      <c r="BN85" s="173">
        <f t="shared" si="123"/>
        <v>-13670658.487716576</v>
      </c>
      <c r="BO85" s="332">
        <v>-9.7083191653011325E-2</v>
      </c>
      <c r="BP85" s="173">
        <f t="shared" si="144"/>
        <v>20694681.344214547</v>
      </c>
      <c r="BQ85" s="173">
        <f t="shared" si="124"/>
        <v>-2009105.715138379</v>
      </c>
      <c r="BR85" s="173">
        <f t="shared" si="103"/>
        <v>-10033918226.20187</v>
      </c>
      <c r="BT85" s="173">
        <f t="shared" si="104"/>
        <v>1752537809916.7832</v>
      </c>
      <c r="BV85" s="339">
        <f t="shared" si="125"/>
        <v>-5.7253647649851943E-3</v>
      </c>
      <c r="BW85" s="338">
        <v>-5.7238689813878798E-3</v>
      </c>
    </row>
    <row r="86" spans="1:75" s="170" customFormat="1" ht="15.75">
      <c r="A86" s="187">
        <v>40513</v>
      </c>
      <c r="B86" s="188">
        <v>1757753678336.6509</v>
      </c>
      <c r="C86" s="189">
        <v>105612457321.2509</v>
      </c>
      <c r="D86" s="190">
        <v>4.8641363008235378E-2</v>
      </c>
      <c r="E86" s="191">
        <f t="shared" si="126"/>
        <v>110025475.56765278</v>
      </c>
      <c r="F86" s="191">
        <f t="shared" si="105"/>
        <v>5351789.0972399311</v>
      </c>
      <c r="G86" s="192">
        <v>0.11743585264879271</v>
      </c>
      <c r="H86" s="191">
        <f t="shared" si="127"/>
        <v>526295683.67194104</v>
      </c>
      <c r="I86" s="191">
        <f t="shared" si="106"/>
        <v>61805982.357393689</v>
      </c>
      <c r="J86" s="192">
        <v>3.8076450768052612E-2</v>
      </c>
      <c r="K86" s="191">
        <f t="shared" si="128"/>
        <v>261039074.48054457</v>
      </c>
      <c r="L86" s="193">
        <f t="shared" si="107"/>
        <v>9939441.4679964744</v>
      </c>
      <c r="M86" s="190">
        <v>0.10343906784715522</v>
      </c>
      <c r="N86" s="191">
        <f t="shared" si="129"/>
        <v>733844642.95166135</v>
      </c>
      <c r="O86" s="191">
        <f t="shared" si="108"/>
        <v>75908205.811548293</v>
      </c>
      <c r="P86" s="192">
        <v>4.7706611294938431E-2</v>
      </c>
      <c r="Q86" s="194">
        <f t="shared" si="130"/>
        <v>228695257.71279785</v>
      </c>
      <c r="R86" s="194">
        <f t="shared" si="109"/>
        <v>10910275.764700217</v>
      </c>
      <c r="S86" s="192">
        <v>7.7999631367663178E-2</v>
      </c>
      <c r="T86" s="194">
        <f t="shared" si="131"/>
        <v>157098779.49676198</v>
      </c>
      <c r="U86" s="194">
        <f t="shared" si="110"/>
        <v>12253646.889057236</v>
      </c>
      <c r="V86" s="340">
        <v>0.10555999956555377</v>
      </c>
      <c r="W86" s="189">
        <f t="shared" si="132"/>
        <v>152677202.04805213</v>
      </c>
      <c r="X86" s="189">
        <f t="shared" si="111"/>
        <v>16116605.381862348</v>
      </c>
      <c r="Y86" s="190">
        <v>-1.3745944088026357E-2</v>
      </c>
      <c r="Z86" s="191">
        <v>0</v>
      </c>
      <c r="AA86" s="193">
        <f t="shared" si="112"/>
        <v>0</v>
      </c>
      <c r="AB86" s="190">
        <v>-0.16837733682018149</v>
      </c>
      <c r="AC86" s="191">
        <f t="shared" si="133"/>
        <v>0</v>
      </c>
      <c r="AD86" s="191">
        <f t="shared" si="113"/>
        <v>0</v>
      </c>
      <c r="AE86" s="343">
        <v>0.10322115258619531</v>
      </c>
      <c r="AF86" s="344">
        <f t="shared" si="134"/>
        <v>1240478468.3350646</v>
      </c>
      <c r="AG86" s="189">
        <f t="shared" si="114"/>
        <v>128043617.25990355</v>
      </c>
      <c r="AH86" s="345">
        <v>0.12936473810549176</v>
      </c>
      <c r="AI86" s="189">
        <f t="shared" si="135"/>
        <v>6897767954.6319275</v>
      </c>
      <c r="AJ86" s="189">
        <f t="shared" si="115"/>
        <v>892327944.96341288</v>
      </c>
      <c r="AK86" s="504">
        <v>0</v>
      </c>
      <c r="AL86" s="189">
        <f t="shared" si="136"/>
        <v>3111273083</v>
      </c>
      <c r="AM86" s="317">
        <f t="shared" si="116"/>
        <v>0</v>
      </c>
      <c r="AN86" s="345">
        <v>-7.7464183131196365E-2</v>
      </c>
      <c r="AO86" s="189">
        <f t="shared" si="137"/>
        <v>174659983.98261976</v>
      </c>
      <c r="AP86" s="189">
        <f t="shared" si="117"/>
        <v>-13529892.984921481</v>
      </c>
      <c r="AQ86" s="345">
        <v>0.1989796921143169</v>
      </c>
      <c r="AR86" s="189">
        <v>0</v>
      </c>
      <c r="AS86" s="189">
        <f t="shared" si="118"/>
        <v>0</v>
      </c>
      <c r="AT86" s="192">
        <v>0.17384725576816065</v>
      </c>
      <c r="AU86" s="194">
        <f t="shared" si="138"/>
        <v>0</v>
      </c>
      <c r="AV86" s="195">
        <f t="shared" si="119"/>
        <v>0</v>
      </c>
      <c r="AW86" s="190">
        <v>9.375949710019775E-2</v>
      </c>
      <c r="AX86" s="193">
        <f t="shared" si="139"/>
        <v>0</v>
      </c>
      <c r="AY86" s="193">
        <f t="shared" si="102"/>
        <v>0</v>
      </c>
      <c r="AZ86" s="204">
        <v>0.19537184317934941</v>
      </c>
      <c r="BA86" s="193">
        <f t="shared" si="140"/>
        <v>447277311.73961174</v>
      </c>
      <c r="BB86" s="193">
        <f t="shared" si="120"/>
        <v>87385392.806872413</v>
      </c>
      <c r="BC86" s="345">
        <v>8.7262828321687441E-2</v>
      </c>
      <c r="BD86" s="189">
        <f t="shared" si="141"/>
        <v>984815581.42993629</v>
      </c>
      <c r="BE86" s="188">
        <f t="shared" si="121"/>
        <v>85937793.010843322</v>
      </c>
      <c r="BF86" s="190">
        <v>-4.5715755302195059E-3</v>
      </c>
      <c r="BG86" s="191">
        <f t="shared" si="142"/>
        <v>0</v>
      </c>
      <c r="BH86" s="193">
        <f t="shared" si="122"/>
        <v>0</v>
      </c>
      <c r="BI86" s="346">
        <v>0.10773598090945098</v>
      </c>
      <c r="BJ86" s="347">
        <v>0</v>
      </c>
      <c r="BK86" s="348">
        <v>0</v>
      </c>
      <c r="BL86" s="345">
        <v>1.5980928826919295E-2</v>
      </c>
      <c r="BM86" s="189">
        <f t="shared" si="143"/>
        <v>205152571.39227366</v>
      </c>
      <c r="BN86" s="189">
        <f t="shared" si="123"/>
        <v>3278528.642079405</v>
      </c>
      <c r="BO86" s="345">
        <v>0.21329755061688102</v>
      </c>
      <c r="BP86" s="189">
        <f t="shared" si="144"/>
        <v>18685575.629076168</v>
      </c>
      <c r="BQ86" s="189">
        <f t="shared" si="124"/>
        <v>3985587.5135484324</v>
      </c>
      <c r="BR86" s="173">
        <f t="shared" si="103"/>
        <v>104232742403.26936</v>
      </c>
      <c r="BT86" s="189">
        <f t="shared" si="104"/>
        <v>1742503891690.5811</v>
      </c>
      <c r="BV86" s="339">
        <f t="shared" si="125"/>
        <v>5.981779604643668E-2</v>
      </c>
      <c r="BW86" s="349">
        <v>6.0083764080750598E-2</v>
      </c>
    </row>
    <row r="87" spans="1:75" ht="15.75">
      <c r="A87" s="171">
        <v>40544</v>
      </c>
      <c r="B87" s="172">
        <v>1891000000000</v>
      </c>
      <c r="C87" s="173">
        <v>25709158649.79287</v>
      </c>
      <c r="D87" s="174">
        <v>-4.3282468719129601E-2</v>
      </c>
      <c r="E87" s="175">
        <f>'[4]SPU investering'!I2</f>
        <v>64808587</v>
      </c>
      <c r="F87" s="175">
        <f t="shared" si="105"/>
        <v>-2805075.6395584894</v>
      </c>
      <c r="G87" s="176">
        <v>7.1791780774239713E-2</v>
      </c>
      <c r="H87" s="175">
        <f>'[4]SPU investering'!I3</f>
        <v>1102667675</v>
      </c>
      <c r="I87" s="175">
        <f t="shared" si="106"/>
        <v>79162475.990440607</v>
      </c>
      <c r="J87" s="176">
        <v>-7.7845314139331545E-2</v>
      </c>
      <c r="K87" s="175">
        <f>'[4]SPU investering'!I4</f>
        <v>766979326</v>
      </c>
      <c r="L87" s="177">
        <f t="shared" si="107"/>
        <v>-59705746.57084278</v>
      </c>
      <c r="M87" s="174">
        <v>-8.9246794049911482E-2</v>
      </c>
      <c r="N87" s="175">
        <f>'[4]SPU investering'!I5</f>
        <v>1225123041</v>
      </c>
      <c r="O87" s="175">
        <f t="shared" si="108"/>
        <v>-109338303.72592826</v>
      </c>
      <c r="P87" s="176">
        <v>-9.9904608970758951E-2</v>
      </c>
      <c r="Q87" s="178">
        <f>'[4]SPU investering'!I6</f>
        <v>461116643</v>
      </c>
      <c r="R87" s="178">
        <f t="shared" si="109"/>
        <v>-46067677.908824056</v>
      </c>
      <c r="S87" s="176">
        <v>-0.10603772873750864</v>
      </c>
      <c r="T87" s="178">
        <f>'[4]SPU investering'!I7</f>
        <v>404888539</v>
      </c>
      <c r="U87" s="178">
        <f t="shared" si="110"/>
        <v>-42933461.067408189</v>
      </c>
      <c r="V87" s="329">
        <v>5.7195982377072595E-2</v>
      </c>
      <c r="W87" s="173">
        <v>125859897</v>
      </c>
      <c r="X87" s="173">
        <f t="shared" si="111"/>
        <v>7198680.450792172</v>
      </c>
      <c r="Y87" s="174">
        <v>-6.4467632794927435E-3</v>
      </c>
      <c r="Z87" s="175">
        <f>'[4]SPU investering'!F10</f>
        <v>0</v>
      </c>
      <c r="AA87" s="177">
        <f t="shared" si="112"/>
        <v>0</v>
      </c>
      <c r="AB87" s="174">
        <v>1.6635082518054276E-2</v>
      </c>
      <c r="AC87" s="175">
        <f>'[4]SPU investering'!F11</f>
        <v>0</v>
      </c>
      <c r="AD87" s="175">
        <f t="shared" si="113"/>
        <v>0</v>
      </c>
      <c r="AE87" s="331">
        <v>-5.0025484829382828E-2</v>
      </c>
      <c r="AF87" s="231">
        <v>3185660769</v>
      </c>
      <c r="AG87" s="173">
        <f t="shared" si="114"/>
        <v>-159364224.47116953</v>
      </c>
      <c r="AH87" s="332">
        <v>-3.5039637148465121E-2</v>
      </c>
      <c r="AI87" s="173">
        <v>8991419339</v>
      </c>
      <c r="AJ87" s="173">
        <f t="shared" si="115"/>
        <v>-315056071.08825213</v>
      </c>
      <c r="AK87" s="503">
        <v>0</v>
      </c>
      <c r="AL87" s="173">
        <v>5846049908</v>
      </c>
      <c r="AM87" s="316">
        <f t="shared" si="116"/>
        <v>0</v>
      </c>
      <c r="AN87" s="332">
        <v>6.0555532942226979E-2</v>
      </c>
      <c r="AO87" s="173">
        <v>177610969</v>
      </c>
      <c r="AP87" s="173">
        <f t="shared" si="117"/>
        <v>10755326.884180354</v>
      </c>
      <c r="AQ87" s="332">
        <v>6.9650814249187162E-2</v>
      </c>
      <c r="AR87" s="173">
        <v>2875840</v>
      </c>
      <c r="AS87" s="173">
        <f t="shared" si="118"/>
        <v>200304.59765038241</v>
      </c>
      <c r="AT87" s="176">
        <v>-8.6032355332442467E-2</v>
      </c>
      <c r="AU87" s="178">
        <f>'[4]SPU investering'!U12</f>
        <v>0</v>
      </c>
      <c r="AV87" s="179">
        <f t="shared" si="119"/>
        <v>0</v>
      </c>
      <c r="AW87" s="174">
        <v>-3.6077112878791242E-3</v>
      </c>
      <c r="AX87" s="177">
        <f>'[4]SPU investering'!U13</f>
        <v>0</v>
      </c>
      <c r="AY87" s="177">
        <f t="shared" si="102"/>
        <v>0</v>
      </c>
      <c r="AZ87" s="203">
        <v>2.1339691778677145E-2</v>
      </c>
      <c r="BA87" s="173">
        <v>1016861000</v>
      </c>
      <c r="BB87" s="177">
        <f t="shared" si="120"/>
        <v>21699500.321757421</v>
      </c>
      <c r="BC87" s="332">
        <v>3.7715551220688585E-2</v>
      </c>
      <c r="BD87" s="173">
        <v>1126614822</v>
      </c>
      <c r="BE87" s="172">
        <f t="shared" si="121"/>
        <v>42490899.025127955</v>
      </c>
      <c r="BF87" s="174">
        <v>0.14247919469688369</v>
      </c>
      <c r="BG87" s="175">
        <f>'[4]SPU investering'!R15</f>
        <v>0</v>
      </c>
      <c r="BH87" s="177">
        <f t="shared" si="122"/>
        <v>0</v>
      </c>
      <c r="BI87" s="333">
        <v>-3.9818559053445987E-2</v>
      </c>
      <c r="BJ87" s="334">
        <v>0</v>
      </c>
      <c r="BK87" s="335">
        <v>0</v>
      </c>
      <c r="BL87" s="332">
        <v>-2.2494622551056723E-2</v>
      </c>
      <c r="BM87" s="173">
        <v>150436589</v>
      </c>
      <c r="BN87" s="173">
        <f t="shared" si="123"/>
        <v>-3384014.2874234519</v>
      </c>
      <c r="BO87" s="332">
        <v>-9.9406247360269609E-2</v>
      </c>
      <c r="BP87" s="173">
        <v>26545272</v>
      </c>
      <c r="BQ87" s="173">
        <f t="shared" si="124"/>
        <v>-2638765.874677639</v>
      </c>
      <c r="BR87" s="336">
        <f t="shared" si="103"/>
        <v>26288944803.157005</v>
      </c>
      <c r="BT87" s="173">
        <f t="shared" si="104"/>
        <v>1866324481784</v>
      </c>
      <c r="BV87" s="337">
        <f t="shared" si="125"/>
        <v>1.4085945428968322E-2</v>
      </c>
      <c r="BW87" s="338">
        <v>1.35955360390232E-2</v>
      </c>
    </row>
    <row r="88" spans="1:75" ht="15.75">
      <c r="A88" s="171">
        <v>40575</v>
      </c>
      <c r="B88" s="172">
        <v>1916709158649.793</v>
      </c>
      <c r="C88" s="173">
        <v>44273340615.119797</v>
      </c>
      <c r="D88" s="174">
        <v>9.7480547697179377E-3</v>
      </c>
      <c r="E88" s="175">
        <f>E87*(1+D87)</f>
        <v>62003511.360441513</v>
      </c>
      <c r="F88" s="175">
        <f t="shared" si="105"/>
        <v>604413.62465641228</v>
      </c>
      <c r="G88" s="176">
        <v>-3.0752389168022115E-2</v>
      </c>
      <c r="H88" s="175">
        <f>H87*(1+G87)</f>
        <v>1181830150.9904406</v>
      </c>
      <c r="I88" s="175">
        <f t="shared" si="106"/>
        <v>-36344100.733760364</v>
      </c>
      <c r="J88" s="176">
        <v>8.6667040756959898E-2</v>
      </c>
      <c r="K88" s="175">
        <f>K87*(1+J87)</f>
        <v>707273579.42915714</v>
      </c>
      <c r="L88" s="177">
        <f t="shared" si="107"/>
        <v>61297308.134707674</v>
      </c>
      <c r="M88" s="174">
        <v>8.855082831161358E-2</v>
      </c>
      <c r="N88" s="175">
        <f>N87*(1+M87)</f>
        <v>1115784737.2740717</v>
      </c>
      <c r="O88" s="175">
        <f t="shared" si="108"/>
        <v>98803662.703075185</v>
      </c>
      <c r="P88" s="176">
        <v>3.2569230011626808E-2</v>
      </c>
      <c r="Q88" s="178">
        <f>Q87*(1+P87)</f>
        <v>415048965.09117597</v>
      </c>
      <c r="R88" s="178">
        <f t="shared" si="109"/>
        <v>13517825.210142177</v>
      </c>
      <c r="S88" s="176">
        <v>6.4824583373498446E-2</v>
      </c>
      <c r="T88" s="178">
        <f>T87*(1+S87)</f>
        <v>361955077.9325918</v>
      </c>
      <c r="U88" s="178">
        <f t="shared" si="110"/>
        <v>23463587.126902424</v>
      </c>
      <c r="V88" s="329">
        <v>-1.7850870191854405E-2</v>
      </c>
      <c r="W88" s="173">
        <f>W87*(1+V87)</f>
        <v>133058577.45079218</v>
      </c>
      <c r="X88" s="173">
        <f t="shared" si="111"/>
        <v>-2375211.3939868966</v>
      </c>
      <c r="Y88" s="174">
        <v>-2.1625199575589511E-2</v>
      </c>
      <c r="Z88" s="175">
        <f>Z87*(1+Y87)</f>
        <v>0</v>
      </c>
      <c r="AA88" s="177">
        <f t="shared" si="112"/>
        <v>0</v>
      </c>
      <c r="AB88" s="174">
        <v>-2.9771455292183932E-2</v>
      </c>
      <c r="AC88" s="175">
        <f>AC87*(1+AB87)</f>
        <v>0</v>
      </c>
      <c r="AD88" s="175">
        <f t="shared" si="113"/>
        <v>0</v>
      </c>
      <c r="AE88" s="331">
        <v>5.3087068394895708E-2</v>
      </c>
      <c r="AF88" s="231">
        <f>AF87*(1+AE87)</f>
        <v>3026296544.5288305</v>
      </c>
      <c r="AG88" s="173">
        <f t="shared" si="114"/>
        <v>160657211.64263856</v>
      </c>
      <c r="AH88" s="332">
        <v>2.3383957583745389E-2</v>
      </c>
      <c r="AI88" s="173">
        <f>AI87*(1+AH87)</f>
        <v>8676363267.911747</v>
      </c>
      <c r="AJ88" s="173">
        <f t="shared" si="115"/>
        <v>202887710.63801482</v>
      </c>
      <c r="AK88" s="503">
        <v>0</v>
      </c>
      <c r="AL88" s="173">
        <f>AL87*(1+AK87)</f>
        <v>5846049908</v>
      </c>
      <c r="AM88" s="316">
        <f t="shared" si="116"/>
        <v>0</v>
      </c>
      <c r="AN88" s="332">
        <v>2.9225778623005946E-2</v>
      </c>
      <c r="AO88" s="173">
        <f>AO87*(1+AN87)</f>
        <v>188366295.88418034</v>
      </c>
      <c r="AP88" s="173">
        <f t="shared" si="117"/>
        <v>5505151.6635466907</v>
      </c>
      <c r="AQ88" s="332">
        <v>-9.606906239900165E-4</v>
      </c>
      <c r="AR88" s="173">
        <f>AR87*(1+AQ87)</f>
        <v>3076144.5976503827</v>
      </c>
      <c r="AS88" s="173">
        <f t="shared" si="118"/>
        <v>-2955.2232730002643</v>
      </c>
      <c r="AT88" s="176">
        <v>3.4815006664269066E-2</v>
      </c>
      <c r="AU88" s="178">
        <f>AU87*(1+AT87)</f>
        <v>0</v>
      </c>
      <c r="AV88" s="179">
        <f t="shared" si="119"/>
        <v>0</v>
      </c>
      <c r="AW88" s="174">
        <v>-3.5042427244201833E-2</v>
      </c>
      <c r="AX88" s="177">
        <f>AX87*(1+AW87)</f>
        <v>0</v>
      </c>
      <c r="AY88" s="177">
        <f t="shared" si="102"/>
        <v>0</v>
      </c>
      <c r="AZ88" s="203">
        <v>-0.1174452847426269</v>
      </c>
      <c r="BA88" s="177">
        <f>BA87*(1+AZ87)</f>
        <v>1038560500.3217576</v>
      </c>
      <c r="BB88" s="177">
        <f t="shared" si="120"/>
        <v>-121974033.68273388</v>
      </c>
      <c r="BC88" s="332">
        <v>1.7492403275816561E-2</v>
      </c>
      <c r="BD88" s="173">
        <f>BD87*(1+BC87)</f>
        <v>1169105721.0251279</v>
      </c>
      <c r="BE88" s="172">
        <f t="shared" si="121"/>
        <v>20450468.744235829</v>
      </c>
      <c r="BF88" s="174">
        <v>-4.6115159876803057E-2</v>
      </c>
      <c r="BG88" s="175">
        <f>BG87*(1+BF87)</f>
        <v>0</v>
      </c>
      <c r="BH88" s="177">
        <f t="shared" si="122"/>
        <v>0</v>
      </c>
      <c r="BI88" s="333">
        <v>-4.7358572603445224E-3</v>
      </c>
      <c r="BJ88" s="334">
        <v>0</v>
      </c>
      <c r="BK88" s="335">
        <v>0</v>
      </c>
      <c r="BL88" s="332">
        <v>-2.8624521107657896E-2</v>
      </c>
      <c r="BM88" s="173">
        <f>BM87*(1+BL87)</f>
        <v>147052574.71257654</v>
      </c>
      <c r="BN88" s="173">
        <f t="shared" si="123"/>
        <v>-4209309.5287955869</v>
      </c>
      <c r="BO88" s="332">
        <v>0.13031853429515414</v>
      </c>
      <c r="BP88" s="173">
        <f>BP87*(1+BO87)</f>
        <v>23906506.125322361</v>
      </c>
      <c r="BQ88" s="173">
        <f t="shared" si="124"/>
        <v>3115460.8383701346</v>
      </c>
      <c r="BR88" s="173">
        <f t="shared" si="103"/>
        <v>43847943425.356064</v>
      </c>
      <c r="BT88" s="173">
        <f t="shared" si="104"/>
        <v>1892613426587.157</v>
      </c>
      <c r="BV88" s="339">
        <f t="shared" si="125"/>
        <v>2.316793424868838E-2</v>
      </c>
      <c r="BW88" s="338">
        <v>2.3098622143751701E-2</v>
      </c>
    </row>
    <row r="89" spans="1:75" ht="15.75">
      <c r="A89" s="171">
        <v>40603</v>
      </c>
      <c r="B89" s="172">
        <v>1960982499264.9128</v>
      </c>
      <c r="C89" s="173">
        <v>-15045776140.651464</v>
      </c>
      <c r="D89" s="174">
        <v>2.1665463284306876E-2</v>
      </c>
      <c r="E89" s="175">
        <f t="shared" ref="E89:E98" si="145">E88*(1+D88)</f>
        <v>62607924.98509793</v>
      </c>
      <c r="F89" s="175">
        <f t="shared" si="105"/>
        <v>1356429.7000712783</v>
      </c>
      <c r="G89" s="176">
        <v>0.131651071452319</v>
      </c>
      <c r="H89" s="175">
        <f t="shared" ref="H89:H98" si="146">H88*(1+G88)</f>
        <v>1145486050.2566803</v>
      </c>
      <c r="I89" s="175">
        <f t="shared" si="106"/>
        <v>150804465.84997687</v>
      </c>
      <c r="J89" s="176">
        <v>0.13135549728647031</v>
      </c>
      <c r="K89" s="175">
        <f t="shared" ref="K89:K98" si="147">K88*(1+J88)</f>
        <v>768570887.56386483</v>
      </c>
      <c r="L89" s="177">
        <f t="shared" si="107"/>
        <v>100956011.13585532</v>
      </c>
      <c r="M89" s="174">
        <v>0.13371490109014819</v>
      </c>
      <c r="N89" s="175">
        <f t="shared" ref="N89:N98" si="148">N88*(1+M88)</f>
        <v>1214588399.9771469</v>
      </c>
      <c r="O89" s="175">
        <f t="shared" si="108"/>
        <v>162408567.76818556</v>
      </c>
      <c r="P89" s="176">
        <v>7.0123982272334934E-2</v>
      </c>
      <c r="Q89" s="178">
        <f t="shared" ref="Q89:Q98" si="149">Q88*(1+P88)</f>
        <v>428566790.30131811</v>
      </c>
      <c r="R89" s="178">
        <f t="shared" si="109"/>
        <v>30052810.005601116</v>
      </c>
      <c r="S89" s="176">
        <v>0.19591145942512384</v>
      </c>
      <c r="T89" s="178">
        <f t="shared" ref="T89:T98" si="150">T88*(1+S88)</f>
        <v>385418665.0594942</v>
      </c>
      <c r="U89" s="178">
        <f t="shared" si="110"/>
        <v>75507933.161488488</v>
      </c>
      <c r="V89" s="329">
        <v>3.4876919116442612E-2</v>
      </c>
      <c r="W89" s="173">
        <f t="shared" ref="W89:W98" si="151">W88*(1+V88)</f>
        <v>130683366.05680528</v>
      </c>
      <c r="X89" s="173">
        <f t="shared" si="111"/>
        <v>4557833.1878276598</v>
      </c>
      <c r="Y89" s="174">
        <v>0.16935851560213191</v>
      </c>
      <c r="Z89" s="175">
        <f t="shared" ref="Z89:Z98" si="152">Z88*(1+Y88)</f>
        <v>0</v>
      </c>
      <c r="AA89" s="177">
        <f t="shared" si="112"/>
        <v>0</v>
      </c>
      <c r="AB89" s="174">
        <v>-1.211857409229097E-2</v>
      </c>
      <c r="AC89" s="175">
        <f t="shared" ref="AC89:AC98" si="153">AC88*(1+AB88)</f>
        <v>0</v>
      </c>
      <c r="AD89" s="175">
        <f t="shared" si="113"/>
        <v>0</v>
      </c>
      <c r="AE89" s="331">
        <v>-4.1395160663500283E-2</v>
      </c>
      <c r="AF89" s="231">
        <f t="shared" ref="AF89:AF98" si="154">AF88*(1+AE88)</f>
        <v>3186953756.1714687</v>
      </c>
      <c r="AG89" s="173">
        <f t="shared" si="114"/>
        <v>-131924462.76386365</v>
      </c>
      <c r="AH89" s="332">
        <v>7.8274185712695849E-4</v>
      </c>
      <c r="AI89" s="173">
        <f t="shared" ref="AI89:AI98" si="155">AI88*(1+AH88)</f>
        <v>8879250978.5497608</v>
      </c>
      <c r="AJ89" s="173">
        <f t="shared" si="115"/>
        <v>6950161.4008464031</v>
      </c>
      <c r="AK89" s="503">
        <v>0</v>
      </c>
      <c r="AL89" s="173">
        <f t="shared" ref="AL89:AL98" si="156">AL88*(1+AK88)</f>
        <v>5846049908</v>
      </c>
      <c r="AM89" s="316">
        <f t="shared" si="116"/>
        <v>0</v>
      </c>
      <c r="AN89" s="332">
        <v>6.0933439487835028E-2</v>
      </c>
      <c r="AO89" s="173">
        <f t="shared" ref="AO89:AO98" si="157">AO88*(1+AN88)</f>
        <v>193871447.54772702</v>
      </c>
      <c r="AP89" s="173">
        <f t="shared" si="117"/>
        <v>11813254.117568407</v>
      </c>
      <c r="AQ89" s="332">
        <v>-2.146005101976934E-2</v>
      </c>
      <c r="AR89" s="173">
        <f t="shared" ref="AR89:AR98" si="158">AR88*(1+AQ88)</f>
        <v>3073189.3743773825</v>
      </c>
      <c r="AS89" s="173">
        <f t="shared" si="118"/>
        <v>-65950.800767551642</v>
      </c>
      <c r="AT89" s="176">
        <v>7.6595193400788977E-2</v>
      </c>
      <c r="AU89" s="178">
        <f t="shared" ref="AU89:AU98" si="159">AU88*(1+AT88)</f>
        <v>0</v>
      </c>
      <c r="AV89" s="179">
        <f t="shared" si="119"/>
        <v>0</v>
      </c>
      <c r="AW89" s="174">
        <v>9.4967259157012693E-2</v>
      </c>
      <c r="AX89" s="177">
        <f t="shared" ref="AX89:AX98" si="160">AX88*(1+AW88)</f>
        <v>0</v>
      </c>
      <c r="AY89" s="177">
        <f t="shared" si="102"/>
        <v>0</v>
      </c>
      <c r="AZ89" s="203">
        <v>6.0545978567891692E-3</v>
      </c>
      <c r="BA89" s="177">
        <f t="shared" ref="BA89:BA97" si="161">BA88*(1+AZ88)</f>
        <v>916586466.63902366</v>
      </c>
      <c r="BB89" s="177">
        <f t="shared" si="120"/>
        <v>5549562.4564745901</v>
      </c>
      <c r="BC89" s="332">
        <v>2.2799735976491747E-2</v>
      </c>
      <c r="BD89" s="173">
        <f t="shared" ref="BD89:BD98" si="162">BD88*(1+BC88)</f>
        <v>1189556189.7693636</v>
      </c>
      <c r="BE89" s="172">
        <f t="shared" si="121"/>
        <v>27121567.055943005</v>
      </c>
      <c r="BF89" s="174">
        <v>-0.14484304148107988</v>
      </c>
      <c r="BG89" s="175">
        <f t="shared" ref="BG89:BG98" si="163">BG88*(1+BF88)</f>
        <v>0</v>
      </c>
      <c r="BH89" s="177">
        <f t="shared" si="122"/>
        <v>0</v>
      </c>
      <c r="BI89" s="333">
        <v>2.7618629366076734E-2</v>
      </c>
      <c r="BJ89" s="334">
        <v>0</v>
      </c>
      <c r="BK89" s="335">
        <v>0</v>
      </c>
      <c r="BL89" s="332">
        <v>-2.7083306666412774E-2</v>
      </c>
      <c r="BM89" s="173">
        <f t="shared" ref="BM89:BM98" si="164">BM88*(1+BL88)</f>
        <v>142843265.18378094</v>
      </c>
      <c r="BN89" s="173">
        <f t="shared" si="123"/>
        <v>-3868667.9562040619</v>
      </c>
      <c r="BO89" s="332">
        <v>-0.17292206514533465</v>
      </c>
      <c r="BP89" s="173">
        <f t="shared" ref="BP89:BP98" si="165">BP88*(1+BO88)</f>
        <v>27021966.963692494</v>
      </c>
      <c r="BQ89" s="173">
        <f t="shared" si="124"/>
        <v>-4672694.3316507144</v>
      </c>
      <c r="BR89" s="173">
        <f t="shared" si="103"/>
        <v>-15482322960.638817</v>
      </c>
      <c r="BT89" s="173">
        <f t="shared" si="104"/>
        <v>1936461370012.5137</v>
      </c>
      <c r="BV89" s="339">
        <f t="shared" si="125"/>
        <v>-7.9951623101775417E-3</v>
      </c>
      <c r="BW89" s="338">
        <v>-7.67257032956259E-3</v>
      </c>
    </row>
    <row r="90" spans="1:75" ht="15.75">
      <c r="A90" s="171">
        <v>40634</v>
      </c>
      <c r="B90" s="172">
        <v>1945936723124.2615</v>
      </c>
      <c r="C90" s="173">
        <v>45084850179.51796</v>
      </c>
      <c r="D90" s="174">
        <v>4.9666808508999162E-2</v>
      </c>
      <c r="E90" s="175">
        <f t="shared" si="145"/>
        <v>63964354.685169213</v>
      </c>
      <c r="F90" s="175">
        <f t="shared" si="105"/>
        <v>3176905.3555500028</v>
      </c>
      <c r="G90" s="176">
        <v>-7.8577534684821274E-2</v>
      </c>
      <c r="H90" s="175">
        <f t="shared" si="146"/>
        <v>1296290516.106657</v>
      </c>
      <c r="I90" s="175">
        <f t="shared" si="106"/>
        <v>-101859312.99097571</v>
      </c>
      <c r="J90" s="176">
        <v>4.011363343486566E-2</v>
      </c>
      <c r="K90" s="175">
        <f t="shared" si="147"/>
        <v>869526898.69972014</v>
      </c>
      <c r="L90" s="177">
        <f t="shared" si="107"/>
        <v>34879883.276196137</v>
      </c>
      <c r="M90" s="174">
        <v>-9.4325140084411993E-2</v>
      </c>
      <c r="N90" s="175">
        <f t="shared" si="148"/>
        <v>1376996967.7453325</v>
      </c>
      <c r="O90" s="175">
        <f t="shared" si="108"/>
        <v>-129885431.87838903</v>
      </c>
      <c r="P90" s="176">
        <v>-1.6721379749834928E-2</v>
      </c>
      <c r="Q90" s="178">
        <f t="shared" si="149"/>
        <v>458619600.30691922</v>
      </c>
      <c r="R90" s="178">
        <f t="shared" si="109"/>
        <v>-7668752.4974495079</v>
      </c>
      <c r="S90" s="176">
        <v>7.9271392672960295E-2</v>
      </c>
      <c r="T90" s="178">
        <f t="shared" si="150"/>
        <v>460926598.22098273</v>
      </c>
      <c r="U90" s="178">
        <f t="shared" si="110"/>
        <v>36538293.360987321</v>
      </c>
      <c r="V90" s="329">
        <v>0.16558700583329566</v>
      </c>
      <c r="W90" s="173">
        <f t="shared" si="151"/>
        <v>135241199.24463296</v>
      </c>
      <c r="X90" s="173">
        <f t="shared" si="111"/>
        <v>22394185.24822294</v>
      </c>
      <c r="Y90" s="174">
        <v>3.4173396974439239E-2</v>
      </c>
      <c r="Z90" s="175">
        <f t="shared" si="152"/>
        <v>0</v>
      </c>
      <c r="AA90" s="177">
        <f t="shared" si="112"/>
        <v>0</v>
      </c>
      <c r="AB90" s="174">
        <v>9.022378929370499E-2</v>
      </c>
      <c r="AC90" s="175">
        <f t="shared" si="153"/>
        <v>0</v>
      </c>
      <c r="AD90" s="175">
        <f t="shared" si="113"/>
        <v>0</v>
      </c>
      <c r="AE90" s="331">
        <v>0.13115677199462869</v>
      </c>
      <c r="AF90" s="231">
        <f t="shared" si="154"/>
        <v>3055029293.4076052</v>
      </c>
      <c r="AG90" s="173">
        <f t="shared" si="114"/>
        <v>400687780.47237289</v>
      </c>
      <c r="AH90" s="332">
        <v>4.1805705319082703E-2</v>
      </c>
      <c r="AI90" s="173">
        <f t="shared" si="155"/>
        <v>8886201139.9506073</v>
      </c>
      <c r="AJ90" s="173">
        <f t="shared" si="115"/>
        <v>371493906.26287186</v>
      </c>
      <c r="AK90" s="503">
        <v>0</v>
      </c>
      <c r="AL90" s="173">
        <f t="shared" si="156"/>
        <v>5846049908</v>
      </c>
      <c r="AM90" s="316">
        <f t="shared" si="116"/>
        <v>0</v>
      </c>
      <c r="AN90" s="332">
        <v>-7.410118992987226E-2</v>
      </c>
      <c r="AO90" s="173">
        <f t="shared" si="157"/>
        <v>205684701.66529539</v>
      </c>
      <c r="AP90" s="173">
        <f t="shared" si="117"/>
        <v>-15241481.143769167</v>
      </c>
      <c r="AQ90" s="332">
        <v>-2.4060374200061442E-2</v>
      </c>
      <c r="AR90" s="173">
        <f t="shared" si="158"/>
        <v>3007238.5736098308</v>
      </c>
      <c r="AS90" s="173">
        <f t="shared" si="118"/>
        <v>-72355.285389911543</v>
      </c>
      <c r="AT90" s="176">
        <v>-1.6890303972107956E-2</v>
      </c>
      <c r="AU90" s="178">
        <f t="shared" si="159"/>
        <v>0</v>
      </c>
      <c r="AV90" s="179">
        <f t="shared" si="119"/>
        <v>0</v>
      </c>
      <c r="AW90" s="174">
        <v>-2.6827982370343725E-2</v>
      </c>
      <c r="AX90" s="177">
        <f t="shared" si="160"/>
        <v>0</v>
      </c>
      <c r="AY90" s="177">
        <f t="shared" si="102"/>
        <v>0</v>
      </c>
      <c r="AZ90" s="203">
        <v>6.8681945171235936E-2</v>
      </c>
      <c r="BA90" s="177">
        <f t="shared" si="161"/>
        <v>922136029.09549832</v>
      </c>
      <c r="BB90" s="177">
        <f t="shared" si="120"/>
        <v>63334096.190758243</v>
      </c>
      <c r="BC90" s="332">
        <v>5.696432434319304E-2</v>
      </c>
      <c r="BD90" s="173">
        <f t="shared" si="162"/>
        <v>1216677756.8253067</v>
      </c>
      <c r="BE90" s="172">
        <f t="shared" si="121"/>
        <v>69307226.360945314</v>
      </c>
      <c r="BF90" s="174">
        <v>8.7435612208549673E-2</v>
      </c>
      <c r="BG90" s="175">
        <f t="shared" si="163"/>
        <v>0</v>
      </c>
      <c r="BH90" s="177">
        <f t="shared" si="122"/>
        <v>0</v>
      </c>
      <c r="BI90" s="333">
        <v>-8.2744798975125267E-2</v>
      </c>
      <c r="BJ90" s="334">
        <v>0</v>
      </c>
      <c r="BK90" s="335">
        <v>0</v>
      </c>
      <c r="BL90" s="332">
        <v>8.9616884141280634E-2</v>
      </c>
      <c r="BM90" s="173">
        <f t="shared" si="164"/>
        <v>138974597.22757688</v>
      </c>
      <c r="BN90" s="173">
        <f t="shared" si="123"/>
        <v>12454470.378324898</v>
      </c>
      <c r="BO90" s="332">
        <v>4.9645619943548311E-2</v>
      </c>
      <c r="BP90" s="173">
        <f t="shared" si="165"/>
        <v>22349272.632041778</v>
      </c>
      <c r="BQ90" s="173">
        <f t="shared" si="124"/>
        <v>1109543.4951050917</v>
      </c>
      <c r="BR90" s="173">
        <f t="shared" si="103"/>
        <v>44324201222.912598</v>
      </c>
      <c r="BT90" s="173">
        <f t="shared" si="104"/>
        <v>1920979047051.8745</v>
      </c>
      <c r="BV90" s="339">
        <f t="shared" si="125"/>
        <v>2.3073755692930083E-2</v>
      </c>
      <c r="BW90" s="338">
        <v>2.3168713372721E-2</v>
      </c>
    </row>
    <row r="91" spans="1:75" ht="15.75">
      <c r="A91" s="171">
        <v>40664</v>
      </c>
      <c r="B91" s="172">
        <v>1991021573303.7793</v>
      </c>
      <c r="C91" s="173">
        <v>-22283570682.530308</v>
      </c>
      <c r="D91" s="174">
        <v>-9.6185215991201181E-2</v>
      </c>
      <c r="E91" s="175">
        <f t="shared" si="145"/>
        <v>67141260.040719211</v>
      </c>
      <c r="F91" s="175">
        <f t="shared" si="105"/>
        <v>-6457996.5989379827</v>
      </c>
      <c r="G91" s="176">
        <v>-7.2610237309886305E-2</v>
      </c>
      <c r="H91" s="175">
        <f t="shared" si="146"/>
        <v>1194431203.1156812</v>
      </c>
      <c r="I91" s="175">
        <f t="shared" si="106"/>
        <v>-86727933.108562618</v>
      </c>
      <c r="J91" s="176">
        <v>-7.1878004996589473E-2</v>
      </c>
      <c r="K91" s="175">
        <f t="shared" si="147"/>
        <v>904406781.97591639</v>
      </c>
      <c r="L91" s="177">
        <f t="shared" si="107"/>
        <v>-65006955.193814322</v>
      </c>
      <c r="M91" s="174">
        <v>-0.14125209851419157</v>
      </c>
      <c r="N91" s="175">
        <f t="shared" si="148"/>
        <v>1247111535.8669436</v>
      </c>
      <c r="O91" s="175">
        <f t="shared" si="108"/>
        <v>-176157121.52246228</v>
      </c>
      <c r="P91" s="176">
        <v>-9.1034090835132156E-2</v>
      </c>
      <c r="Q91" s="178">
        <f t="shared" si="149"/>
        <v>450950847.8094697</v>
      </c>
      <c r="R91" s="178">
        <f t="shared" si="109"/>
        <v>-41051900.441667125</v>
      </c>
      <c r="S91" s="176">
        <v>-0.11173189037043528</v>
      </c>
      <c r="T91" s="178">
        <f t="shared" si="150"/>
        <v>497464891.58197004</v>
      </c>
      <c r="U91" s="178">
        <f t="shared" si="110"/>
        <v>-55582692.729377151</v>
      </c>
      <c r="V91" s="329">
        <v>-0.14647077830837929</v>
      </c>
      <c r="W91" s="173">
        <f t="shared" si="151"/>
        <v>157635384.49285588</v>
      </c>
      <c r="X91" s="173">
        <f t="shared" si="111"/>
        <v>-23088977.455609225</v>
      </c>
      <c r="Y91" s="174">
        <v>-1.0423125423506204E-2</v>
      </c>
      <c r="Z91" s="175">
        <f t="shared" si="152"/>
        <v>0</v>
      </c>
      <c r="AA91" s="177">
        <f t="shared" si="112"/>
        <v>0</v>
      </c>
      <c r="AB91" s="174">
        <v>-7.3779165089033996E-2</v>
      </c>
      <c r="AC91" s="175">
        <f t="shared" si="153"/>
        <v>0</v>
      </c>
      <c r="AD91" s="175">
        <f t="shared" si="113"/>
        <v>0</v>
      </c>
      <c r="AE91" s="331">
        <v>-0.10951642052095675</v>
      </c>
      <c r="AF91" s="231">
        <f t="shared" si="154"/>
        <v>3455717073.8799782</v>
      </c>
      <c r="AG91" s="173">
        <f t="shared" si="114"/>
        <v>-378457764.26448989</v>
      </c>
      <c r="AH91" s="332">
        <v>-0.13828039035308176</v>
      </c>
      <c r="AI91" s="173">
        <f t="shared" si="155"/>
        <v>9257695046.21348</v>
      </c>
      <c r="AJ91" s="173">
        <f t="shared" si="115"/>
        <v>-1280157684.7601912</v>
      </c>
      <c r="AK91" s="503">
        <v>0</v>
      </c>
      <c r="AL91" s="173">
        <f t="shared" si="156"/>
        <v>5846049908</v>
      </c>
      <c r="AM91" s="316">
        <f t="shared" si="116"/>
        <v>0</v>
      </c>
      <c r="AN91" s="332">
        <v>-8.4852719049813688E-2</v>
      </c>
      <c r="AO91" s="173">
        <f t="shared" si="157"/>
        <v>190443220.52152622</v>
      </c>
      <c r="AP91" s="173">
        <f t="shared" si="117"/>
        <v>-16159625.085854776</v>
      </c>
      <c r="AQ91" s="332">
        <v>-0.15913510600819497</v>
      </c>
      <c r="AR91" s="173">
        <f t="shared" si="158"/>
        <v>2934883.2882199194</v>
      </c>
      <c r="AS91" s="173">
        <f t="shared" si="118"/>
        <v>-467042.96319255669</v>
      </c>
      <c r="AT91" s="176">
        <v>-0.18323967481503353</v>
      </c>
      <c r="AU91" s="178">
        <f t="shared" si="159"/>
        <v>0</v>
      </c>
      <c r="AV91" s="179">
        <f t="shared" si="119"/>
        <v>0</v>
      </c>
      <c r="AW91" s="174">
        <v>-0.12680664226408087</v>
      </c>
      <c r="AX91" s="177">
        <f t="shared" si="160"/>
        <v>0</v>
      </c>
      <c r="AY91" s="177">
        <f t="shared" si="102"/>
        <v>0</v>
      </c>
      <c r="AZ91" s="203">
        <v>-0.13010811297712901</v>
      </c>
      <c r="BA91" s="177">
        <f t="shared" si="161"/>
        <v>985470125.28625655</v>
      </c>
      <c r="BB91" s="177">
        <f t="shared" si="120"/>
        <v>-128217658.39632975</v>
      </c>
      <c r="BC91" s="332">
        <v>-0.13311926159483947</v>
      </c>
      <c r="BD91" s="173">
        <f t="shared" si="162"/>
        <v>1285984983.1862519</v>
      </c>
      <c r="BE91" s="172">
        <f t="shared" si="121"/>
        <v>-171189371.3838059</v>
      </c>
      <c r="BF91" s="174">
        <v>-9.7071069940039209E-2</v>
      </c>
      <c r="BG91" s="175">
        <f t="shared" si="163"/>
        <v>0</v>
      </c>
      <c r="BH91" s="177">
        <f t="shared" si="122"/>
        <v>0</v>
      </c>
      <c r="BI91" s="333">
        <v>2.5257795203058316E-2</v>
      </c>
      <c r="BJ91" s="334">
        <v>0</v>
      </c>
      <c r="BK91" s="335">
        <v>0</v>
      </c>
      <c r="BL91" s="332">
        <v>-3.6144643249933464E-3</v>
      </c>
      <c r="BM91" s="173">
        <f t="shared" si="164"/>
        <v>151429067.60590178</v>
      </c>
      <c r="BN91" s="173">
        <f t="shared" si="123"/>
        <v>-547334.96262853756</v>
      </c>
      <c r="BO91" s="332">
        <v>-0.11637755825440585</v>
      </c>
      <c r="BP91" s="173">
        <f t="shared" si="165"/>
        <v>23458816.127146866</v>
      </c>
      <c r="BQ91" s="173">
        <f t="shared" si="124"/>
        <v>-2730079.7404164299</v>
      </c>
      <c r="BR91" s="173">
        <f t="shared" si="103"/>
        <v>-19851570543.922977</v>
      </c>
      <c r="BT91" s="173">
        <f t="shared" si="104"/>
        <v>1965303248274.7866</v>
      </c>
      <c r="BV91" s="339">
        <f t="shared" si="125"/>
        <v>-1.0101021591120554E-2</v>
      </c>
      <c r="BW91" s="338">
        <v>-1.1192028746104601E-2</v>
      </c>
    </row>
    <row r="92" spans="1:75" ht="15.75">
      <c r="A92" s="171">
        <v>40695</v>
      </c>
      <c r="B92" s="172">
        <v>1968738002621.249</v>
      </c>
      <c r="C92" s="173">
        <v>-35535835903.572365</v>
      </c>
      <c r="D92" s="174">
        <v>-0.10282784949522494</v>
      </c>
      <c r="E92" s="175">
        <f t="shared" si="145"/>
        <v>60683263.441781223</v>
      </c>
      <c r="F92" s="175">
        <f t="shared" si="105"/>
        <v>-6239929.4800705658</v>
      </c>
      <c r="G92" s="176">
        <v>8.3804472102844911E-4</v>
      </c>
      <c r="H92" s="175">
        <f t="shared" si="146"/>
        <v>1107703270.0071187</v>
      </c>
      <c r="I92" s="175">
        <f t="shared" si="106"/>
        <v>928304.87789541658</v>
      </c>
      <c r="J92" s="176">
        <v>0.1027370298112362</v>
      </c>
      <c r="K92" s="175">
        <f t="shared" si="147"/>
        <v>839399826.78210211</v>
      </c>
      <c r="L92" s="177">
        <f t="shared" si="107"/>
        <v>86237445.027659327</v>
      </c>
      <c r="M92" s="174">
        <v>-5.4263826178108307E-3</v>
      </c>
      <c r="N92" s="175">
        <f t="shared" si="148"/>
        <v>1070954414.3444812</v>
      </c>
      <c r="O92" s="175">
        <f t="shared" si="108"/>
        <v>-5811408.4184666714</v>
      </c>
      <c r="P92" s="176">
        <v>-1.5519792744193403E-3</v>
      </c>
      <c r="Q92" s="178">
        <f t="shared" si="149"/>
        <v>409898947.36780256</v>
      </c>
      <c r="R92" s="178">
        <f t="shared" si="109"/>
        <v>-636154.6709211336</v>
      </c>
      <c r="S92" s="176">
        <v>0.10570870743515107</v>
      </c>
      <c r="T92" s="178">
        <f t="shared" si="150"/>
        <v>441882198.85259289</v>
      </c>
      <c r="U92" s="178">
        <f t="shared" si="110"/>
        <v>46710796.079309985</v>
      </c>
      <c r="V92" s="329">
        <v>8.2772367203431493E-2</v>
      </c>
      <c r="W92" s="173">
        <f t="shared" si="151"/>
        <v>134546407.03724664</v>
      </c>
      <c r="X92" s="173">
        <f t="shared" si="111"/>
        <v>11136724.609189339</v>
      </c>
      <c r="Y92" s="174">
        <v>3.5004437394649861E-2</v>
      </c>
      <c r="Z92" s="175">
        <f t="shared" si="152"/>
        <v>0</v>
      </c>
      <c r="AA92" s="177">
        <f t="shared" si="112"/>
        <v>0</v>
      </c>
      <c r="AB92" s="174">
        <v>7.5446671308983096E-2</v>
      </c>
      <c r="AC92" s="175">
        <f t="shared" si="153"/>
        <v>0</v>
      </c>
      <c r="AD92" s="175">
        <f t="shared" si="113"/>
        <v>0</v>
      </c>
      <c r="AE92" s="331">
        <v>-3.0721280633304607E-2</v>
      </c>
      <c r="AF92" s="231">
        <f t="shared" si="154"/>
        <v>3077259309.6154881</v>
      </c>
      <c r="AG92" s="173">
        <f t="shared" si="114"/>
        <v>-94537346.8321466</v>
      </c>
      <c r="AH92" s="332">
        <v>-1.3182065449986295E-2</v>
      </c>
      <c r="AI92" s="173">
        <f t="shared" si="155"/>
        <v>7977537361.4532881</v>
      </c>
      <c r="AJ92" s="173">
        <f t="shared" si="115"/>
        <v>-105160419.62838821</v>
      </c>
      <c r="AK92" s="332">
        <v>-0.10540051645784765</v>
      </c>
      <c r="AL92" s="173">
        <f t="shared" si="156"/>
        <v>5846049908</v>
      </c>
      <c r="AM92" s="316">
        <f t="shared" si="116"/>
        <v>-616176679.54155278</v>
      </c>
      <c r="AN92" s="332">
        <v>-0.10169735901381879</v>
      </c>
      <c r="AO92" s="173">
        <f t="shared" si="157"/>
        <v>174283595.43567142</v>
      </c>
      <c r="AP92" s="173">
        <f t="shared" si="117"/>
        <v>-17724181.375240628</v>
      </c>
      <c r="AQ92" s="332">
        <v>6.9118231800473435E-3</v>
      </c>
      <c r="AR92" s="173">
        <f t="shared" si="158"/>
        <v>2467840.3250273629</v>
      </c>
      <c r="AS92" s="173">
        <f t="shared" si="118"/>
        <v>17057.275963179698</v>
      </c>
      <c r="AT92" s="176">
        <v>-0.1045880443604736</v>
      </c>
      <c r="AU92" s="178">
        <f t="shared" si="159"/>
        <v>0</v>
      </c>
      <c r="AV92" s="179">
        <f t="shared" si="119"/>
        <v>0</v>
      </c>
      <c r="AW92" s="174">
        <v>-0.14212957909751328</v>
      </c>
      <c r="AX92" s="177">
        <f t="shared" si="160"/>
        <v>0</v>
      </c>
      <c r="AY92" s="177">
        <f t="shared" si="102"/>
        <v>0</v>
      </c>
      <c r="AZ92" s="203">
        <v>-6.0428254035741619E-2</v>
      </c>
      <c r="BA92" s="177">
        <f t="shared" si="161"/>
        <v>857252466.88992679</v>
      </c>
      <c r="BB92" s="177">
        <f t="shared" si="120"/>
        <v>-51802269.84199068</v>
      </c>
      <c r="BC92" s="332">
        <v>-2.7931324074555422E-3</v>
      </c>
      <c r="BD92" s="173">
        <f t="shared" si="162"/>
        <v>1114795611.8024461</v>
      </c>
      <c r="BE92" s="172">
        <f t="shared" si="121"/>
        <v>-3113771.7510146406</v>
      </c>
      <c r="BF92" s="174">
        <v>-7.534573652117714E-2</v>
      </c>
      <c r="BG92" s="175">
        <f t="shared" si="163"/>
        <v>0</v>
      </c>
      <c r="BH92" s="177">
        <f t="shared" si="122"/>
        <v>0</v>
      </c>
      <c r="BI92" s="333">
        <v>-2.8269236943321022E-2</v>
      </c>
      <c r="BJ92" s="334">
        <v>0</v>
      </c>
      <c r="BK92" s="335">
        <v>0</v>
      </c>
      <c r="BL92" s="332">
        <v>-1.5020341763724573E-2</v>
      </c>
      <c r="BM92" s="173">
        <f t="shared" si="164"/>
        <v>150881732.64327323</v>
      </c>
      <c r="BN92" s="173">
        <f t="shared" si="123"/>
        <v>-2266295.1902048821</v>
      </c>
      <c r="BO92" s="332">
        <v>-1.6150392132307321E-2</v>
      </c>
      <c r="BP92" s="173">
        <f t="shared" si="165"/>
        <v>20728736.386730436</v>
      </c>
      <c r="BQ92" s="173">
        <f t="shared" si="124"/>
        <v>-334777.22105292371</v>
      </c>
      <c r="BR92" s="173">
        <f t="shared" si="103"/>
        <v>-34777062997.491333</v>
      </c>
      <c r="BT92" s="173">
        <f t="shared" si="104"/>
        <v>1945451677730.8638</v>
      </c>
      <c r="BV92" s="339">
        <f t="shared" si="125"/>
        <v>-1.7876086769759613E-2</v>
      </c>
      <c r="BW92" s="338">
        <v>-1.8050058390836499E-2</v>
      </c>
    </row>
    <row r="93" spans="1:75" ht="15.75">
      <c r="A93" s="171">
        <v>40725</v>
      </c>
      <c r="B93" s="172">
        <v>1933202166717.6768</v>
      </c>
      <c r="C93" s="173">
        <v>-56463295474.563461</v>
      </c>
      <c r="D93" s="174">
        <v>7.8126392033049774E-2</v>
      </c>
      <c r="E93" s="175">
        <f t="shared" si="145"/>
        <v>54443333.961710654</v>
      </c>
      <c r="F93" s="175">
        <f t="shared" si="105"/>
        <v>4253461.252678859</v>
      </c>
      <c r="G93" s="176">
        <v>0.14101812995326457</v>
      </c>
      <c r="H93" s="175">
        <f t="shared" si="146"/>
        <v>1108631574.8850143</v>
      </c>
      <c r="I93" s="175">
        <f t="shared" si="106"/>
        <v>156337151.49742731</v>
      </c>
      <c r="J93" s="176">
        <v>1.5496524148741834E-2</v>
      </c>
      <c r="K93" s="175">
        <f t="shared" si="147"/>
        <v>925637271.8097614</v>
      </c>
      <c r="L93" s="177">
        <f t="shared" si="107"/>
        <v>14344160.335575476</v>
      </c>
      <c r="M93" s="174">
        <v>7.5094692651270764E-2</v>
      </c>
      <c r="N93" s="175">
        <f t="shared" si="148"/>
        <v>1065143005.9260145</v>
      </c>
      <c r="O93" s="175">
        <f t="shared" si="108"/>
        <v>79986586.659664735</v>
      </c>
      <c r="P93" s="176">
        <v>0.11837948976713744</v>
      </c>
      <c r="Q93" s="178">
        <f t="shared" si="149"/>
        <v>409262792.69688141</v>
      </c>
      <c r="R93" s="178">
        <f t="shared" si="109"/>
        <v>48448320.580130562</v>
      </c>
      <c r="S93" s="176">
        <v>-6.8098751863600645E-3</v>
      </c>
      <c r="T93" s="178">
        <f t="shared" si="150"/>
        <v>488592994.93190289</v>
      </c>
      <c r="U93" s="178">
        <f t="shared" si="110"/>
        <v>-3327257.3124161144</v>
      </c>
      <c r="V93" s="329">
        <v>0.13964856562682607</v>
      </c>
      <c r="W93" s="173">
        <f t="shared" si="151"/>
        <v>145683131.64643598</v>
      </c>
      <c r="X93" s="173">
        <f t="shared" si="111"/>
        <v>20344440.370448854</v>
      </c>
      <c r="Y93" s="174">
        <v>-6.0884952862177233E-3</v>
      </c>
      <c r="Z93" s="175">
        <f t="shared" si="152"/>
        <v>0</v>
      </c>
      <c r="AA93" s="177">
        <f t="shared" si="112"/>
        <v>0</v>
      </c>
      <c r="AB93" s="174">
        <v>0.12604036500912971</v>
      </c>
      <c r="AC93" s="175">
        <f t="shared" si="153"/>
        <v>0</v>
      </c>
      <c r="AD93" s="175">
        <f t="shared" si="113"/>
        <v>0</v>
      </c>
      <c r="AE93" s="331">
        <v>7.0446092509984098E-2</v>
      </c>
      <c r="AF93" s="231">
        <f t="shared" si="154"/>
        <v>2982721962.7833414</v>
      </c>
      <c r="AG93" s="173">
        <f t="shared" si="114"/>
        <v>210121107.32179663</v>
      </c>
      <c r="AH93" s="332">
        <v>9.1448655934022877E-2</v>
      </c>
      <c r="AI93" s="173">
        <f t="shared" si="155"/>
        <v>7872376941.8248997</v>
      </c>
      <c r="AJ93" s="173">
        <f t="shared" si="115"/>
        <v>719918290.33588052</v>
      </c>
      <c r="AK93" s="332">
        <v>4.9495763515407472E-2</v>
      </c>
      <c r="AL93" s="173">
        <f t="shared" si="156"/>
        <v>5229873228.4584475</v>
      </c>
      <c r="AM93" s="316">
        <f t="shared" si="116"/>
        <v>258856568.53133991</v>
      </c>
      <c r="AN93" s="332">
        <v>9.2722175859193387E-2</v>
      </c>
      <c r="AO93" s="173">
        <f t="shared" si="157"/>
        <v>156559414.06043079</v>
      </c>
      <c r="AP93" s="173">
        <f t="shared" si="117"/>
        <v>14516529.522923538</v>
      </c>
      <c r="AQ93" s="332">
        <v>7.8882477727684162E-3</v>
      </c>
      <c r="AR93" s="173">
        <f t="shared" si="158"/>
        <v>2484897.6009905427</v>
      </c>
      <c r="AS93" s="173">
        <f t="shared" si="118"/>
        <v>19601.487966571229</v>
      </c>
      <c r="AT93" s="176">
        <v>0.10029091841176792</v>
      </c>
      <c r="AU93" s="178">
        <f t="shared" si="159"/>
        <v>0</v>
      </c>
      <c r="AV93" s="179">
        <f t="shared" si="119"/>
        <v>0</v>
      </c>
      <c r="AW93" s="174">
        <v>7.5904826261263436E-2</v>
      </c>
      <c r="AX93" s="177">
        <f t="shared" si="160"/>
        <v>0</v>
      </c>
      <c r="AY93" s="177">
        <f t="shared" si="102"/>
        <v>0</v>
      </c>
      <c r="AZ93" s="203">
        <v>0.12380237642003841</v>
      </c>
      <c r="BA93" s="177">
        <f t="shared" si="161"/>
        <v>805450197.04793608</v>
      </c>
      <c r="BB93" s="177">
        <f t="shared" si="120"/>
        <v>99716648.482522696</v>
      </c>
      <c r="BC93" s="332">
        <v>6.0226675374374788E-2</v>
      </c>
      <c r="BD93" s="173">
        <f t="shared" si="162"/>
        <v>1111681840.0514317</v>
      </c>
      <c r="BE93" s="172">
        <f t="shared" si="121"/>
        <v>66952901.30036521</v>
      </c>
      <c r="BF93" s="174">
        <v>2.7651419588172542E-2</v>
      </c>
      <c r="BG93" s="175">
        <f t="shared" si="163"/>
        <v>0</v>
      </c>
      <c r="BH93" s="177">
        <f t="shared" si="122"/>
        <v>0</v>
      </c>
      <c r="BI93" s="333">
        <v>0.1578804266477207</v>
      </c>
      <c r="BJ93" s="334">
        <v>0</v>
      </c>
      <c r="BK93" s="335">
        <v>0</v>
      </c>
      <c r="BL93" s="332">
        <v>3.6709434873669969E-2</v>
      </c>
      <c r="BM93" s="173">
        <f t="shared" si="164"/>
        <v>148615437.45306835</v>
      </c>
      <c r="BN93" s="173">
        <f t="shared" si="123"/>
        <v>5455588.7224053852</v>
      </c>
      <c r="BO93" s="332">
        <v>6.5281289617686172E-2</v>
      </c>
      <c r="BP93" s="173">
        <f t="shared" si="165"/>
        <v>20393959.165677514</v>
      </c>
      <c r="BQ93" s="173">
        <f t="shared" si="124"/>
        <v>1331343.9547458591</v>
      </c>
      <c r="BR93" s="173">
        <f t="shared" si="103"/>
        <v>-58160570917.606926</v>
      </c>
      <c r="BT93" s="173">
        <f t="shared" si="104"/>
        <v>1910674614733.3723</v>
      </c>
      <c r="BV93" s="339">
        <f t="shared" si="125"/>
        <v>-3.0439809305637854E-2</v>
      </c>
      <c r="BW93" s="338">
        <v>-2.9207134383896702E-2</v>
      </c>
    </row>
    <row r="94" spans="1:75" ht="15.75">
      <c r="A94" s="171">
        <v>40756</v>
      </c>
      <c r="B94" s="172">
        <v>1876738871243.1133</v>
      </c>
      <c r="C94" s="173">
        <v>-156034175899.74878</v>
      </c>
      <c r="D94" s="174">
        <v>-0.13284872964754169</v>
      </c>
      <c r="E94" s="175">
        <f t="shared" si="145"/>
        <v>58696795.21438951</v>
      </c>
      <c r="F94" s="175">
        <f t="shared" si="105"/>
        <v>-7797794.678613551</v>
      </c>
      <c r="G94" s="176">
        <v>-0.26153882046723703</v>
      </c>
      <c r="H94" s="175">
        <f t="shared" si="146"/>
        <v>1264968726.3824415</v>
      </c>
      <c r="I94" s="175">
        <f t="shared" si="106"/>
        <v>-330838428.62600684</v>
      </c>
      <c r="J94" s="176">
        <v>-0.14991242971594501</v>
      </c>
      <c r="K94" s="175">
        <f t="shared" si="147"/>
        <v>939981432.14533699</v>
      </c>
      <c r="L94" s="177">
        <f t="shared" si="107"/>
        <v>-140914900.38078117</v>
      </c>
      <c r="M94" s="174">
        <v>-0.35625868552738593</v>
      </c>
      <c r="N94" s="175">
        <f t="shared" si="148"/>
        <v>1145129592.5856793</v>
      </c>
      <c r="O94" s="175">
        <f t="shared" si="108"/>
        <v>-407962363.4130851</v>
      </c>
      <c r="P94" s="176">
        <v>-0.11148424179719423</v>
      </c>
      <c r="Q94" s="178">
        <f t="shared" si="149"/>
        <v>457711113.27701199</v>
      </c>
      <c r="R94" s="178">
        <f t="shared" si="109"/>
        <v>-51027576.42583736</v>
      </c>
      <c r="S94" s="176">
        <v>-0.11040499309916775</v>
      </c>
      <c r="T94" s="178">
        <f t="shared" si="150"/>
        <v>485265737.61948675</v>
      </c>
      <c r="U94" s="178">
        <f t="shared" si="110"/>
        <v>-53575760.413141981</v>
      </c>
      <c r="V94" s="329">
        <v>-0.19077706842592487</v>
      </c>
      <c r="W94" s="173">
        <f t="shared" si="151"/>
        <v>166027572.01688483</v>
      </c>
      <c r="X94" s="173">
        <f t="shared" si="111"/>
        <v>-31674253.467255406</v>
      </c>
      <c r="Y94" s="174">
        <v>3.3629551275330377E-2</v>
      </c>
      <c r="Z94" s="175">
        <f t="shared" si="152"/>
        <v>0</v>
      </c>
      <c r="AA94" s="177">
        <f t="shared" si="112"/>
        <v>0</v>
      </c>
      <c r="AB94" s="174">
        <v>-0.33905075139367452</v>
      </c>
      <c r="AC94" s="175">
        <f t="shared" si="153"/>
        <v>0</v>
      </c>
      <c r="AD94" s="175">
        <f t="shared" si="113"/>
        <v>0</v>
      </c>
      <c r="AE94" s="331">
        <v>-0.16103775730748807</v>
      </c>
      <c r="AF94" s="231">
        <f t="shared" si="154"/>
        <v>3192843070.1051383</v>
      </c>
      <c r="AG94" s="173">
        <f t="shared" si="114"/>
        <v>-514168287.44448638</v>
      </c>
      <c r="AH94" s="332">
        <v>-0.2851786457452416</v>
      </c>
      <c r="AI94" s="173">
        <f t="shared" si="155"/>
        <v>8592295232.16078</v>
      </c>
      <c r="AJ94" s="173">
        <f t="shared" si="115"/>
        <v>-2450339118.1509075</v>
      </c>
      <c r="AK94" s="332">
        <v>-0.25679978649569235</v>
      </c>
      <c r="AL94" s="173">
        <f t="shared" si="156"/>
        <v>5488729796.9897871</v>
      </c>
      <c r="AM94" s="316">
        <f t="shared" si="116"/>
        <v>-1409504639.9995222</v>
      </c>
      <c r="AN94" s="332">
        <v>-0.47083157295247496</v>
      </c>
      <c r="AO94" s="173">
        <f t="shared" si="157"/>
        <v>171075943.58335432</v>
      </c>
      <c r="AP94" s="173">
        <f t="shared" si="117"/>
        <v>-80547955.611679584</v>
      </c>
      <c r="AQ94" s="332">
        <v>-0.35890003629761436</v>
      </c>
      <c r="AR94" s="173">
        <f t="shared" si="158"/>
        <v>2504499.0889571141</v>
      </c>
      <c r="AS94" s="173">
        <f t="shared" si="118"/>
        <v>-898864.81393405038</v>
      </c>
      <c r="AT94" s="176">
        <v>-0.4545472926254861</v>
      </c>
      <c r="AU94" s="178">
        <f t="shared" si="159"/>
        <v>0</v>
      </c>
      <c r="AV94" s="179">
        <f t="shared" si="119"/>
        <v>0</v>
      </c>
      <c r="AW94" s="174">
        <v>-0.41839819466347827</v>
      </c>
      <c r="AX94" s="177">
        <f t="shared" si="160"/>
        <v>0</v>
      </c>
      <c r="AY94" s="177">
        <f t="shared" si="102"/>
        <v>0</v>
      </c>
      <c r="AZ94" s="203">
        <v>-0.27584580901885936</v>
      </c>
      <c r="BA94" s="177">
        <f t="shared" si="161"/>
        <v>905166845.53045881</v>
      </c>
      <c r="BB94" s="177">
        <f t="shared" si="120"/>
        <v>-249686480.80239829</v>
      </c>
      <c r="BC94" s="332">
        <v>-0.20788912309478169</v>
      </c>
      <c r="BD94" s="173">
        <f t="shared" si="162"/>
        <v>1178634741.3517969</v>
      </c>
      <c r="BE94" s="172">
        <f t="shared" si="121"/>
        <v>-245025342.82866988</v>
      </c>
      <c r="BF94" s="174">
        <v>-0.38830094484400529</v>
      </c>
      <c r="BG94" s="175">
        <f t="shared" si="163"/>
        <v>0</v>
      </c>
      <c r="BH94" s="177">
        <f t="shared" si="122"/>
        <v>0</v>
      </c>
      <c r="BI94" s="333">
        <v>-0.26783603356257896</v>
      </c>
      <c r="BJ94" s="334">
        <v>0</v>
      </c>
      <c r="BK94" s="335">
        <v>0</v>
      </c>
      <c r="BL94" s="332">
        <v>-3.2839557212445997E-2</v>
      </c>
      <c r="BM94" s="173">
        <f t="shared" si="164"/>
        <v>154071026.17547375</v>
      </c>
      <c r="BN94" s="173">
        <f t="shared" si="123"/>
        <v>-5059624.2788697351</v>
      </c>
      <c r="BO94" s="332">
        <v>-0.26586427179972993</v>
      </c>
      <c r="BP94" s="173">
        <f t="shared" si="165"/>
        <v>21725303.120423373</v>
      </c>
      <c r="BQ94" s="173">
        <f t="shared" si="124"/>
        <v>-5775981.8937397609</v>
      </c>
      <c r="BR94" s="173">
        <f t="shared" si="103"/>
        <v>-150049378526.51984</v>
      </c>
      <c r="BT94" s="173">
        <f t="shared" si="104"/>
        <v>1852514043815.7661</v>
      </c>
      <c r="BV94" s="339">
        <f t="shared" si="125"/>
        <v>-8.0997700949921841E-2</v>
      </c>
      <c r="BW94" s="338">
        <v>-8.3141122236358292E-2</v>
      </c>
    </row>
    <row r="95" spans="1:75" ht="15.75">
      <c r="A95" s="171">
        <v>40787</v>
      </c>
      <c r="B95" s="172">
        <v>1720704695343.3645</v>
      </c>
      <c r="C95" s="173">
        <v>-115159020047.98758</v>
      </c>
      <c r="D95" s="174">
        <v>-3.8534941458260558E-2</v>
      </c>
      <c r="E95" s="175">
        <f t="shared" si="145"/>
        <v>50899000.535775959</v>
      </c>
      <c r="F95" s="175">
        <f t="shared" si="105"/>
        <v>-1961390.0059300994</v>
      </c>
      <c r="G95" s="176">
        <v>-0.2108066912024891</v>
      </c>
      <c r="H95" s="175">
        <f t="shared" si="146"/>
        <v>934130297.75643456</v>
      </c>
      <c r="I95" s="175">
        <f t="shared" si="106"/>
        <v>-196920917.22202989</v>
      </c>
      <c r="J95" s="176">
        <v>1.0883891390288579E-2</v>
      </c>
      <c r="K95" s="175">
        <f t="shared" si="147"/>
        <v>799066531.76455581</v>
      </c>
      <c r="L95" s="177">
        <f t="shared" si="107"/>
        <v>8696953.3453400042</v>
      </c>
      <c r="M95" s="174">
        <v>-0.15442412395242358</v>
      </c>
      <c r="N95" s="175">
        <f t="shared" si="148"/>
        <v>737167229.17259419</v>
      </c>
      <c r="O95" s="175">
        <f t="shared" si="108"/>
        <v>-113836403.57141332</v>
      </c>
      <c r="P95" s="176">
        <v>-9.4496449603991894E-2</v>
      </c>
      <c r="Q95" s="178">
        <f t="shared" si="149"/>
        <v>406683536.85117465</v>
      </c>
      <c r="R95" s="178">
        <f t="shared" si="109"/>
        <v>-38430150.344830208</v>
      </c>
      <c r="S95" s="176">
        <v>-5.2330226216532792E-2</v>
      </c>
      <c r="T95" s="178">
        <f t="shared" si="150"/>
        <v>431689977.20634478</v>
      </c>
      <c r="U95" s="178">
        <f t="shared" si="110"/>
        <v>-22590434.162617907</v>
      </c>
      <c r="V95" s="329">
        <v>-3.296328419964583E-2</v>
      </c>
      <c r="W95" s="173">
        <f t="shared" si="151"/>
        <v>134353318.54962942</v>
      </c>
      <c r="X95" s="173">
        <f t="shared" si="111"/>
        <v>-4428726.6225169823</v>
      </c>
      <c r="Y95" s="174">
        <v>-0.15009041645203203</v>
      </c>
      <c r="Z95" s="175">
        <f t="shared" si="152"/>
        <v>0</v>
      </c>
      <c r="AA95" s="177">
        <f t="shared" si="112"/>
        <v>0</v>
      </c>
      <c r="AB95" s="174">
        <v>-2.635586456786855E-2</v>
      </c>
      <c r="AC95" s="175">
        <f t="shared" si="153"/>
        <v>0</v>
      </c>
      <c r="AD95" s="175">
        <f t="shared" si="113"/>
        <v>0</v>
      </c>
      <c r="AE95" s="331">
        <v>-0.16599821320508953</v>
      </c>
      <c r="AF95" s="231">
        <f t="shared" si="154"/>
        <v>2678674782.6606522</v>
      </c>
      <c r="AG95" s="173">
        <f t="shared" si="114"/>
        <v>-444655227.67919981</v>
      </c>
      <c r="AH95" s="332">
        <v>-5.7691480671830449E-2</v>
      </c>
      <c r="AI95" s="173">
        <f t="shared" si="155"/>
        <v>6141956114.0098724</v>
      </c>
      <c r="AJ95" s="173">
        <f t="shared" si="115"/>
        <v>-354338542.43863142</v>
      </c>
      <c r="AK95" s="332">
        <v>5.6938359656509882E-2</v>
      </c>
      <c r="AL95" s="173">
        <f t="shared" si="156"/>
        <v>4079225156.9902649</v>
      </c>
      <c r="AM95" s="316">
        <f t="shared" si="116"/>
        <v>232264389.10859469</v>
      </c>
      <c r="AN95" s="332">
        <v>-6.4146826553792738E-2</v>
      </c>
      <c r="AO95" s="173">
        <f t="shared" si="157"/>
        <v>90527987.971674725</v>
      </c>
      <c r="AP95" s="173">
        <f t="shared" si="117"/>
        <v>-5807083.1426828541</v>
      </c>
      <c r="AQ95" s="332">
        <v>-0.43468230867851271</v>
      </c>
      <c r="AR95" s="173">
        <f t="shared" si="158"/>
        <v>1605634.2750230639</v>
      </c>
      <c r="AS95" s="173">
        <f t="shared" si="118"/>
        <v>-697940.81356037536</v>
      </c>
      <c r="AT95" s="176">
        <v>-0.16852676734095973</v>
      </c>
      <c r="AU95" s="178">
        <f t="shared" si="159"/>
        <v>0</v>
      </c>
      <c r="AV95" s="179">
        <f t="shared" si="119"/>
        <v>0</v>
      </c>
      <c r="AW95" s="174">
        <v>-0.41799841762004386</v>
      </c>
      <c r="AX95" s="177">
        <f t="shared" si="160"/>
        <v>0</v>
      </c>
      <c r="AY95" s="177">
        <f t="shared" si="102"/>
        <v>0</v>
      </c>
      <c r="AZ95" s="203">
        <v>-0.28781498700814323</v>
      </c>
      <c r="BA95" s="177">
        <f t="shared" si="161"/>
        <v>655480364.72806048</v>
      </c>
      <c r="BB95" s="177">
        <f t="shared" si="120"/>
        <v>-188657072.65829971</v>
      </c>
      <c r="BC95" s="332">
        <v>-5.7759221824204378E-2</v>
      </c>
      <c r="BD95" s="173">
        <f t="shared" si="162"/>
        <v>933609398.52312696</v>
      </c>
      <c r="BE95" s="172">
        <f t="shared" si="121"/>
        <v>-53924552.346459314</v>
      </c>
      <c r="BF95" s="174">
        <v>-0.11788110422357992</v>
      </c>
      <c r="BG95" s="175">
        <f t="shared" si="163"/>
        <v>0</v>
      </c>
      <c r="BH95" s="177">
        <f t="shared" si="122"/>
        <v>0</v>
      </c>
      <c r="BI95" s="333">
        <v>-4.4783733140096683E-2</v>
      </c>
      <c r="BJ95" s="334">
        <v>0</v>
      </c>
      <c r="BK95" s="335">
        <v>0</v>
      </c>
      <c r="BL95" s="332">
        <v>-8.9706284900454986E-2</v>
      </c>
      <c r="BM95" s="173">
        <f t="shared" si="164"/>
        <v>149011401.896604</v>
      </c>
      <c r="BN95" s="173">
        <f t="shared" si="123"/>
        <v>-13367259.271952957</v>
      </c>
      <c r="BO95" s="332">
        <v>-0.16369148519743595</v>
      </c>
      <c r="BP95" s="173">
        <f t="shared" si="165"/>
        <v>15949321.226683613</v>
      </c>
      <c r="BQ95" s="173">
        <f t="shared" si="124"/>
        <v>-2610768.0794868316</v>
      </c>
      <c r="BR95" s="173">
        <f t="shared" si="103"/>
        <v>-113957754922.08191</v>
      </c>
      <c r="BT95" s="173">
        <f t="shared" si="104"/>
        <v>1702464665289.2466</v>
      </c>
      <c r="BV95" s="339">
        <f t="shared" si="125"/>
        <v>-6.693692811693136E-2</v>
      </c>
      <c r="BW95" s="338">
        <v>-6.6925498814314408E-2</v>
      </c>
    </row>
    <row r="96" spans="1:75" ht="15.75">
      <c r="A96" s="185">
        <v>40817</v>
      </c>
      <c r="B96" s="186">
        <v>1605545675295.377</v>
      </c>
      <c r="C96" s="173">
        <v>140056976290.98437</v>
      </c>
      <c r="D96" s="174">
        <v>-6.7107998911722422E-2</v>
      </c>
      <c r="E96" s="175">
        <f t="shared" si="145"/>
        <v>48937610.529845864</v>
      </c>
      <c r="F96" s="175">
        <f t="shared" si="105"/>
        <v>-3284105.1141791921</v>
      </c>
      <c r="G96" s="176">
        <v>0.19571876192643201</v>
      </c>
      <c r="H96" s="175">
        <f t="shared" si="146"/>
        <v>737209380.53440464</v>
      </c>
      <c r="I96" s="175">
        <f t="shared" si="106"/>
        <v>144285707.23874557</v>
      </c>
      <c r="J96" s="176">
        <v>-5.1946802086814736E-2</v>
      </c>
      <c r="K96" s="175">
        <f t="shared" si="147"/>
        <v>807763485.10989594</v>
      </c>
      <c r="L96" s="177">
        <f t="shared" si="107"/>
        <v>-41960729.893959485</v>
      </c>
      <c r="M96" s="174">
        <v>5.6066154707087555E-2</v>
      </c>
      <c r="N96" s="175">
        <f t="shared" si="148"/>
        <v>623330825.60118091</v>
      </c>
      <c r="O96" s="175">
        <f t="shared" si="108"/>
        <v>34947762.501852423</v>
      </c>
      <c r="P96" s="176">
        <v>-7.2700816008235995E-3</v>
      </c>
      <c r="Q96" s="178">
        <f t="shared" si="149"/>
        <v>368253386.50634444</v>
      </c>
      <c r="R96" s="178">
        <f t="shared" si="109"/>
        <v>-2677232.1696807561</v>
      </c>
      <c r="S96" s="176">
        <v>-0.1167453119705405</v>
      </c>
      <c r="T96" s="178">
        <f t="shared" si="150"/>
        <v>409099543.04372686</v>
      </c>
      <c r="U96" s="178">
        <f t="shared" si="110"/>
        <v>-47760453.77964545</v>
      </c>
      <c r="V96" s="329">
        <v>-4.5656355038828388E-2</v>
      </c>
      <c r="W96" s="173">
        <f t="shared" si="151"/>
        <v>129924591.92711245</v>
      </c>
      <c r="X96" s="173">
        <f t="shared" si="111"/>
        <v>-5931883.297299142</v>
      </c>
      <c r="Y96" s="174">
        <v>-0.11835505853581475</v>
      </c>
      <c r="Z96" s="175">
        <f t="shared" si="152"/>
        <v>0</v>
      </c>
      <c r="AA96" s="177">
        <f t="shared" si="112"/>
        <v>0</v>
      </c>
      <c r="AB96" s="174">
        <v>-0.22083707775314682</v>
      </c>
      <c r="AC96" s="175">
        <f t="shared" si="153"/>
        <v>0</v>
      </c>
      <c r="AD96" s="175">
        <f t="shared" si="113"/>
        <v>0</v>
      </c>
      <c r="AE96" s="331">
        <v>8.8227699476814317E-2</v>
      </c>
      <c r="AF96" s="231">
        <f t="shared" si="154"/>
        <v>2234019554.9814525</v>
      </c>
      <c r="AG96" s="173">
        <f t="shared" si="114"/>
        <v>197102405.92223004</v>
      </c>
      <c r="AH96" s="332">
        <v>1.7778084995050028E-2</v>
      </c>
      <c r="AI96" s="173">
        <f t="shared" si="155"/>
        <v>5787617571.5712404</v>
      </c>
      <c r="AJ96" s="173">
        <f t="shared" si="115"/>
        <v>102892757.10623854</v>
      </c>
      <c r="AK96" s="332">
        <v>1.0722052014075438E-2</v>
      </c>
      <c r="AL96" s="173">
        <f t="shared" si="156"/>
        <v>4311489546.0988598</v>
      </c>
      <c r="AM96" s="316">
        <f t="shared" si="116"/>
        <v>46228015.171414472</v>
      </c>
      <c r="AN96" s="332">
        <v>8.7295989929123463E-2</v>
      </c>
      <c r="AO96" s="173">
        <f t="shared" si="157"/>
        <v>84720904.828991875</v>
      </c>
      <c r="AP96" s="173">
        <f t="shared" si="117"/>
        <v>7395795.2547379024</v>
      </c>
      <c r="AQ96" s="332">
        <v>3.0581494080824487E-2</v>
      </c>
      <c r="AR96" s="173">
        <f t="shared" si="158"/>
        <v>907693.4614626884</v>
      </c>
      <c r="AS96" s="173">
        <f t="shared" si="118"/>
        <v>27758.622218924294</v>
      </c>
      <c r="AT96" s="176">
        <v>8.2960946107633438E-2</v>
      </c>
      <c r="AU96" s="178">
        <f t="shared" si="159"/>
        <v>0</v>
      </c>
      <c r="AV96" s="179">
        <f t="shared" si="119"/>
        <v>0</v>
      </c>
      <c r="AW96" s="174">
        <v>6.3697199078727534E-2</v>
      </c>
      <c r="AX96" s="177">
        <f t="shared" si="160"/>
        <v>0</v>
      </c>
      <c r="AY96" s="177">
        <f t="shared" si="102"/>
        <v>0</v>
      </c>
      <c r="AZ96" s="203">
        <v>0.14222072193434529</v>
      </c>
      <c r="BA96" s="177">
        <f t="shared" si="161"/>
        <v>466823292.06976074</v>
      </c>
      <c r="BB96" s="177">
        <f t="shared" si="120"/>
        <v>66391945.6139291</v>
      </c>
      <c r="BC96" s="332">
        <v>0.12762092758322718</v>
      </c>
      <c r="BD96" s="173">
        <f t="shared" si="162"/>
        <v>879684846.17666769</v>
      </c>
      <c r="BE96" s="172">
        <f t="shared" si="121"/>
        <v>112266196.04997486</v>
      </c>
      <c r="BF96" s="174">
        <v>0.25798645510353951</v>
      </c>
      <c r="BG96" s="175">
        <f t="shared" si="163"/>
        <v>0</v>
      </c>
      <c r="BH96" s="177">
        <f t="shared" si="122"/>
        <v>0</v>
      </c>
      <c r="BI96" s="333">
        <v>0.23167985032224589</v>
      </c>
      <c r="BJ96" s="334">
        <v>0</v>
      </c>
      <c r="BK96" s="335">
        <v>0</v>
      </c>
      <c r="BL96" s="332">
        <v>0.11133140263141254</v>
      </c>
      <c r="BM96" s="173">
        <f t="shared" si="164"/>
        <v>135644142.62465104</v>
      </c>
      <c r="BN96" s="173">
        <f t="shared" si="123"/>
        <v>15101452.657137774</v>
      </c>
      <c r="BO96" s="332">
        <v>0.14204208586809927</v>
      </c>
      <c r="BP96" s="173">
        <f t="shared" si="165"/>
        <v>13338553.147196781</v>
      </c>
      <c r="BQ96" s="173">
        <f t="shared" si="124"/>
        <v>1894635.9114903309</v>
      </c>
      <c r="BR96" s="173">
        <f t="shared" si="103"/>
        <v>139430056263.18912</v>
      </c>
      <c r="BT96" s="173">
        <f t="shared" si="104"/>
        <v>1588506910367.1641</v>
      </c>
      <c r="BV96" s="339">
        <f t="shared" si="125"/>
        <v>8.7774283733497618E-2</v>
      </c>
      <c r="BW96" s="338">
        <v>8.7233255612748403E-2</v>
      </c>
    </row>
    <row r="97" spans="1:75" ht="15.75">
      <c r="A97" s="171">
        <v>40848</v>
      </c>
      <c r="B97" s="172">
        <v>1745602651586.3613</v>
      </c>
      <c r="C97" s="173">
        <v>-27697320915.785992</v>
      </c>
      <c r="D97" s="174">
        <v>0.10143598231882112</v>
      </c>
      <c r="E97" s="175">
        <f t="shared" si="145"/>
        <v>45653505.41566667</v>
      </c>
      <c r="F97" s="175">
        <f t="shared" si="105"/>
        <v>4630908.1681357687</v>
      </c>
      <c r="G97" s="176">
        <v>-0.15580653662320534</v>
      </c>
      <c r="H97" s="175">
        <f t="shared" si="146"/>
        <v>881495087.77315021</v>
      </c>
      <c r="I97" s="175">
        <f t="shared" si="106"/>
        <v>-137342696.67630294</v>
      </c>
      <c r="J97" s="176">
        <v>4.5878946079424034E-2</v>
      </c>
      <c r="K97" s="175">
        <f t="shared" si="147"/>
        <v>765802755.21593642</v>
      </c>
      <c r="L97" s="177">
        <f t="shared" si="107"/>
        <v>35134223.314026311</v>
      </c>
      <c r="M97" s="174">
        <v>-0.15428062037702692</v>
      </c>
      <c r="N97" s="175">
        <f t="shared" si="148"/>
        <v>658278588.1030333</v>
      </c>
      <c r="O97" s="175">
        <f t="shared" si="108"/>
        <v>-101559628.95344935</v>
      </c>
      <c r="P97" s="176">
        <v>7.4905311417295076E-2</v>
      </c>
      <c r="Q97" s="178">
        <f t="shared" si="149"/>
        <v>365576154.33666366</v>
      </c>
      <c r="R97" s="178">
        <f t="shared" si="109"/>
        <v>27383595.687324919</v>
      </c>
      <c r="S97" s="176">
        <v>5.0253838550451027E-2</v>
      </c>
      <c r="T97" s="178">
        <f t="shared" si="150"/>
        <v>361339089.26408142</v>
      </c>
      <c r="U97" s="178">
        <f t="shared" si="110"/>
        <v>18158676.253844161</v>
      </c>
      <c r="V97" s="329">
        <v>-4.5436808094755129E-2</v>
      </c>
      <c r="W97" s="173">
        <f t="shared" si="151"/>
        <v>123992708.6298133</v>
      </c>
      <c r="X97" s="173">
        <f t="shared" si="111"/>
        <v>-5633832.9071617154</v>
      </c>
      <c r="Y97" s="174">
        <v>-0.13485671495615878</v>
      </c>
      <c r="Z97" s="175">
        <f t="shared" si="152"/>
        <v>0</v>
      </c>
      <c r="AA97" s="177">
        <f t="shared" si="112"/>
        <v>0</v>
      </c>
      <c r="AB97" s="174">
        <v>-0.49261674345391571</v>
      </c>
      <c r="AC97" s="175">
        <f t="shared" si="153"/>
        <v>0</v>
      </c>
      <c r="AD97" s="175">
        <f t="shared" si="113"/>
        <v>0</v>
      </c>
      <c r="AE97" s="331">
        <v>-9.6203137715110257E-2</v>
      </c>
      <c r="AF97" s="231">
        <f t="shared" si="154"/>
        <v>2431121960.9036827</v>
      </c>
      <c r="AG97" s="173">
        <f t="shared" si="114"/>
        <v>-233881560.80704588</v>
      </c>
      <c r="AH97" s="332">
        <v>-4.181896199994569E-2</v>
      </c>
      <c r="AI97" s="173">
        <f t="shared" si="155"/>
        <v>5890510328.6774788</v>
      </c>
      <c r="AJ97" s="173">
        <f t="shared" si="115"/>
        <v>-246335027.59525108</v>
      </c>
      <c r="AK97" s="332">
        <v>-8.7532108130208439E-2</v>
      </c>
      <c r="AL97" s="173">
        <f t="shared" si="156"/>
        <v>4357717561.2702742</v>
      </c>
      <c r="AM97" s="316">
        <f t="shared" si="116"/>
        <v>-381440204.77401787</v>
      </c>
      <c r="AN97" s="332">
        <v>-0.37110859128534124</v>
      </c>
      <c r="AO97" s="173">
        <f t="shared" si="157"/>
        <v>92116700.083729774</v>
      </c>
      <c r="AP97" s="173">
        <f t="shared" si="117"/>
        <v>-34185298.801927231</v>
      </c>
      <c r="AQ97" s="332">
        <v>-0.21948562960294404</v>
      </c>
      <c r="AR97" s="173">
        <f t="shared" si="158"/>
        <v>935452.08368161262</v>
      </c>
      <c r="AS97" s="173">
        <f t="shared" si="118"/>
        <v>-205318.28955024463</v>
      </c>
      <c r="AT97" s="176">
        <v>-0.17415893376371039</v>
      </c>
      <c r="AU97" s="178">
        <f t="shared" si="159"/>
        <v>0</v>
      </c>
      <c r="AV97" s="179">
        <f t="shared" si="119"/>
        <v>0</v>
      </c>
      <c r="AW97" s="174">
        <v>-0.12012217998814999</v>
      </c>
      <c r="AX97" s="177">
        <f t="shared" si="160"/>
        <v>0</v>
      </c>
      <c r="AY97" s="177">
        <f t="shared" si="102"/>
        <v>0</v>
      </c>
      <c r="AZ97" s="203">
        <v>-8.9866241147208564E-2</v>
      </c>
      <c r="BA97" s="177">
        <f t="shared" si="161"/>
        <v>533215237.68368977</v>
      </c>
      <c r="BB97" s="177">
        <f t="shared" si="120"/>
        <v>-47918049.133048594</v>
      </c>
      <c r="BC97" s="332">
        <v>-2.7281050622958609E-2</v>
      </c>
      <c r="BD97" s="173">
        <f t="shared" si="162"/>
        <v>991951042.22664249</v>
      </c>
      <c r="BE97" s="172">
        <f t="shared" si="121"/>
        <v>-27061466.598481588</v>
      </c>
      <c r="BF97" s="174">
        <v>-0.13269909790944392</v>
      </c>
      <c r="BG97" s="175">
        <f t="shared" si="163"/>
        <v>0</v>
      </c>
      <c r="BH97" s="177">
        <f t="shared" si="122"/>
        <v>0</v>
      </c>
      <c r="BI97" s="333">
        <v>-0.16468060304803428</v>
      </c>
      <c r="BJ97" s="334">
        <v>0</v>
      </c>
      <c r="BK97" s="335">
        <v>0</v>
      </c>
      <c r="BL97" s="332">
        <v>-6.8686943498329323E-2</v>
      </c>
      <c r="BM97" s="173">
        <f t="shared" si="164"/>
        <v>150745595.28178883</v>
      </c>
      <c r="BN97" s="173">
        <f t="shared" si="123"/>
        <v>-10354254.185742248</v>
      </c>
      <c r="BO97" s="332">
        <v>2.1826105198102866E-2</v>
      </c>
      <c r="BP97" s="173">
        <f t="shared" si="165"/>
        <v>15233189.058687111</v>
      </c>
      <c r="BQ97" s="173">
        <f t="shared" si="124"/>
        <v>332481.18689749448</v>
      </c>
      <c r="BR97" s="173">
        <f t="shared" si="103"/>
        <v>-26557043461.674244</v>
      </c>
      <c r="BT97" s="173">
        <f t="shared" si="104"/>
        <v>1727936966630.3535</v>
      </c>
      <c r="BV97" s="339">
        <f t="shared" si="125"/>
        <v>-1.5369220043635667E-2</v>
      </c>
      <c r="BW97" s="338">
        <v>-1.58669104281065E-2</v>
      </c>
    </row>
    <row r="98" spans="1:75" s="170" customFormat="1" ht="15.75">
      <c r="A98" s="187">
        <v>40878</v>
      </c>
      <c r="B98" s="188">
        <v>1717905330670.5754</v>
      </c>
      <c r="C98" s="189">
        <v>5837148233.1390858</v>
      </c>
      <c r="D98" s="190">
        <v>-7.0265719067096971E-2</v>
      </c>
      <c r="E98" s="191">
        <f t="shared" si="145"/>
        <v>50284413.583802439</v>
      </c>
      <c r="F98" s="191">
        <f t="shared" si="105"/>
        <v>-3533270.478333177</v>
      </c>
      <c r="G98" s="192">
        <v>7.2749112918329903E-2</v>
      </c>
      <c r="H98" s="191">
        <f t="shared" si="146"/>
        <v>744152391.0968473</v>
      </c>
      <c r="I98" s="191">
        <f t="shared" si="106"/>
        <v>54136426.328349739</v>
      </c>
      <c r="J98" s="192">
        <v>-2.3494989032194054E-2</v>
      </c>
      <c r="K98" s="191">
        <f t="shared" si="147"/>
        <v>800936978.52996266</v>
      </c>
      <c r="L98" s="193">
        <f t="shared" si="107"/>
        <v>-18818005.526040118</v>
      </c>
      <c r="M98" s="190">
        <v>2.8747468231283321E-2</v>
      </c>
      <c r="N98" s="191">
        <f t="shared" si="148"/>
        <v>556718959.14958394</v>
      </c>
      <c r="O98" s="191">
        <f t="shared" si="108"/>
        <v>16004260.59190578</v>
      </c>
      <c r="P98" s="192">
        <v>-5.370742520534337E-2</v>
      </c>
      <c r="Q98" s="194">
        <f t="shared" si="149"/>
        <v>392959750.0239886</v>
      </c>
      <c r="R98" s="194">
        <f t="shared" si="109"/>
        <v>-21104856.383123796</v>
      </c>
      <c r="S98" s="192">
        <v>-0.21003150368475382</v>
      </c>
      <c r="T98" s="194">
        <f t="shared" si="150"/>
        <v>379497765.51792556</v>
      </c>
      <c r="U98" s="194">
        <f t="shared" si="110"/>
        <v>-79706486.336734027</v>
      </c>
      <c r="V98" s="340">
        <v>4.4523722372468141E-2</v>
      </c>
      <c r="W98" s="189">
        <f t="shared" si="151"/>
        <v>118358875.72265159</v>
      </c>
      <c r="X98" s="189">
        <f t="shared" si="111"/>
        <v>5269777.7229927983</v>
      </c>
      <c r="Y98" s="190">
        <v>-1.3645967255746074E-2</v>
      </c>
      <c r="Z98" s="191">
        <f t="shared" si="152"/>
        <v>0</v>
      </c>
      <c r="AA98" s="193">
        <f t="shared" si="112"/>
        <v>0</v>
      </c>
      <c r="AB98" s="190">
        <v>7.1554438532083375E-2</v>
      </c>
      <c r="AC98" s="191">
        <f t="shared" si="153"/>
        <v>0</v>
      </c>
      <c r="AD98" s="191">
        <f t="shared" si="113"/>
        <v>0</v>
      </c>
      <c r="AE98" s="343">
        <v>6.7776868802430057E-2</v>
      </c>
      <c r="AF98" s="344">
        <f t="shared" si="154"/>
        <v>2197240400.0966368</v>
      </c>
      <c r="AG98" s="189">
        <f t="shared" si="114"/>
        <v>148922074.32474867</v>
      </c>
      <c r="AH98" s="345">
        <v>8.2838333135323849E-2</v>
      </c>
      <c r="AI98" s="189">
        <f t="shared" si="155"/>
        <v>5644175301.0822277</v>
      </c>
      <c r="AJ98" s="189">
        <f t="shared" si="115"/>
        <v>467554073.86521637</v>
      </c>
      <c r="AK98" s="345">
        <v>5.1791654303015619E-2</v>
      </c>
      <c r="AL98" s="189">
        <f t="shared" si="156"/>
        <v>3976277356.4962564</v>
      </c>
      <c r="AM98" s="317">
        <f t="shared" si="116"/>
        <v>205937982.2605629</v>
      </c>
      <c r="AN98" s="345">
        <v>-0.22682316509734282</v>
      </c>
      <c r="AO98" s="189">
        <f t="shared" si="157"/>
        <v>57931401.281802543</v>
      </c>
      <c r="AP98" s="189">
        <f t="shared" si="117"/>
        <v>-13140183.797262715</v>
      </c>
      <c r="AQ98" s="345">
        <v>-0.11589168010074033</v>
      </c>
      <c r="AR98" s="189">
        <f t="shared" si="158"/>
        <v>730133.79413136793</v>
      </c>
      <c r="AS98" s="189">
        <f t="shared" si="118"/>
        <v>-84616.432100212289</v>
      </c>
      <c r="AT98" s="192">
        <v>6.9423405486217518E-2</v>
      </c>
      <c r="AU98" s="194">
        <f t="shared" si="159"/>
        <v>0</v>
      </c>
      <c r="AV98" s="195">
        <f t="shared" si="119"/>
        <v>0</v>
      </c>
      <c r="AW98" s="190">
        <v>7.2979568306574677E-2</v>
      </c>
      <c r="AX98" s="193">
        <f t="shared" si="160"/>
        <v>0</v>
      </c>
      <c r="AY98" s="193">
        <f t="shared" si="102"/>
        <v>0</v>
      </c>
      <c r="AZ98" s="204">
        <v>0.13114599562547122</v>
      </c>
      <c r="BA98" s="193">
        <f>BA97*(1+AZ97)</f>
        <v>485297188.55064118</v>
      </c>
      <c r="BB98" s="193">
        <f t="shared" si="120"/>
        <v>63644782.966715872</v>
      </c>
      <c r="BC98" s="345">
        <v>7.8455236746453605E-2</v>
      </c>
      <c r="BD98" s="189">
        <f t="shared" si="162"/>
        <v>964889575.62816095</v>
      </c>
      <c r="BE98" s="188">
        <f t="shared" si="121"/>
        <v>75700640.090092525</v>
      </c>
      <c r="BF98" s="190">
        <v>-2.4948908887735877E-2</v>
      </c>
      <c r="BG98" s="191">
        <f t="shared" si="163"/>
        <v>0</v>
      </c>
      <c r="BH98" s="193">
        <f t="shared" si="122"/>
        <v>0</v>
      </c>
      <c r="BI98" s="346">
        <v>0.10618630040417634</v>
      </c>
      <c r="BJ98" s="347">
        <v>0</v>
      </c>
      <c r="BK98" s="348">
        <v>0</v>
      </c>
      <c r="BL98" s="345">
        <v>4.7010191914485133E-2</v>
      </c>
      <c r="BM98" s="189">
        <f t="shared" si="164"/>
        <v>140391341.0960466</v>
      </c>
      <c r="BN98" s="189">
        <f t="shared" si="123"/>
        <v>6599823.8880570941</v>
      </c>
      <c r="BO98" s="345">
        <v>0.21631436774153517</v>
      </c>
      <c r="BP98" s="189">
        <f t="shared" si="165"/>
        <v>15565670.245584605</v>
      </c>
      <c r="BQ98" s="189">
        <f t="shared" si="124"/>
        <v>3367078.1176468604</v>
      </c>
      <c r="BR98" s="173">
        <f t="shared" si="103"/>
        <v>4926398731.9363909</v>
      </c>
      <c r="BT98" s="189">
        <f t="shared" si="104"/>
        <v>1701379923168.6792</v>
      </c>
      <c r="BV98" s="339">
        <f t="shared" si="125"/>
        <v>2.895531247812882E-3</v>
      </c>
      <c r="BW98" s="349">
        <v>3.3978288145020104E-3</v>
      </c>
    </row>
    <row r="99" spans="1:75" ht="15.75">
      <c r="A99" s="171">
        <v>40909</v>
      </c>
      <c r="B99" s="172">
        <v>1945000000000</v>
      </c>
      <c r="C99" s="173">
        <v>103078262431.73474</v>
      </c>
      <c r="D99" s="174">
        <v>-1.6865282302124099E-2</v>
      </c>
      <c r="E99" s="175">
        <f>'[4]SPU investering'!J2</f>
        <v>0</v>
      </c>
      <c r="F99" s="175">
        <f t="shared" si="105"/>
        <v>0</v>
      </c>
      <c r="G99" s="176">
        <v>-0.10814435065359791</v>
      </c>
      <c r="H99" s="175">
        <f>'[4]SPU investering'!J3</f>
        <v>65606094</v>
      </c>
      <c r="I99" s="175">
        <f t="shared" si="106"/>
        <v>-7094928.4345489061</v>
      </c>
      <c r="J99" s="176">
        <v>9.830086578437422E-2</v>
      </c>
      <c r="K99" s="175">
        <f>'[4]SPU investering'!J4</f>
        <v>402889977</v>
      </c>
      <c r="L99" s="177">
        <f t="shared" si="107"/>
        <v>39604433.554946616</v>
      </c>
      <c r="M99" s="174">
        <v>9.1505107761333374E-2</v>
      </c>
      <c r="N99" s="175">
        <f>'[4]SPU investering'!J5</f>
        <v>397110801</v>
      </c>
      <c r="O99" s="175">
        <f t="shared" si="108"/>
        <v>36337666.638694413</v>
      </c>
      <c r="P99" s="176">
        <v>9.1724282610154514E-2</v>
      </c>
      <c r="Q99" s="178">
        <f>'[4]SPU investering'!J6</f>
        <v>351148122</v>
      </c>
      <c r="R99" s="178">
        <f t="shared" si="109"/>
        <v>32208809.580353014</v>
      </c>
      <c r="S99" s="176">
        <v>0.13096529177186123</v>
      </c>
      <c r="T99" s="178">
        <f>'[4]SPU investering'!J7</f>
        <v>199057766</v>
      </c>
      <c r="U99" s="178">
        <f t="shared" si="110"/>
        <v>26069658.403644878</v>
      </c>
      <c r="V99" s="329">
        <v>0.13102553063618971</v>
      </c>
      <c r="W99" s="173">
        <v>0</v>
      </c>
      <c r="X99" s="173">
        <f t="shared" si="111"/>
        <v>0</v>
      </c>
      <c r="Y99" s="174">
        <v>0.16636480823891669</v>
      </c>
      <c r="Z99" s="175">
        <f>'[4]SPU investering'!G10</f>
        <v>0</v>
      </c>
      <c r="AA99" s="177">
        <f t="shared" si="112"/>
        <v>0</v>
      </c>
      <c r="AB99" s="174">
        <v>0.27381915854373917</v>
      </c>
      <c r="AC99" s="175">
        <f>'[4]SPU investering'!G11</f>
        <v>15011546</v>
      </c>
      <c r="AD99" s="175">
        <f t="shared" si="113"/>
        <v>4110448.8941606334</v>
      </c>
      <c r="AE99" s="331">
        <v>9.8548265660526699E-2</v>
      </c>
      <c r="AF99" s="231">
        <v>10502741075</v>
      </c>
      <c r="AG99" s="173">
        <f t="shared" si="114"/>
        <v>1035026917.6228257</v>
      </c>
      <c r="AH99" s="332">
        <v>0.12692513276500514</v>
      </c>
      <c r="AI99" s="173">
        <v>7338780922</v>
      </c>
      <c r="AJ99" s="173">
        <f t="shared" si="115"/>
        <v>931475742.85813677</v>
      </c>
      <c r="AK99" s="332">
        <v>9.0445772347067174E-2</v>
      </c>
      <c r="AL99" s="173">
        <v>4402512998</v>
      </c>
      <c r="AM99" s="316">
        <f t="shared" si="116"/>
        <v>398188688.37211221</v>
      </c>
      <c r="AN99" s="332">
        <v>-2.1704838322746011E-2</v>
      </c>
      <c r="AO99" s="173">
        <v>86632995</v>
      </c>
      <c r="AP99" s="173">
        <f t="shared" si="117"/>
        <v>-1880355.1498902636</v>
      </c>
      <c r="AQ99" s="332">
        <v>0.22141387316431618</v>
      </c>
      <c r="AR99" s="173">
        <v>259852015</v>
      </c>
      <c r="AS99" s="173">
        <f t="shared" si="118"/>
        <v>57534841.09070199</v>
      </c>
      <c r="AT99" s="176">
        <v>-4.8392085180544803E-2</v>
      </c>
      <c r="AU99" s="178">
        <f>'[4]SPU investering'!V12</f>
        <v>0</v>
      </c>
      <c r="AV99" s="179">
        <f t="shared" si="119"/>
        <v>0</v>
      </c>
      <c r="AW99" s="174">
        <v>1.422491762314159E-3</v>
      </c>
      <c r="AX99" s="177">
        <f>'[4]SPU investering'!V13</f>
        <v>0</v>
      </c>
      <c r="AY99" s="177">
        <f t="shared" si="102"/>
        <v>0</v>
      </c>
      <c r="AZ99" s="203">
        <v>0.15856419447288678</v>
      </c>
      <c r="BA99" s="173">
        <v>928154014</v>
      </c>
      <c r="BB99" s="177">
        <f t="shared" si="120"/>
        <v>147171993.57668647</v>
      </c>
      <c r="BC99" s="332">
        <v>0.10319857309406637</v>
      </c>
      <c r="BD99" s="173">
        <v>816735717</v>
      </c>
      <c r="BE99" s="172">
        <f t="shared" si="121"/>
        <v>84285960.589359209</v>
      </c>
      <c r="BF99" s="174">
        <v>-4.7453434262450793E-2</v>
      </c>
      <c r="BG99" s="175">
        <f>'[4]SPU investering'!S15</f>
        <v>0</v>
      </c>
      <c r="BH99" s="177">
        <f t="shared" si="122"/>
        <v>0</v>
      </c>
      <c r="BI99" s="333">
        <v>-4.4429467697701862E-2</v>
      </c>
      <c r="BJ99" s="334">
        <v>47189387</v>
      </c>
      <c r="BK99" s="335">
        <v>-2096599.3453908521</v>
      </c>
      <c r="BL99" s="332">
        <v>5.2105501481196921E-2</v>
      </c>
      <c r="BM99" s="173">
        <v>259696118</v>
      </c>
      <c r="BN99" s="173">
        <f t="shared" si="123"/>
        <v>13531596.461110091</v>
      </c>
      <c r="BO99" s="332">
        <v>3.0718505494685897E-2</v>
      </c>
      <c r="BP99" s="173">
        <v>22438950</v>
      </c>
      <c r="BQ99" s="173">
        <f t="shared" si="124"/>
        <v>689291.00886998209</v>
      </c>
      <c r="BR99" s="336">
        <f t="shared" ref="BR99:BR130" si="166">C99-F99-I99-L99-O99-R99-U99-X99-AA99-AD99-AG99-AJ99-AM99-AP99-AS99-AV99-AY99-BB99-BE99-BH99-BK99-BN99-BQ99</f>
        <v>100283098266.01299</v>
      </c>
      <c r="BT99" s="173">
        <f t="shared" ref="BT99:BT131" si="167">B99-E99-H99-K99-N99-Q99-T99-W99-Z99-AC99-AF99-AI99-AL99-AO99-AR99-AU99-AX99-BA99-BD99-BG99-BJ99-BM99-BP99</f>
        <v>1918904441503</v>
      </c>
      <c r="BV99" s="337">
        <f t="shared" si="125"/>
        <v>5.2260600422324992E-2</v>
      </c>
      <c r="BW99" s="338">
        <v>5.2996535954619402E-2</v>
      </c>
    </row>
    <row r="100" spans="1:75" ht="15.75">
      <c r="A100" s="171">
        <v>40940</v>
      </c>
      <c r="B100" s="172">
        <v>2048078262431.7346</v>
      </c>
      <c r="C100" s="173">
        <v>97004694958.609421</v>
      </c>
      <c r="D100" s="174">
        <v>9.4619528645916204E-2</v>
      </c>
      <c r="E100" s="175">
        <f>E99*(1+D99)</f>
        <v>0</v>
      </c>
      <c r="F100" s="175">
        <f t="shared" si="105"/>
        <v>0</v>
      </c>
      <c r="G100" s="176">
        <v>3.841691119656946E-2</v>
      </c>
      <c r="H100" s="175">
        <f>H99*(1+G99)</f>
        <v>58511165.565451093</v>
      </c>
      <c r="I100" s="175">
        <f t="shared" si="106"/>
        <v>2247818.2515357076</v>
      </c>
      <c r="J100" s="176">
        <v>1.6508490021586639E-2</v>
      </c>
      <c r="K100" s="175">
        <f>K99*(1+J99)</f>
        <v>442494410.5549466</v>
      </c>
      <c r="L100" s="177">
        <f t="shared" si="107"/>
        <v>7304914.5612541977</v>
      </c>
      <c r="M100" s="174">
        <v>-4.5516133922987978E-2</v>
      </c>
      <c r="N100" s="175">
        <f>N99*(1+M99)</f>
        <v>433448467.63869441</v>
      </c>
      <c r="O100" s="175">
        <f t="shared" si="108"/>
        <v>-19728898.501756735</v>
      </c>
      <c r="P100" s="176">
        <v>3.1935684447414119E-2</v>
      </c>
      <c r="Q100" s="178">
        <f>Q99*(1+P99)</f>
        <v>383356931.58035302</v>
      </c>
      <c r="R100" s="178">
        <f t="shared" si="109"/>
        <v>12242765.997679079</v>
      </c>
      <c r="S100" s="176">
        <v>3.8791281204459828E-2</v>
      </c>
      <c r="T100" s="178">
        <f>T99*(1+S99)</f>
        <v>225127424.40364486</v>
      </c>
      <c r="U100" s="178">
        <f t="shared" si="110"/>
        <v>8732981.226877559</v>
      </c>
      <c r="V100" s="329">
        <v>0.11658565032316286</v>
      </c>
      <c r="W100" s="173">
        <v>0</v>
      </c>
      <c r="X100" s="173">
        <f t="shared" si="111"/>
        <v>0</v>
      </c>
      <c r="Y100" s="174">
        <v>-1.9408118437342043E-2</v>
      </c>
      <c r="Z100" s="175">
        <f>Z99*(1+Y99)</f>
        <v>0</v>
      </c>
      <c r="AA100" s="177">
        <f t="shared" si="112"/>
        <v>0</v>
      </c>
      <c r="AB100" s="174">
        <v>-2.0234890334965401E-2</v>
      </c>
      <c r="AC100" s="175">
        <f>AC99*(1+AB99)</f>
        <v>19121994.894160632</v>
      </c>
      <c r="AD100" s="175">
        <f t="shared" si="113"/>
        <v>-386931.46966910874</v>
      </c>
      <c r="AE100" s="331">
        <v>-1.1771507241262446E-2</v>
      </c>
      <c r="AF100" s="231">
        <f>AF99*(1+AE99)</f>
        <v>11537767992.622826</v>
      </c>
      <c r="AG100" s="173">
        <f t="shared" si="114"/>
        <v>-135816919.47316566</v>
      </c>
      <c r="AH100" s="332">
        <v>9.5923117140553158E-3</v>
      </c>
      <c r="AI100" s="173">
        <f>AI99*(1+AH99)</f>
        <v>8270256664.8581371</v>
      </c>
      <c r="AJ100" s="173">
        <f t="shared" si="115"/>
        <v>79330879.884562761</v>
      </c>
      <c r="AK100" s="332">
        <v>1.1952299988729372E-2</v>
      </c>
      <c r="AL100" s="173">
        <f>AL99*(1+AK99)</f>
        <v>4800701686.3721113</v>
      </c>
      <c r="AM100" s="316">
        <f t="shared" si="116"/>
        <v>57379426.711918466</v>
      </c>
      <c r="AN100" s="332">
        <v>1.751642417842867E-2</v>
      </c>
      <c r="AO100" s="173">
        <f>AO99*(1+AN99)</f>
        <v>84752639.850109726</v>
      </c>
      <c r="AP100" s="173">
        <f t="shared" si="117"/>
        <v>1484563.1898561192</v>
      </c>
      <c r="AQ100" s="332">
        <v>2.8755118209356507E-2</v>
      </c>
      <c r="AR100" s="173">
        <f>AR99*(1+AQ99)</f>
        <v>317386856.090702</v>
      </c>
      <c r="AS100" s="173">
        <f t="shared" si="118"/>
        <v>9126496.5649841577</v>
      </c>
      <c r="AT100" s="176">
        <v>-1.3525919538172998E-2</v>
      </c>
      <c r="AU100" s="178">
        <f>AU99*(1+AT99)</f>
        <v>0</v>
      </c>
      <c r="AV100" s="179">
        <f t="shared" si="119"/>
        <v>0</v>
      </c>
      <c r="AW100" s="174">
        <v>-4.6306449305566939E-2</v>
      </c>
      <c r="AX100" s="177">
        <f>AX99*(1+AW99)</f>
        <v>0</v>
      </c>
      <c r="AY100" s="177">
        <f t="shared" si="102"/>
        <v>0</v>
      </c>
      <c r="AZ100" s="203">
        <v>-2.245855053237629E-2</v>
      </c>
      <c r="BA100" s="177">
        <f>BA99*(1+AZ99)</f>
        <v>1075326007.5766866</v>
      </c>
      <c r="BB100" s="177">
        <f t="shared" si="120"/>
        <v>-24150263.479939464</v>
      </c>
      <c r="BC100" s="332">
        <v>4.9027384317654223E-3</v>
      </c>
      <c r="BD100" s="173">
        <f>BD99*(1+BC99)</f>
        <v>901021677.58935916</v>
      </c>
      <c r="BE100" s="172">
        <f t="shared" si="121"/>
        <v>4417473.6065711044</v>
      </c>
      <c r="BF100" s="174">
        <v>0.23310932389039141</v>
      </c>
      <c r="BG100" s="175">
        <f>BG99*(1+BF99)</f>
        <v>0</v>
      </c>
      <c r="BH100" s="177">
        <f t="shared" si="122"/>
        <v>0</v>
      </c>
      <c r="BI100" s="333">
        <v>-7.6137584451973384E-2</v>
      </c>
      <c r="BJ100" s="334">
        <v>45092787.654609151</v>
      </c>
      <c r="BK100" s="335">
        <v>-3433255.9282277068</v>
      </c>
      <c r="BL100" s="332">
        <v>-1.0175497546425875E-3</v>
      </c>
      <c r="BM100" s="173">
        <f>BM99*(1+BL99)</f>
        <v>273227714.46111006</v>
      </c>
      <c r="BN100" s="173">
        <f t="shared" si="123"/>
        <v>-278022.79381145752</v>
      </c>
      <c r="BO100" s="332">
        <v>0.10193597954121048</v>
      </c>
      <c r="BP100" s="173">
        <f>BP99*(1+BO99)</f>
        <v>23128241.008869983</v>
      </c>
      <c r="BQ100" s="173">
        <f t="shared" si="124"/>
        <v>2357599.9023043555</v>
      </c>
      <c r="BR100" s="173">
        <f t="shared" si="166"/>
        <v>97003864330.358429</v>
      </c>
      <c r="BT100" s="173">
        <f t="shared" si="167"/>
        <v>2019187539769.0132</v>
      </c>
      <c r="BV100" s="339">
        <f t="shared" si="125"/>
        <v>4.8041037506330528E-2</v>
      </c>
      <c r="BW100" s="338">
        <v>4.7363763747696498E-2</v>
      </c>
    </row>
    <row r="101" spans="1:75" ht="15.75">
      <c r="A101" s="171">
        <v>40969</v>
      </c>
      <c r="B101" s="172">
        <v>2145082957390.344</v>
      </c>
      <c r="C101" s="173">
        <v>13616873187.117205</v>
      </c>
      <c r="D101" s="174">
        <v>-1.5220245753797317E-2</v>
      </c>
      <c r="E101" s="175">
        <f t="shared" ref="E101:E110" si="168">E100*(1+D100)</f>
        <v>0</v>
      </c>
      <c r="F101" s="175">
        <f t="shared" si="105"/>
        <v>0</v>
      </c>
      <c r="G101" s="176">
        <v>-4.6590810537306779E-2</v>
      </c>
      <c r="H101" s="175">
        <f t="shared" ref="H101:H110" si="169">H100*(1+G100)</f>
        <v>60758983.816986807</v>
      </c>
      <c r="I101" s="175">
        <f t="shared" si="106"/>
        <v>-2830810.3034565211</v>
      </c>
      <c r="J101" s="176">
        <v>-7.0551058361282254E-2</v>
      </c>
      <c r="K101" s="175">
        <f t="shared" ref="K101:K110" si="170">K100*(1+J100)</f>
        <v>449799325.1162008</v>
      </c>
      <c r="L101" s="177">
        <f t="shared" si="107"/>
        <v>-31733818.437138453</v>
      </c>
      <c r="M101" s="174">
        <v>-0.16930284475631233</v>
      </c>
      <c r="N101" s="175">
        <f t="shared" ref="N101:N110" si="171">N100*(1+M100)</f>
        <v>413719569.13693768</v>
      </c>
      <c r="O101" s="175">
        <f t="shared" si="108"/>
        <v>-70043899.986239389</v>
      </c>
      <c r="P101" s="176">
        <v>-8.4608599824552141E-2</v>
      </c>
      <c r="Q101" s="178">
        <f t="shared" ref="Q101:Q110" si="172">Q100*(1+P100)</f>
        <v>395599697.57803208</v>
      </c>
      <c r="R101" s="178">
        <f t="shared" si="109"/>
        <v>-33471136.503093567</v>
      </c>
      <c r="S101" s="176">
        <v>-2.8218365729564692E-2</v>
      </c>
      <c r="T101" s="178">
        <f t="shared" ref="T101:T110" si="173">T100*(1+S100)</f>
        <v>233860405.6305224</v>
      </c>
      <c r="U101" s="178">
        <f t="shared" si="110"/>
        <v>-6599158.4557464309</v>
      </c>
      <c r="V101" s="329">
        <v>-3.0772988204320607E-2</v>
      </c>
      <c r="W101" s="173">
        <v>0</v>
      </c>
      <c r="X101" s="173">
        <f t="shared" si="111"/>
        <v>0</v>
      </c>
      <c r="Y101" s="174">
        <v>2.4956747244371195E-2</v>
      </c>
      <c r="Z101" s="175">
        <f t="shared" ref="Z101:Z110" si="174">Z100*(1+Y100)</f>
        <v>0</v>
      </c>
      <c r="AA101" s="177">
        <f t="shared" si="112"/>
        <v>0</v>
      </c>
      <c r="AB101" s="174">
        <v>-0.32554276075490696</v>
      </c>
      <c r="AC101" s="175">
        <f t="shared" ref="AC101:AC110" si="175">AC100*(1+AB100)</f>
        <v>18735063.424491525</v>
      </c>
      <c r="AD101" s="175">
        <f t="shared" si="113"/>
        <v>-6099064.2701272527</v>
      </c>
      <c r="AE101" s="331">
        <v>-7.159047022902941E-2</v>
      </c>
      <c r="AF101" s="231">
        <f t="shared" ref="AF101:AF110" si="176">AF100*(1+AE100)</f>
        <v>11401951073.14966</v>
      </c>
      <c r="AG101" s="173">
        <f t="shared" si="114"/>
        <v>-816271038.85517073</v>
      </c>
      <c r="AH101" s="332">
        <v>-8.0401614156474552E-2</v>
      </c>
      <c r="AI101" s="173">
        <f t="shared" ref="AI101:AI110" si="177">AI100*(1+AH100)</f>
        <v>8349587544.7426996</v>
      </c>
      <c r="AJ101" s="173">
        <f t="shared" si="115"/>
        <v>-671320316.13810825</v>
      </c>
      <c r="AK101" s="332">
        <v>-6.8382692801919456E-2</v>
      </c>
      <c r="AL101" s="173">
        <f t="shared" ref="AL101:AL110" si="178">AL100*(1+AK100)</f>
        <v>4858081113.0840302</v>
      </c>
      <c r="AM101" s="316">
        <f t="shared" si="116"/>
        <v>-332208668.36283219</v>
      </c>
      <c r="AN101" s="332">
        <v>6.4287578926362415E-2</v>
      </c>
      <c r="AO101" s="173">
        <f t="shared" ref="AO101:AO110" si="179">AO100*(1+AN100)</f>
        <v>86237203.039965853</v>
      </c>
      <c r="AP101" s="173">
        <f t="shared" si="117"/>
        <v>5543980.9968205458</v>
      </c>
      <c r="AQ101" s="332">
        <v>-9.3390920613551073E-2</v>
      </c>
      <c r="AR101" s="173">
        <f t="shared" ref="AR101:AR110" si="180">AR100*(1+AQ100)</f>
        <v>326513352.6556862</v>
      </c>
      <c r="AS101" s="173">
        <f t="shared" si="118"/>
        <v>-30493382.597131595</v>
      </c>
      <c r="AT101" s="176">
        <v>-0.16970006951458055</v>
      </c>
      <c r="AU101" s="178">
        <f t="shared" ref="AU101:AU110" si="181">AU100*(1+AT100)</f>
        <v>0</v>
      </c>
      <c r="AV101" s="179">
        <f t="shared" si="119"/>
        <v>0</v>
      </c>
      <c r="AW101" s="174">
        <v>-0.21530353754958781</v>
      </c>
      <c r="AX101" s="177">
        <f t="shared" ref="AX101:AX110" si="182">AX100*(1+AW100)</f>
        <v>0</v>
      </c>
      <c r="AY101" s="177">
        <f t="shared" si="102"/>
        <v>0</v>
      </c>
      <c r="AZ101" s="203">
        <v>-0.14638842802976801</v>
      </c>
      <c r="BA101" s="177">
        <f t="shared" ref="BA101:BA110" si="183">BA100*(1+AZ100)</f>
        <v>1051175744.0967472</v>
      </c>
      <c r="BB101" s="177">
        <f t="shared" si="120"/>
        <v>-153879964.76134449</v>
      </c>
      <c r="BC101" s="332">
        <v>-8.5245140589305782E-2</v>
      </c>
      <c r="BD101" s="173">
        <f t="shared" ref="BD101:BD110" si="184">BD100*(1+BC100)</f>
        <v>905439151.19593036</v>
      </c>
      <c r="BE101" s="172">
        <f t="shared" si="121"/>
        <v>-77184287.738758773</v>
      </c>
      <c r="BF101" s="174">
        <v>9.5994959375631239E-2</v>
      </c>
      <c r="BG101" s="175">
        <f t="shared" ref="BG101:BG110" si="185">BG100*(1+BF100)</f>
        <v>0</v>
      </c>
      <c r="BH101" s="177">
        <f t="shared" si="122"/>
        <v>0</v>
      </c>
      <c r="BI101" s="333">
        <v>-6.918959000459482E-2</v>
      </c>
      <c r="BJ101" s="334">
        <v>41659531.726381443</v>
      </c>
      <c r="BK101" s="335">
        <v>-2882405.9199317424</v>
      </c>
      <c r="BL101" s="332">
        <v>1.4899159613715601E-2</v>
      </c>
      <c r="BM101" s="173">
        <f t="shared" ref="BM101:BM110" si="186">BM100*(1+BL100)</f>
        <v>272949691.66729861</v>
      </c>
      <c r="BN101" s="173">
        <f t="shared" si="123"/>
        <v>4066721.0226655412</v>
      </c>
      <c r="BO101" s="332">
        <v>9.5654641288134348E-2</v>
      </c>
      <c r="BP101" s="173">
        <f t="shared" ref="BP101:BP110" si="187">BP100*(1+BO100)</f>
        <v>25485840.911174338</v>
      </c>
      <c r="BQ101" s="173">
        <f t="shared" si="124"/>
        <v>2437838.9702848406</v>
      </c>
      <c r="BR101" s="173">
        <f t="shared" si="166"/>
        <v>15839842598.456512</v>
      </c>
      <c r="BT101" s="173">
        <f t="shared" si="167"/>
        <v>2116191404099.3711</v>
      </c>
      <c r="BV101" s="339">
        <f t="shared" si="125"/>
        <v>7.4850708531243575E-3</v>
      </c>
      <c r="BW101" s="338">
        <v>6.3479471226060005E-3</v>
      </c>
    </row>
    <row r="102" spans="1:75" ht="15.75">
      <c r="A102" s="171">
        <v>41000</v>
      </c>
      <c r="B102" s="172">
        <v>2158699830577.4612</v>
      </c>
      <c r="C102" s="173">
        <v>-36388096485.959846</v>
      </c>
      <c r="D102" s="174">
        <v>6.0069725582923089E-2</v>
      </c>
      <c r="E102" s="175">
        <f t="shared" si="168"/>
        <v>0</v>
      </c>
      <c r="F102" s="175">
        <f t="shared" si="105"/>
        <v>0</v>
      </c>
      <c r="G102" s="176">
        <v>-9.5141098747962404E-3</v>
      </c>
      <c r="H102" s="175">
        <f t="shared" si="169"/>
        <v>57928173.513530292</v>
      </c>
      <c r="I102" s="175">
        <f t="shared" si="106"/>
        <v>-551135.00765398855</v>
      </c>
      <c r="J102" s="176">
        <v>1.8647956863777869E-2</v>
      </c>
      <c r="K102" s="175">
        <f t="shared" si="170"/>
        <v>418065506.67906237</v>
      </c>
      <c r="L102" s="177">
        <f t="shared" si="107"/>
        <v>7796067.5347845936</v>
      </c>
      <c r="M102" s="174">
        <v>-1.8046822772786065E-2</v>
      </c>
      <c r="N102" s="175">
        <f t="shared" si="171"/>
        <v>343675669.1506983</v>
      </c>
      <c r="O102" s="175">
        <f t="shared" si="108"/>
        <v>-6202253.8924813112</v>
      </c>
      <c r="P102" s="176">
        <v>9.7471672736144845E-3</v>
      </c>
      <c r="Q102" s="178">
        <f t="shared" si="172"/>
        <v>362128561.07493854</v>
      </c>
      <c r="R102" s="178">
        <f t="shared" si="109"/>
        <v>3529727.6593507449</v>
      </c>
      <c r="S102" s="176">
        <v>-4.3087440787752618E-2</v>
      </c>
      <c r="T102" s="178">
        <f t="shared" si="173"/>
        <v>227261247.17477596</v>
      </c>
      <c r="U102" s="178">
        <f t="shared" si="110"/>
        <v>-9792105.5309939701</v>
      </c>
      <c r="V102" s="329">
        <v>3.2240732019611459E-2</v>
      </c>
      <c r="W102" s="173">
        <v>0</v>
      </c>
      <c r="X102" s="173">
        <f t="shared" si="111"/>
        <v>0</v>
      </c>
      <c r="Y102" s="174">
        <v>3.3146717252591197E-2</v>
      </c>
      <c r="Z102" s="175">
        <f t="shared" si="174"/>
        <v>0</v>
      </c>
      <c r="AA102" s="177">
        <f t="shared" si="112"/>
        <v>0</v>
      </c>
      <c r="AB102" s="174">
        <v>-6.2864257330769627E-2</v>
      </c>
      <c r="AC102" s="175">
        <f t="shared" si="175"/>
        <v>12635999.154364273</v>
      </c>
      <c r="AD102" s="175">
        <f t="shared" si="113"/>
        <v>-794352.7024713431</v>
      </c>
      <c r="AE102" s="331">
        <v>1.2905389756775257E-2</v>
      </c>
      <c r="AF102" s="231">
        <f t="shared" si="176"/>
        <v>10585680034.294489</v>
      </c>
      <c r="AG102" s="173">
        <f t="shared" si="114"/>
        <v>136612326.68308446</v>
      </c>
      <c r="AH102" s="332">
        <v>-4.2882783253437154E-2</v>
      </c>
      <c r="AI102" s="173">
        <f t="shared" si="177"/>
        <v>7678267228.6045914</v>
      </c>
      <c r="AJ102" s="173">
        <f t="shared" si="115"/>
        <v>-329265469.32622027</v>
      </c>
      <c r="AK102" s="332">
        <v>2.3335608688521445E-2</v>
      </c>
      <c r="AL102" s="173">
        <f t="shared" si="178"/>
        <v>4525872444.7211981</v>
      </c>
      <c r="AM102" s="316">
        <f t="shared" si="116"/>
        <v>105613988.34417579</v>
      </c>
      <c r="AN102" s="332">
        <v>-0.40546435699003092</v>
      </c>
      <c r="AO102" s="173">
        <f t="shared" si="179"/>
        <v>91781184.036786392</v>
      </c>
      <c r="AP102" s="173">
        <f t="shared" si="117"/>
        <v>-37213998.769259281</v>
      </c>
      <c r="AQ102" s="332">
        <v>-0.15747541360002523</v>
      </c>
      <c r="AR102" s="173">
        <f t="shared" si="180"/>
        <v>296019970.05855459</v>
      </c>
      <c r="AS102" s="173">
        <f t="shared" si="118"/>
        <v>-46615867.218837969</v>
      </c>
      <c r="AT102" s="176">
        <v>-0.20699638331161804</v>
      </c>
      <c r="AU102" s="178">
        <f t="shared" si="181"/>
        <v>0</v>
      </c>
      <c r="AV102" s="179">
        <f t="shared" si="119"/>
        <v>0</v>
      </c>
      <c r="AW102" s="174">
        <v>8.6229628611767094E-3</v>
      </c>
      <c r="AX102" s="177">
        <f t="shared" si="182"/>
        <v>0</v>
      </c>
      <c r="AY102" s="177">
        <f t="shared" si="102"/>
        <v>0</v>
      </c>
      <c r="AZ102" s="203">
        <v>8.6700034589270256E-3</v>
      </c>
      <c r="BA102" s="177">
        <f t="shared" si="183"/>
        <v>897295779.33540261</v>
      </c>
      <c r="BB102" s="177">
        <f t="shared" si="120"/>
        <v>7779557.510518562</v>
      </c>
      <c r="BC102" s="332">
        <v>-1.5890705396003617E-2</v>
      </c>
      <c r="BD102" s="173">
        <f t="shared" si="184"/>
        <v>828254863.45717156</v>
      </c>
      <c r="BE102" s="172">
        <f t="shared" si="121"/>
        <v>-13161554.028005116</v>
      </c>
      <c r="BF102" s="174">
        <v>-5.07028071971065E-2</v>
      </c>
      <c r="BG102" s="175">
        <f t="shared" si="185"/>
        <v>0</v>
      </c>
      <c r="BH102" s="177">
        <f t="shared" si="122"/>
        <v>0</v>
      </c>
      <c r="BI102" s="333">
        <v>-0.17293716548815358</v>
      </c>
      <c r="BJ102" s="334">
        <v>38777125.806449704</v>
      </c>
      <c r="BK102" s="335">
        <v>-6706006.2227449436</v>
      </c>
      <c r="BL102" s="332">
        <v>-1.6687486858954454E-2</v>
      </c>
      <c r="BM102" s="173">
        <f t="shared" si="186"/>
        <v>277016412.68996418</v>
      </c>
      <c r="BN102" s="173">
        <f t="shared" si="123"/>
        <v>-4622707.7464784812</v>
      </c>
      <c r="BO102" s="332">
        <v>-3.0318489848834309E-2</v>
      </c>
      <c r="BP102" s="173">
        <f t="shared" si="187"/>
        <v>27923679.881459177</v>
      </c>
      <c r="BQ102" s="173">
        <f t="shared" si="124"/>
        <v>-846603.80502811889</v>
      </c>
      <c r="BR102" s="173">
        <f t="shared" si="166"/>
        <v>-36193656099.441589</v>
      </c>
      <c r="BT102" s="173">
        <f t="shared" si="167"/>
        <v>2132031246697.8281</v>
      </c>
      <c r="BV102" s="339">
        <f t="shared" si="125"/>
        <v>-1.6976137735082313E-2</v>
      </c>
      <c r="BW102" s="338">
        <v>-1.6856487396038698E-2</v>
      </c>
    </row>
    <row r="103" spans="1:75" ht="15.75">
      <c r="A103" s="171">
        <v>41030</v>
      </c>
      <c r="B103" s="172">
        <v>2122311734091.5012</v>
      </c>
      <c r="C103" s="173">
        <v>-144818160078.19382</v>
      </c>
      <c r="D103" s="174">
        <v>-4.0128366299126923E-2</v>
      </c>
      <c r="E103" s="175">
        <f t="shared" si="168"/>
        <v>0</v>
      </c>
      <c r="F103" s="175">
        <f t="shared" si="105"/>
        <v>0</v>
      </c>
      <c r="G103" s="176">
        <v>-9.4403576891751731E-2</v>
      </c>
      <c r="H103" s="175">
        <f t="shared" si="169"/>
        <v>57377038.505876303</v>
      </c>
      <c r="I103" s="175">
        <f t="shared" si="106"/>
        <v>-5416597.6664104937</v>
      </c>
      <c r="J103" s="176">
        <v>-2.210414667221151E-2</v>
      </c>
      <c r="K103" s="175">
        <f t="shared" si="170"/>
        <v>425861574.21384692</v>
      </c>
      <c r="L103" s="177">
        <f t="shared" si="107"/>
        <v>-9413306.6984817591</v>
      </c>
      <c r="M103" s="174">
        <v>-0.18782223423008504</v>
      </c>
      <c r="N103" s="175">
        <f t="shared" si="171"/>
        <v>337473415.25821704</v>
      </c>
      <c r="O103" s="175">
        <f t="shared" si="108"/>
        <v>-63385010.847055592</v>
      </c>
      <c r="P103" s="176">
        <v>-1.6053151624024174E-2</v>
      </c>
      <c r="Q103" s="178">
        <f t="shared" si="172"/>
        <v>365658288.73428929</v>
      </c>
      <c r="R103" s="178">
        <f t="shared" si="109"/>
        <v>-5869967.9516327567</v>
      </c>
      <c r="S103" s="176">
        <v>-4.3593353688294013E-2</v>
      </c>
      <c r="T103" s="178">
        <f t="shared" si="173"/>
        <v>217469141.64378199</v>
      </c>
      <c r="U103" s="178">
        <f t="shared" si="110"/>
        <v>-9480209.2079670969</v>
      </c>
      <c r="V103" s="329">
        <v>-0.19087808118664695</v>
      </c>
      <c r="W103" s="173">
        <v>0</v>
      </c>
      <c r="X103" s="173">
        <f t="shared" si="111"/>
        <v>0</v>
      </c>
      <c r="Y103" s="174">
        <v>-0.20745217125827708</v>
      </c>
      <c r="Z103" s="175">
        <f t="shared" si="174"/>
        <v>0</v>
      </c>
      <c r="AA103" s="177">
        <f t="shared" si="112"/>
        <v>0</v>
      </c>
      <c r="AB103" s="174">
        <v>-0.20821839919591875</v>
      </c>
      <c r="AC103" s="175">
        <f t="shared" si="175"/>
        <v>11841646.451892929</v>
      </c>
      <c r="AD103" s="175">
        <f t="shared" si="113"/>
        <v>-2465648.6680571768</v>
      </c>
      <c r="AE103" s="331">
        <v>-0.15554451462577928</v>
      </c>
      <c r="AF103" s="231">
        <f t="shared" si="176"/>
        <v>10722292360.977573</v>
      </c>
      <c r="AG103" s="173">
        <f t="shared" si="114"/>
        <v>-1667793760.9639575</v>
      </c>
      <c r="AH103" s="332">
        <v>-0.15829543425491094</v>
      </c>
      <c r="AI103" s="173">
        <f t="shared" si="177"/>
        <v>7349001759.2783709</v>
      </c>
      <c r="AJ103" s="173">
        <f t="shared" si="115"/>
        <v>-1163313424.8250742</v>
      </c>
      <c r="AK103" s="332">
        <v>-0.17972816947338977</v>
      </c>
      <c r="AL103" s="173">
        <f t="shared" si="178"/>
        <v>4631486433.0653744</v>
      </c>
      <c r="AM103" s="316">
        <f t="shared" si="116"/>
        <v>-832408578.55567908</v>
      </c>
      <c r="AN103" s="332">
        <v>-0.57673888397418394</v>
      </c>
      <c r="AO103" s="173">
        <f t="shared" si="179"/>
        <v>54567185.267527111</v>
      </c>
      <c r="AP103" s="173">
        <f t="shared" si="117"/>
        <v>-31471017.532806117</v>
      </c>
      <c r="AQ103" s="332">
        <v>-0.35180224517119635</v>
      </c>
      <c r="AR103" s="173">
        <f t="shared" si="180"/>
        <v>249404102.83971661</v>
      </c>
      <c r="AS103" s="173">
        <f t="shared" si="118"/>
        <v>-87740923.333920255</v>
      </c>
      <c r="AT103" s="176">
        <v>-0.24633369313479003</v>
      </c>
      <c r="AU103" s="178">
        <f t="shared" si="181"/>
        <v>0</v>
      </c>
      <c r="AV103" s="179">
        <f t="shared" si="119"/>
        <v>0</v>
      </c>
      <c r="AW103" s="174">
        <v>-0.31450179239369425</v>
      </c>
      <c r="AX103" s="177">
        <f t="shared" si="182"/>
        <v>0</v>
      </c>
      <c r="AY103" s="177">
        <f t="shared" si="102"/>
        <v>0</v>
      </c>
      <c r="AZ103" s="203">
        <v>-0.1489239504650865</v>
      </c>
      <c r="BA103" s="177">
        <f t="shared" si="183"/>
        <v>905075336.84592128</v>
      </c>
      <c r="BB103" s="177">
        <f t="shared" si="120"/>
        <v>-134787394.63161346</v>
      </c>
      <c r="BC103" s="332">
        <v>-0.10167816714446869</v>
      </c>
      <c r="BD103" s="173">
        <f t="shared" si="184"/>
        <v>815093309.42916644</v>
      </c>
      <c r="BE103" s="172">
        <f t="shared" si="121"/>
        <v>-82877193.75447692</v>
      </c>
      <c r="BF103" s="174">
        <v>-0.14759592902249205</v>
      </c>
      <c r="BG103" s="175">
        <f t="shared" si="185"/>
        <v>0</v>
      </c>
      <c r="BH103" s="177">
        <f t="shared" si="122"/>
        <v>0</v>
      </c>
      <c r="BI103" s="333">
        <v>0.10883746567873223</v>
      </c>
      <c r="BJ103" s="334">
        <v>32071119.583704762</v>
      </c>
      <c r="BK103" s="335">
        <v>3490539.3769699843</v>
      </c>
      <c r="BL103" s="332">
        <v>-4.2979982168387977E-2</v>
      </c>
      <c r="BM103" s="173">
        <f t="shared" si="186"/>
        <v>272393704.94348568</v>
      </c>
      <c r="BN103" s="173">
        <f t="shared" si="123"/>
        <v>-11707476.58125215</v>
      </c>
      <c r="BO103" s="332">
        <v>-2.9867498091778008E-2</v>
      </c>
      <c r="BP103" s="173">
        <f t="shared" si="187"/>
        <v>27077076.076431058</v>
      </c>
      <c r="BQ103" s="173">
        <f t="shared" si="124"/>
        <v>-808724.51804373262</v>
      </c>
      <c r="BR103" s="173">
        <f t="shared" si="166"/>
        <v>-140712711381.83438</v>
      </c>
      <c r="BT103" s="173">
        <f t="shared" si="167"/>
        <v>2095837590598.3857</v>
      </c>
      <c r="BV103" s="339">
        <f t="shared" si="125"/>
        <v>-6.7139129488396704E-2</v>
      </c>
      <c r="BW103" s="338">
        <v>-6.8236045512035104E-2</v>
      </c>
    </row>
    <row r="104" spans="1:75" ht="15.75">
      <c r="A104" s="171">
        <v>41061</v>
      </c>
      <c r="B104" s="172">
        <v>1977493574013.3074</v>
      </c>
      <c r="C104" s="173">
        <v>82464126035.913269</v>
      </c>
      <c r="D104" s="174">
        <v>7.2995621868951227E-2</v>
      </c>
      <c r="E104" s="175">
        <f t="shared" si="168"/>
        <v>0</v>
      </c>
      <c r="F104" s="175">
        <f t="shared" si="105"/>
        <v>0</v>
      </c>
      <c r="G104" s="176">
        <v>-7.0359287047431593E-2</v>
      </c>
      <c r="H104" s="175">
        <f t="shared" si="169"/>
        <v>51960440.839465812</v>
      </c>
      <c r="I104" s="175">
        <f t="shared" si="106"/>
        <v>-3655899.5721350624</v>
      </c>
      <c r="J104" s="176">
        <v>-7.1603893319923936E-2</v>
      </c>
      <c r="K104" s="175">
        <f t="shared" si="170"/>
        <v>416448267.51536518</v>
      </c>
      <c r="L104" s="177">
        <f t="shared" si="107"/>
        <v>-29819317.320437353</v>
      </c>
      <c r="M104" s="174">
        <v>-8.1595910528754395E-2</v>
      </c>
      <c r="N104" s="175">
        <f t="shared" si="171"/>
        <v>274088404.41116142</v>
      </c>
      <c r="O104" s="175">
        <f t="shared" si="108"/>
        <v>-22364492.923302177</v>
      </c>
      <c r="P104" s="176">
        <v>-8.3727403198355269E-2</v>
      </c>
      <c r="Q104" s="178">
        <f t="shared" si="172"/>
        <v>359788320.78265649</v>
      </c>
      <c r="R104" s="178">
        <f t="shared" si="109"/>
        <v>-30124141.800228663</v>
      </c>
      <c r="S104" s="176">
        <v>-9.9898096232697811E-2</v>
      </c>
      <c r="T104" s="178">
        <f t="shared" si="173"/>
        <v>207988932.43581489</v>
      </c>
      <c r="U104" s="178">
        <f t="shared" si="110"/>
        <v>-20777698.38780912</v>
      </c>
      <c r="V104" s="329">
        <v>8.0055891537015228E-2</v>
      </c>
      <c r="W104" s="173">
        <v>0</v>
      </c>
      <c r="X104" s="173">
        <f t="shared" si="111"/>
        <v>0</v>
      </c>
      <c r="Y104" s="174">
        <v>7.2181528931074601E-2</v>
      </c>
      <c r="Z104" s="175">
        <f t="shared" si="174"/>
        <v>0</v>
      </c>
      <c r="AA104" s="177">
        <f t="shared" si="112"/>
        <v>0</v>
      </c>
      <c r="AB104" s="174">
        <v>-0.11320797565185081</v>
      </c>
      <c r="AC104" s="175">
        <f t="shared" si="175"/>
        <v>9375997.7838357519</v>
      </c>
      <c r="AD104" s="175">
        <f t="shared" si="113"/>
        <v>-1061437.7288242851</v>
      </c>
      <c r="AE104" s="331">
        <v>2.3093540538507106E-2</v>
      </c>
      <c r="AF104" s="231">
        <f t="shared" si="176"/>
        <v>9054498600.0136166</v>
      </c>
      <c r="AG104" s="173">
        <f t="shared" si="114"/>
        <v>209100430.4752703</v>
      </c>
      <c r="AH104" s="332">
        <v>1.946767343460255E-2</v>
      </c>
      <c r="AI104" s="173">
        <f t="shared" si="177"/>
        <v>6185688334.4532967</v>
      </c>
      <c r="AJ104" s="173">
        <f t="shared" si="115"/>
        <v>120420960.46336733</v>
      </c>
      <c r="AK104" s="332">
        <v>-0.10454871802011435</v>
      </c>
      <c r="AL104" s="173">
        <f t="shared" si="178"/>
        <v>3799077854.5096955</v>
      </c>
      <c r="AM104" s="316">
        <f t="shared" si="116"/>
        <v>-397188719.34759516</v>
      </c>
      <c r="AN104" s="332">
        <v>0.28385382620530625</v>
      </c>
      <c r="AO104" s="173">
        <f t="shared" si="179"/>
        <v>23096167.734720994</v>
      </c>
      <c r="AP104" s="173">
        <f t="shared" si="117"/>
        <v>6555935.5821800949</v>
      </c>
      <c r="AQ104" s="332">
        <v>5.2374706630791613E-2</v>
      </c>
      <c r="AR104" s="173">
        <f t="shared" si="180"/>
        <v>161663179.50579634</v>
      </c>
      <c r="AS104" s="173">
        <f t="shared" si="118"/>
        <v>8467061.5996170864</v>
      </c>
      <c r="AT104" s="176">
        <v>-0.18529306381935978</v>
      </c>
      <c r="AU104" s="178">
        <f t="shared" si="181"/>
        <v>0</v>
      </c>
      <c r="AV104" s="179">
        <f t="shared" si="119"/>
        <v>0</v>
      </c>
      <c r="AW104" s="174">
        <v>-0.35417143902445591</v>
      </c>
      <c r="AX104" s="177">
        <f t="shared" si="182"/>
        <v>0</v>
      </c>
      <c r="AY104" s="177">
        <f t="shared" si="102"/>
        <v>0</v>
      </c>
      <c r="AZ104" s="203">
        <v>-7.7711387760815032E-3</v>
      </c>
      <c r="BA104" s="177">
        <f t="shared" si="183"/>
        <v>770287942.21430779</v>
      </c>
      <c r="BB104" s="177">
        <f t="shared" si="120"/>
        <v>-5986014.4964896357</v>
      </c>
      <c r="BC104" s="332">
        <v>3.1223750812493312E-3</v>
      </c>
      <c r="BD104" s="173">
        <f t="shared" si="184"/>
        <v>732216115.67468953</v>
      </c>
      <c r="BE104" s="172">
        <f t="shared" si="121"/>
        <v>2286253.3536718283</v>
      </c>
      <c r="BF104" s="174">
        <v>4.8988381020100787E-2</v>
      </c>
      <c r="BG104" s="175">
        <f t="shared" si="185"/>
        <v>0</v>
      </c>
      <c r="BH104" s="177">
        <f t="shared" si="122"/>
        <v>0</v>
      </c>
      <c r="BI104" s="333">
        <v>1.3277810911990939E-2</v>
      </c>
      <c r="BJ104" s="334">
        <v>35561658.960674748</v>
      </c>
      <c r="BK104" s="335">
        <v>472180.9833965475</v>
      </c>
      <c r="BL104" s="332">
        <v>5.6803378172478804E-2</v>
      </c>
      <c r="BM104" s="173">
        <f t="shared" si="186"/>
        <v>260686228.36223355</v>
      </c>
      <c r="BN104" s="173">
        <f t="shared" si="123"/>
        <v>14807858.414017122</v>
      </c>
      <c r="BO104" s="332">
        <v>-3.0249918462267561E-3</v>
      </c>
      <c r="BP104" s="173">
        <f t="shared" si="187"/>
        <v>26268351.558387324</v>
      </c>
      <c r="BQ104" s="173">
        <f t="shared" si="124"/>
        <v>-79461.549277939557</v>
      </c>
      <c r="BR104" s="173">
        <f t="shared" si="166"/>
        <v>82613072538.167831</v>
      </c>
      <c r="BT104" s="173">
        <f t="shared" si="167"/>
        <v>1955124879216.5513</v>
      </c>
      <c r="BV104" s="339">
        <f t="shared" si="125"/>
        <v>4.225462701455273E-2</v>
      </c>
      <c r="BW104" s="338">
        <v>4.1701337045840801E-2</v>
      </c>
    </row>
    <row r="105" spans="1:75" ht="15.75">
      <c r="A105" s="171">
        <v>41091</v>
      </c>
      <c r="B105" s="172">
        <v>2059957700049.2207</v>
      </c>
      <c r="C105" s="173">
        <v>37597930008.405502</v>
      </c>
      <c r="D105" s="174">
        <v>-1.6041000351635151E-2</v>
      </c>
      <c r="E105" s="175">
        <f t="shared" si="168"/>
        <v>0</v>
      </c>
      <c r="F105" s="175">
        <f t="shared" si="105"/>
        <v>0</v>
      </c>
      <c r="G105" s="176">
        <v>8.6401390753316071E-2</v>
      </c>
      <c r="H105" s="175">
        <f t="shared" si="169"/>
        <v>48304541.267330751</v>
      </c>
      <c r="I105" s="175">
        <f t="shared" si="106"/>
        <v>4173579.5451983255</v>
      </c>
      <c r="J105" s="176">
        <v>-6.6052317758015275E-2</v>
      </c>
      <c r="K105" s="175">
        <f t="shared" si="170"/>
        <v>386628950.19492787</v>
      </c>
      <c r="L105" s="177">
        <f t="shared" si="107"/>
        <v>-25537738.272723239</v>
      </c>
      <c r="M105" s="174">
        <v>2.5350503653804882E-2</v>
      </c>
      <c r="N105" s="175">
        <f t="shared" si="171"/>
        <v>251723911.48785925</v>
      </c>
      <c r="O105" s="175">
        <f t="shared" si="108"/>
        <v>6381327.9379230328</v>
      </c>
      <c r="P105" s="176">
        <v>-8.3353835516129626E-2</v>
      </c>
      <c r="Q105" s="178">
        <f t="shared" si="172"/>
        <v>329664178.98242784</v>
      </c>
      <c r="R105" s="178">
        <f t="shared" si="109"/>
        <v>-27478773.750461206</v>
      </c>
      <c r="S105" s="176">
        <v>-7.5674495491882071E-2</v>
      </c>
      <c r="T105" s="178">
        <f t="shared" si="173"/>
        <v>187211234.04800576</v>
      </c>
      <c r="U105" s="178">
        <f t="shared" si="110"/>
        <v>-14167115.686995491</v>
      </c>
      <c r="V105" s="329">
        <v>-0.17471377276128378</v>
      </c>
      <c r="W105" s="173">
        <v>0</v>
      </c>
      <c r="X105" s="173">
        <f t="shared" si="111"/>
        <v>0</v>
      </c>
      <c r="Y105" s="174">
        <v>7.4068004203654364E-2</v>
      </c>
      <c r="Z105" s="175">
        <f t="shared" si="174"/>
        <v>0</v>
      </c>
      <c r="AA105" s="177">
        <f t="shared" si="112"/>
        <v>0</v>
      </c>
      <c r="AB105" s="174">
        <v>-0.1135004035870585</v>
      </c>
      <c r="AC105" s="175">
        <f t="shared" si="175"/>
        <v>8314560.0550114671</v>
      </c>
      <c r="AD105" s="175">
        <f t="shared" si="113"/>
        <v>-943705.9218926368</v>
      </c>
      <c r="AE105" s="331">
        <v>-6.9268973252693752E-3</v>
      </c>
      <c r="AF105" s="231">
        <f t="shared" si="176"/>
        <v>9263599030.4888859</v>
      </c>
      <c r="AG105" s="173">
        <f t="shared" si="114"/>
        <v>-64167999.346661441</v>
      </c>
      <c r="AH105" s="332">
        <v>-6.1660201024705236E-2</v>
      </c>
      <c r="AI105" s="173">
        <f t="shared" si="177"/>
        <v>6306109294.9166651</v>
      </c>
      <c r="AJ105" s="173">
        <f t="shared" si="115"/>
        <v>-388835966.80832374</v>
      </c>
      <c r="AK105" s="332">
        <v>-1.5326060288114019E-2</v>
      </c>
      <c r="AL105" s="173">
        <f t="shared" si="178"/>
        <v>3401889135.1621003</v>
      </c>
      <c r="AM105" s="316">
        <f t="shared" si="116"/>
        <v>-52137557.978974409</v>
      </c>
      <c r="AN105" s="332">
        <v>8.3797819010603444E-2</v>
      </c>
      <c r="AO105" s="173">
        <f t="shared" si="179"/>
        <v>29652103.316901091</v>
      </c>
      <c r="AP105" s="173">
        <f t="shared" si="117"/>
        <v>2484781.5870333919</v>
      </c>
      <c r="AQ105" s="332">
        <v>-8.4020157157811637E-2</v>
      </c>
      <c r="AR105" s="173">
        <f t="shared" si="180"/>
        <v>170130241.10541344</v>
      </c>
      <c r="AS105" s="173">
        <f t="shared" si="118"/>
        <v>-14294369.594973221</v>
      </c>
      <c r="AT105" s="176">
        <v>3.0512001491257996E-2</v>
      </c>
      <c r="AU105" s="178">
        <f t="shared" si="181"/>
        <v>0</v>
      </c>
      <c r="AV105" s="179">
        <f t="shared" si="119"/>
        <v>0</v>
      </c>
      <c r="AW105" s="174">
        <v>-0.17684400171795084</v>
      </c>
      <c r="AX105" s="177">
        <f t="shared" si="182"/>
        <v>0</v>
      </c>
      <c r="AY105" s="177">
        <f t="shared" si="102"/>
        <v>0</v>
      </c>
      <c r="AZ105" s="203">
        <v>-2.3660346003472821E-2</v>
      </c>
      <c r="BA105" s="177">
        <f t="shared" si="183"/>
        <v>764301927.71781814</v>
      </c>
      <c r="BB105" s="177">
        <f t="shared" si="120"/>
        <v>-18083648.06092485</v>
      </c>
      <c r="BC105" s="332">
        <v>-3.9205602714287517E-2</v>
      </c>
      <c r="BD105" s="173">
        <f t="shared" si="184"/>
        <v>734502369.02836132</v>
      </c>
      <c r="BE105" s="172">
        <f t="shared" si="121"/>
        <v>-28796608.072828934</v>
      </c>
      <c r="BF105" s="174">
        <v>-3.6075904645268095E-2</v>
      </c>
      <c r="BG105" s="175">
        <f t="shared" si="185"/>
        <v>0</v>
      </c>
      <c r="BH105" s="177">
        <f t="shared" si="122"/>
        <v>0</v>
      </c>
      <c r="BI105" s="333">
        <v>2.725464107190665E-2</v>
      </c>
      <c r="BJ105" s="334">
        <v>36033839.944071293</v>
      </c>
      <c r="BK105" s="335">
        <v>982089.37411819585</v>
      </c>
      <c r="BL105" s="332">
        <v>7.8900266690130658E-2</v>
      </c>
      <c r="BM105" s="173">
        <f t="shared" si="186"/>
        <v>275494086.77625066</v>
      </c>
      <c r="BN105" s="173">
        <f t="shared" si="123"/>
        <v>21736556.918200176</v>
      </c>
      <c r="BO105" s="332">
        <v>-2.2665279890002193E-2</v>
      </c>
      <c r="BP105" s="173">
        <f t="shared" si="187"/>
        <v>26188890.009109385</v>
      </c>
      <c r="BQ105" s="173">
        <f t="shared" si="124"/>
        <v>-593578.52206494636</v>
      </c>
      <c r="BR105" s="173">
        <f t="shared" si="166"/>
        <v>38197208735.05986</v>
      </c>
      <c r="BT105" s="173">
        <f t="shared" si="167"/>
        <v>2037737951754.7197</v>
      </c>
      <c r="BV105" s="339">
        <f t="shared" si="125"/>
        <v>1.8744907166384078E-2</v>
      </c>
      <c r="BW105" s="338">
        <v>1.8251797115788899E-2</v>
      </c>
    </row>
    <row r="106" spans="1:75" ht="15.75">
      <c r="A106" s="171">
        <v>41122</v>
      </c>
      <c r="B106" s="172">
        <v>2097555630057.6262</v>
      </c>
      <c r="C106" s="173">
        <v>47238354905.020683</v>
      </c>
      <c r="D106" s="174">
        <v>-2.0172464924738981E-2</v>
      </c>
      <c r="E106" s="175">
        <f t="shared" si="168"/>
        <v>0</v>
      </c>
      <c r="F106" s="175">
        <f t="shared" si="105"/>
        <v>0</v>
      </c>
      <c r="G106" s="176">
        <v>7.2374525797145567E-2</v>
      </c>
      <c r="H106" s="175">
        <f t="shared" si="169"/>
        <v>52478120.81252908</v>
      </c>
      <c r="I106" s="175">
        <f t="shared" si="106"/>
        <v>3798079.1085321074</v>
      </c>
      <c r="J106" s="176">
        <v>2.0384859232719821E-2</v>
      </c>
      <c r="K106" s="175">
        <f t="shared" si="170"/>
        <v>361091211.92220467</v>
      </c>
      <c r="L106" s="177">
        <f t="shared" si="107"/>
        <v>7360793.5252063433</v>
      </c>
      <c r="M106" s="174">
        <v>-5.8876831335473818E-3</v>
      </c>
      <c r="N106" s="175">
        <f t="shared" si="171"/>
        <v>258105239.42578226</v>
      </c>
      <c r="O106" s="175">
        <f t="shared" si="108"/>
        <v>-1519641.864847387</v>
      </c>
      <c r="P106" s="176">
        <v>-1.4887490351461309E-2</v>
      </c>
      <c r="Q106" s="178">
        <f t="shared" si="172"/>
        <v>302185405.23196661</v>
      </c>
      <c r="R106" s="178">
        <f t="shared" si="109"/>
        <v>-4498782.3047433291</v>
      </c>
      <c r="S106" s="176">
        <v>1.9705058915586229E-3</v>
      </c>
      <c r="T106" s="178">
        <f t="shared" si="173"/>
        <v>173044118.36101025</v>
      </c>
      <c r="U106" s="178">
        <f t="shared" si="110"/>
        <v>340984.45472993836</v>
      </c>
      <c r="V106" s="329">
        <v>8.9424117963895849E-2</v>
      </c>
      <c r="W106" s="173">
        <v>0</v>
      </c>
      <c r="X106" s="173">
        <f t="shared" si="111"/>
        <v>0</v>
      </c>
      <c r="Y106" s="174">
        <v>2.0988689990387437E-2</v>
      </c>
      <c r="Z106" s="175">
        <f t="shared" si="174"/>
        <v>0</v>
      </c>
      <c r="AA106" s="177">
        <f t="shared" si="112"/>
        <v>0</v>
      </c>
      <c r="AB106" s="174">
        <v>-5.5041353218998716E-2</v>
      </c>
      <c r="AC106" s="175">
        <f t="shared" si="175"/>
        <v>7370854.1331188306</v>
      </c>
      <c r="AD106" s="175">
        <f t="shared" si="113"/>
        <v>-405701.78586671012</v>
      </c>
      <c r="AE106" s="331">
        <v>0.11323533675237377</v>
      </c>
      <c r="AF106" s="231">
        <f t="shared" si="176"/>
        <v>9199431031.1422234</v>
      </c>
      <c r="AG106" s="173">
        <f t="shared" si="114"/>
        <v>1041700670.7416267</v>
      </c>
      <c r="AH106" s="332">
        <v>3.1102401662719287E-2</v>
      </c>
      <c r="AI106" s="173">
        <f t="shared" si="177"/>
        <v>5917273328.1083412</v>
      </c>
      <c r="AJ106" s="173">
        <f t="shared" si="115"/>
        <v>184041411.79892138</v>
      </c>
      <c r="AK106" s="332">
        <v>0.19376412352058478</v>
      </c>
      <c r="AL106" s="173">
        <f t="shared" si="178"/>
        <v>3349751577.183126</v>
      </c>
      <c r="AM106" s="316">
        <f t="shared" si="116"/>
        <v>649061678.36458492</v>
      </c>
      <c r="AN106" s="332">
        <v>0.1707884431848444</v>
      </c>
      <c r="AO106" s="173">
        <f t="shared" si="179"/>
        <v>32136884.903934482</v>
      </c>
      <c r="AP106" s="173">
        <f t="shared" si="117"/>
        <v>5488608.5415534982</v>
      </c>
      <c r="AQ106" s="332">
        <v>0.15382925512177478</v>
      </c>
      <c r="AR106" s="173">
        <f t="shared" si="180"/>
        <v>155835871.5104402</v>
      </c>
      <c r="AS106" s="173">
        <f t="shared" si="118"/>
        <v>23972116.035703622</v>
      </c>
      <c r="AT106" s="176">
        <v>6.73187429593049E-2</v>
      </c>
      <c r="AU106" s="178">
        <f t="shared" si="181"/>
        <v>0</v>
      </c>
      <c r="AV106" s="179">
        <f t="shared" si="119"/>
        <v>0</v>
      </c>
      <c r="AW106" s="174">
        <v>-4.9052373282700956E-2</v>
      </c>
      <c r="AX106" s="177">
        <f t="shared" si="182"/>
        <v>0</v>
      </c>
      <c r="AY106" s="177">
        <f t="shared" si="102"/>
        <v>0</v>
      </c>
      <c r="AZ106" s="203">
        <v>2.0838374731147369E-3</v>
      </c>
      <c r="BA106" s="177">
        <f t="shared" si="183"/>
        <v>746218279.65689337</v>
      </c>
      <c r="BB106" s="177">
        <f t="shared" si="120"/>
        <v>1554997.6142722468</v>
      </c>
      <c r="BC106" s="332">
        <v>6.7827410413110717E-2</v>
      </c>
      <c r="BD106" s="173">
        <f t="shared" si="184"/>
        <v>705705760.95553243</v>
      </c>
      <c r="BE106" s="172">
        <f t="shared" si="121"/>
        <v>47866194.279227503</v>
      </c>
      <c r="BF106" s="174">
        <v>8.7407444127824432E-2</v>
      </c>
      <c r="BG106" s="175">
        <f t="shared" si="185"/>
        <v>0</v>
      </c>
      <c r="BH106" s="177">
        <f t="shared" si="122"/>
        <v>0</v>
      </c>
      <c r="BI106" s="333">
        <v>8.436341029459879E-2</v>
      </c>
      <c r="BJ106" s="334">
        <v>37015929.318189487</v>
      </c>
      <c r="BK106" s="335">
        <v>3122790.032506288</v>
      </c>
      <c r="BL106" s="332">
        <v>1.5114284902773631E-2</v>
      </c>
      <c r="BM106" s="173">
        <f t="shared" si="186"/>
        <v>297230643.6944508</v>
      </c>
      <c r="BN106" s="173">
        <f t="shared" si="123"/>
        <v>4492428.6306327255</v>
      </c>
      <c r="BO106" s="332">
        <v>2.538135426188802E-2</v>
      </c>
      <c r="BP106" s="173">
        <f t="shared" si="187"/>
        <v>25595311.487044439</v>
      </c>
      <c r="BQ106" s="173">
        <f t="shared" si="124"/>
        <v>649643.66829604679</v>
      </c>
      <c r="BR106" s="173">
        <f t="shared" si="166"/>
        <v>45271328634.180336</v>
      </c>
      <c r="BT106" s="173">
        <f t="shared" si="167"/>
        <v>2075935160489.7793</v>
      </c>
      <c r="BV106" s="339">
        <f t="shared" si="125"/>
        <v>2.1807679495875674E-2</v>
      </c>
      <c r="BW106" s="338">
        <v>2.2520668452413298E-2</v>
      </c>
    </row>
    <row r="107" spans="1:75" ht="15.75">
      <c r="A107" s="171">
        <v>41153</v>
      </c>
      <c r="B107" s="172">
        <v>2144793984962.647</v>
      </c>
      <c r="C107" s="173">
        <v>48568526498.632111</v>
      </c>
      <c r="D107" s="174">
        <v>-1.6696066527692666E-2</v>
      </c>
      <c r="E107" s="175">
        <f t="shared" si="168"/>
        <v>0</v>
      </c>
      <c r="F107" s="175">
        <f t="shared" si="105"/>
        <v>0</v>
      </c>
      <c r="G107" s="176">
        <v>-5.7713294622855953E-2</v>
      </c>
      <c r="H107" s="175">
        <f t="shared" si="169"/>
        <v>56276199.921061188</v>
      </c>
      <c r="I107" s="175">
        <f t="shared" si="106"/>
        <v>-3247884.9062989471</v>
      </c>
      <c r="J107" s="176">
        <v>-2.327782305576381E-2</v>
      </c>
      <c r="K107" s="175">
        <f t="shared" si="170"/>
        <v>368452005.447411</v>
      </c>
      <c r="L107" s="177">
        <f t="shared" si="107"/>
        <v>-8576760.5873461571</v>
      </c>
      <c r="M107" s="174">
        <v>4.6837598567081556E-2</v>
      </c>
      <c r="N107" s="175">
        <f t="shared" si="171"/>
        <v>256585597.56093487</v>
      </c>
      <c r="O107" s="175">
        <f t="shared" si="108"/>
        <v>12017853.216653809</v>
      </c>
      <c r="P107" s="176">
        <v>-8.6961332424070822E-2</v>
      </c>
      <c r="Q107" s="178">
        <f t="shared" si="172"/>
        <v>297686622.92722327</v>
      </c>
      <c r="R107" s="178">
        <f t="shared" si="109"/>
        <v>-25887225.374573287</v>
      </c>
      <c r="S107" s="176">
        <v>-5.252248740447768E-2</v>
      </c>
      <c r="T107" s="178">
        <f t="shared" si="173"/>
        <v>173385102.8157402</v>
      </c>
      <c r="U107" s="178">
        <f t="shared" si="110"/>
        <v>-9106616.8787637819</v>
      </c>
      <c r="V107" s="329">
        <v>-1.8725012753664977E-2</v>
      </c>
      <c r="W107" s="173">
        <v>0</v>
      </c>
      <c r="X107" s="173">
        <f t="shared" si="111"/>
        <v>0</v>
      </c>
      <c r="Y107" s="174">
        <v>7.0882417561066988E-2</v>
      </c>
      <c r="Z107" s="175">
        <f t="shared" si="174"/>
        <v>0</v>
      </c>
      <c r="AA107" s="177">
        <f t="shared" si="112"/>
        <v>0</v>
      </c>
      <c r="AB107" s="174">
        <v>0.16138801878922018</v>
      </c>
      <c r="AC107" s="175">
        <f t="shared" si="175"/>
        <v>6965152.3472521203</v>
      </c>
      <c r="AD107" s="175">
        <f t="shared" si="113"/>
        <v>1124092.1378881063</v>
      </c>
      <c r="AE107" s="331">
        <v>9.9348582790262339E-3</v>
      </c>
      <c r="AF107" s="231">
        <f t="shared" si="176"/>
        <v>10241131701.88385</v>
      </c>
      <c r="AG107" s="173">
        <f t="shared" si="114"/>
        <v>101744192.07505879</v>
      </c>
      <c r="AH107" s="332">
        <v>2.1030565632634359E-2</v>
      </c>
      <c r="AI107" s="173">
        <f t="shared" si="177"/>
        <v>6101314739.9072628</v>
      </c>
      <c r="AJ107" s="173">
        <f t="shared" si="115"/>
        <v>128314100.08297913</v>
      </c>
      <c r="AK107" s="332">
        <v>2.1061053929101032E-2</v>
      </c>
      <c r="AL107" s="173">
        <f t="shared" si="178"/>
        <v>3998813255.5477104</v>
      </c>
      <c r="AM107" s="316">
        <f t="shared" si="116"/>
        <v>84219221.627494395</v>
      </c>
      <c r="AN107" s="332">
        <v>0.52763845490683403</v>
      </c>
      <c r="AO107" s="173">
        <f t="shared" si="179"/>
        <v>37625493.445487976</v>
      </c>
      <c r="AP107" s="173">
        <f t="shared" si="117"/>
        <v>19852657.226684488</v>
      </c>
      <c r="AQ107" s="332">
        <v>0.18173628765172342</v>
      </c>
      <c r="AR107" s="173">
        <f t="shared" si="180"/>
        <v>179807987.54614383</v>
      </c>
      <c r="AS107" s="173">
        <f t="shared" si="118"/>
        <v>32677636.146763496</v>
      </c>
      <c r="AT107" s="176">
        <v>3.2451197774105399E-2</v>
      </c>
      <c r="AU107" s="178">
        <f t="shared" si="181"/>
        <v>0</v>
      </c>
      <c r="AV107" s="179">
        <f t="shared" si="119"/>
        <v>0</v>
      </c>
      <c r="AW107" s="174">
        <v>9.0165339427411825E-2</v>
      </c>
      <c r="AX107" s="177">
        <f t="shared" si="182"/>
        <v>0</v>
      </c>
      <c r="AY107" s="177">
        <f t="shared" si="102"/>
        <v>0</v>
      </c>
      <c r="AZ107" s="203">
        <v>4.8353480274932588E-2</v>
      </c>
      <c r="BA107" s="177">
        <f t="shared" si="183"/>
        <v>747773277.27116561</v>
      </c>
      <c r="BB107" s="177">
        <f t="shared" si="120"/>
        <v>36157440.412653007</v>
      </c>
      <c r="BC107" s="332">
        <v>4.0762106436788549E-2</v>
      </c>
      <c r="BD107" s="173">
        <f t="shared" si="184"/>
        <v>753571955.23475993</v>
      </c>
      <c r="BE107" s="172">
        <f t="shared" si="121"/>
        <v>30717180.247058138</v>
      </c>
      <c r="BF107" s="174">
        <v>0.10808966226856997</v>
      </c>
      <c r="BG107" s="175">
        <f t="shared" si="185"/>
        <v>0</v>
      </c>
      <c r="BH107" s="177">
        <f t="shared" si="122"/>
        <v>0</v>
      </c>
      <c r="BI107" s="333">
        <v>2.606132989108538E-2</v>
      </c>
      <c r="BJ107" s="334">
        <v>40138719.350695774</v>
      </c>
      <c r="BK107" s="335">
        <v>1046068.406404175</v>
      </c>
      <c r="BL107" s="332">
        <v>-5.6147903277534723E-2</v>
      </c>
      <c r="BM107" s="173">
        <f t="shared" si="186"/>
        <v>301723072.32508355</v>
      </c>
      <c r="BN107" s="173">
        <f t="shared" si="123"/>
        <v>-16941117.881509405</v>
      </c>
      <c r="BO107" s="332">
        <v>5.5772350083682323E-2</v>
      </c>
      <c r="BP107" s="173">
        <f t="shared" si="187"/>
        <v>26244955.155340482</v>
      </c>
      <c r="BQ107" s="173">
        <f t="shared" si="124"/>
        <v>1463742.8268541924</v>
      </c>
      <c r="BR107" s="173">
        <f t="shared" si="166"/>
        <v>48182951919.854118</v>
      </c>
      <c r="BT107" s="173">
        <f t="shared" si="167"/>
        <v>2121206489123.9597</v>
      </c>
      <c r="BV107" s="339">
        <f t="shared" si="125"/>
        <v>2.2714880501687164E-2</v>
      </c>
      <c r="BW107" s="338">
        <v>2.2644844604726901E-2</v>
      </c>
    </row>
    <row r="108" spans="1:75" ht="15.75">
      <c r="A108" s="185">
        <v>41183</v>
      </c>
      <c r="B108" s="186">
        <v>2193362511461.2791</v>
      </c>
      <c r="C108" s="173">
        <v>6271560544.9994135</v>
      </c>
      <c r="D108" s="174">
        <v>6.0877211313539372E-3</v>
      </c>
      <c r="E108" s="175">
        <f t="shared" si="168"/>
        <v>0</v>
      </c>
      <c r="F108" s="175">
        <f t="shared" si="105"/>
        <v>0</v>
      </c>
      <c r="G108" s="176">
        <v>0.13357908680805455</v>
      </c>
      <c r="H108" s="175">
        <f t="shared" si="169"/>
        <v>53028315.014762245</v>
      </c>
      <c r="I108" s="175">
        <f t="shared" si="106"/>
        <v>7083473.8946417887</v>
      </c>
      <c r="J108" s="176">
        <v>7.8369123163841106E-2</v>
      </c>
      <c r="K108" s="175">
        <f t="shared" si="170"/>
        <v>359875244.86006486</v>
      </c>
      <c r="L108" s="177">
        <f t="shared" si="107"/>
        <v>28203107.388055898</v>
      </c>
      <c r="M108" s="174">
        <v>0.16533372610983674</v>
      </c>
      <c r="N108" s="175">
        <f t="shared" si="171"/>
        <v>268603450.77758867</v>
      </c>
      <c r="O108" s="175">
        <f t="shared" si="108"/>
        <v>44409209.363018855</v>
      </c>
      <c r="P108" s="176">
        <v>6.519965081357601E-2</v>
      </c>
      <c r="Q108" s="178">
        <f t="shared" si="172"/>
        <v>271799397.55264997</v>
      </c>
      <c r="R108" s="178">
        <f t="shared" si="109"/>
        <v>17721225.811773103</v>
      </c>
      <c r="S108" s="176">
        <v>6.9304613283975969E-2</v>
      </c>
      <c r="T108" s="178">
        <f t="shared" si="173"/>
        <v>164278485.93697643</v>
      </c>
      <c r="U108" s="178">
        <f t="shared" si="110"/>
        <v>11385256.938739236</v>
      </c>
      <c r="V108" s="329">
        <v>-6.3236474060051145E-2</v>
      </c>
      <c r="W108" s="173">
        <v>0</v>
      </c>
      <c r="X108" s="173">
        <f t="shared" si="111"/>
        <v>0</v>
      </c>
      <c r="Y108" s="174">
        <v>-4.3894191075406416E-2</v>
      </c>
      <c r="Z108" s="175">
        <f t="shared" si="174"/>
        <v>0</v>
      </c>
      <c r="AA108" s="177">
        <f t="shared" si="112"/>
        <v>0</v>
      </c>
      <c r="AB108" s="174">
        <v>9.230628927145966E-2</v>
      </c>
      <c r="AC108" s="175">
        <f t="shared" si="175"/>
        <v>8089244.4851402268</v>
      </c>
      <c r="AD108" s="175">
        <f t="shared" si="113"/>
        <v>746688.14143291349</v>
      </c>
      <c r="AE108" s="331">
        <v>1.4249824552432558E-2</v>
      </c>
      <c r="AF108" s="231">
        <f t="shared" si="176"/>
        <v>10342875893.958908</v>
      </c>
      <c r="AG108" s="173">
        <f t="shared" si="114"/>
        <v>147384166.85649848</v>
      </c>
      <c r="AH108" s="332">
        <v>-6.1420848950783771E-2</v>
      </c>
      <c r="AI108" s="173">
        <f t="shared" si="177"/>
        <v>6229628839.990242</v>
      </c>
      <c r="AJ108" s="173">
        <f t="shared" si="115"/>
        <v>-382629092.00048697</v>
      </c>
      <c r="AK108" s="332">
        <v>-7.3743293706258553E-2</v>
      </c>
      <c r="AL108" s="173">
        <f t="shared" si="178"/>
        <v>4083032477.1752048</v>
      </c>
      <c r="AM108" s="316">
        <f t="shared" si="116"/>
        <v>-301096263.17652357</v>
      </c>
      <c r="AN108" s="332">
        <v>4.4409119193130689E-2</v>
      </c>
      <c r="AO108" s="173">
        <f t="shared" si="179"/>
        <v>57478150.672172464</v>
      </c>
      <c r="AP108" s="173">
        <f t="shared" si="117"/>
        <v>2552554.044201232</v>
      </c>
      <c r="AQ108" s="332">
        <v>-0.13340501288131099</v>
      </c>
      <c r="AR108" s="173">
        <f t="shared" si="180"/>
        <v>212485623.69290733</v>
      </c>
      <c r="AS108" s="173">
        <f t="shared" si="118"/>
        <v>-28346647.365845703</v>
      </c>
      <c r="AT108" s="176">
        <v>0.14070563437155786</v>
      </c>
      <c r="AU108" s="178">
        <f t="shared" si="181"/>
        <v>0</v>
      </c>
      <c r="AV108" s="179">
        <f t="shared" si="119"/>
        <v>0</v>
      </c>
      <c r="AW108" s="174">
        <v>0.22728659672484233</v>
      </c>
      <c r="AX108" s="177">
        <f t="shared" si="182"/>
        <v>0</v>
      </c>
      <c r="AY108" s="177">
        <f t="shared" si="102"/>
        <v>0</v>
      </c>
      <c r="AZ108" s="203">
        <v>-1.0310981742141063E-3</v>
      </c>
      <c r="BA108" s="177">
        <f t="shared" si="183"/>
        <v>783930717.68381858</v>
      </c>
      <c r="BB108" s="177">
        <f t="shared" si="120"/>
        <v>-808309.53171413939</v>
      </c>
      <c r="BC108" s="332">
        <v>-3.4295686439878077E-2</v>
      </c>
      <c r="BD108" s="173">
        <f t="shared" si="184"/>
        <v>784289135.48181796</v>
      </c>
      <c r="BE108" s="172">
        <f t="shared" si="121"/>
        <v>-26897734.268687483</v>
      </c>
      <c r="BF108" s="174">
        <v>8.0404524137901116E-5</v>
      </c>
      <c r="BG108" s="175">
        <f t="shared" si="185"/>
        <v>0</v>
      </c>
      <c r="BH108" s="177">
        <f t="shared" si="122"/>
        <v>0</v>
      </c>
      <c r="BI108" s="333">
        <v>7.5357194526635835E-2</v>
      </c>
      <c r="BJ108" s="334">
        <v>41184787.757099949</v>
      </c>
      <c r="BK108" s="335">
        <v>3103570.0625499906</v>
      </c>
      <c r="BL108" s="332">
        <v>-7.4007079982055688E-3</v>
      </c>
      <c r="BM108" s="173">
        <f t="shared" si="186"/>
        <v>284781954.44357413</v>
      </c>
      <c r="BN108" s="173">
        <f t="shared" si="123"/>
        <v>-2107588.0879951729</v>
      </c>
      <c r="BO108" s="332">
        <v>0.33660053503294901</v>
      </c>
      <c r="BP108" s="173">
        <f t="shared" si="187"/>
        <v>27708697.982194677</v>
      </c>
      <c r="BQ108" s="173">
        <f t="shared" si="124"/>
        <v>9326762.5658731237</v>
      </c>
      <c r="BR108" s="173">
        <f t="shared" si="166"/>
        <v>6741530164.363883</v>
      </c>
      <c r="BT108" s="173">
        <f t="shared" si="167"/>
        <v>2169389441043.8137</v>
      </c>
      <c r="BV108" s="339">
        <f t="shared" si="125"/>
        <v>3.1075702853611007E-3</v>
      </c>
      <c r="BW108" s="352">
        <v>2.8593360706348197E-3</v>
      </c>
    </row>
    <row r="109" spans="1:75" ht="15.75">
      <c r="A109" s="171">
        <v>41214</v>
      </c>
      <c r="B109" s="172">
        <v>2199634072006.2783</v>
      </c>
      <c r="C109" s="173">
        <v>40913549359.080421</v>
      </c>
      <c r="D109" s="174">
        <v>-2.3934394058961698E-3</v>
      </c>
      <c r="E109" s="175">
        <f t="shared" si="168"/>
        <v>0</v>
      </c>
      <c r="F109" s="175">
        <f t="shared" si="105"/>
        <v>0</v>
      </c>
      <c r="G109" s="176">
        <v>-8.1251647687260856E-2</v>
      </c>
      <c r="H109" s="175">
        <f t="shared" si="169"/>
        <v>60111788.909404039</v>
      </c>
      <c r="I109" s="175">
        <f t="shared" si="106"/>
        <v>-4884181.8943178914</v>
      </c>
      <c r="J109" s="176">
        <v>-6.0949208346171665E-2</v>
      </c>
      <c r="K109" s="175">
        <f t="shared" si="170"/>
        <v>388078352.24812073</v>
      </c>
      <c r="L109" s="177">
        <f t="shared" si="107"/>
        <v>-23653068.345809706</v>
      </c>
      <c r="M109" s="174">
        <v>-0.11673021331027018</v>
      </c>
      <c r="N109" s="175">
        <f t="shared" si="171"/>
        <v>313012660.14060748</v>
      </c>
      <c r="O109" s="175">
        <f t="shared" si="108"/>
        <v>-36538034.587028213</v>
      </c>
      <c r="P109" s="176">
        <v>-3.0952342367089606E-2</v>
      </c>
      <c r="Q109" s="178">
        <f t="shared" si="172"/>
        <v>289520623.36442304</v>
      </c>
      <c r="R109" s="178">
        <f t="shared" si="109"/>
        <v>-8961341.4567088243</v>
      </c>
      <c r="S109" s="176">
        <v>-0.10778487487201206</v>
      </c>
      <c r="T109" s="178">
        <f t="shared" si="173"/>
        <v>175663742.87571564</v>
      </c>
      <c r="U109" s="178">
        <f t="shared" si="110"/>
        <v>-18933894.545408312</v>
      </c>
      <c r="V109" s="329">
        <v>-9.209190161786858E-2</v>
      </c>
      <c r="W109" s="173">
        <v>0</v>
      </c>
      <c r="X109" s="173">
        <f t="shared" si="111"/>
        <v>0</v>
      </c>
      <c r="Y109" s="174">
        <v>-3.4105654178535852E-2</v>
      </c>
      <c r="Z109" s="175">
        <f t="shared" si="174"/>
        <v>0</v>
      </c>
      <c r="AA109" s="177">
        <f t="shared" si="112"/>
        <v>0</v>
      </c>
      <c r="AB109" s="174">
        <v>-2.2800192539991614E-2</v>
      </c>
      <c r="AC109" s="175">
        <f t="shared" si="175"/>
        <v>8835932.6265731398</v>
      </c>
      <c r="AD109" s="175">
        <f t="shared" si="113"/>
        <v>-201460.9651562614</v>
      </c>
      <c r="AE109" s="331">
        <v>-9.7774296581638765E-3</v>
      </c>
      <c r="AF109" s="231">
        <f t="shared" si="176"/>
        <v>10490260060.815407</v>
      </c>
      <c r="AG109" s="173">
        <f t="shared" si="114"/>
        <v>-102567779.84046856</v>
      </c>
      <c r="AH109" s="332">
        <v>-7.3555613456338056E-2</v>
      </c>
      <c r="AI109" s="173">
        <f t="shared" si="177"/>
        <v>5846999747.9897547</v>
      </c>
      <c r="AJ109" s="173">
        <f t="shared" si="115"/>
        <v>-430079653.34244043</v>
      </c>
      <c r="AK109" s="332">
        <v>4.3289129912759102E-3</v>
      </c>
      <c r="AL109" s="173">
        <f t="shared" si="178"/>
        <v>3781936213.9986811</v>
      </c>
      <c r="AM109" s="316">
        <f t="shared" si="116"/>
        <v>16371672.808955722</v>
      </c>
      <c r="AN109" s="332">
        <v>6.518792986905915E-2</v>
      </c>
      <c r="AO109" s="173">
        <f t="shared" si="179"/>
        <v>60030704.716373689</v>
      </c>
      <c r="AP109" s="173">
        <f t="shared" si="117"/>
        <v>3913277.3690411663</v>
      </c>
      <c r="AQ109" s="332">
        <v>-8.5538833698429698E-2</v>
      </c>
      <c r="AR109" s="173">
        <f t="shared" si="180"/>
        <v>184138976.32706162</v>
      </c>
      <c r="AS109" s="173">
        <f t="shared" si="118"/>
        <v>-15751033.273439607</v>
      </c>
      <c r="AT109" s="176">
        <v>-0.1893746092271876</v>
      </c>
      <c r="AU109" s="178">
        <f t="shared" si="181"/>
        <v>0</v>
      </c>
      <c r="AV109" s="179">
        <f t="shared" si="119"/>
        <v>0</v>
      </c>
      <c r="AW109" s="174">
        <v>-0.2178918267099407</v>
      </c>
      <c r="AX109" s="177">
        <f t="shared" si="182"/>
        <v>0</v>
      </c>
      <c r="AY109" s="177">
        <f t="shared" si="102"/>
        <v>0</v>
      </c>
      <c r="AZ109" s="203">
        <v>6.6342702704008147E-2</v>
      </c>
      <c r="BA109" s="177">
        <f t="shared" si="183"/>
        <v>783122408.1521045</v>
      </c>
      <c r="BB109" s="177">
        <f t="shared" si="120"/>
        <v>51954457.104881994</v>
      </c>
      <c r="BC109" s="332">
        <v>2.7947649212203857E-2</v>
      </c>
      <c r="BD109" s="173">
        <f t="shared" si="184"/>
        <v>757391401.21313047</v>
      </c>
      <c r="BE109" s="172">
        <f t="shared" si="121"/>
        <v>21167309.197444122</v>
      </c>
      <c r="BF109" s="174">
        <v>-8.0549438623840536E-2</v>
      </c>
      <c r="BG109" s="175">
        <f t="shared" si="185"/>
        <v>0</v>
      </c>
      <c r="BH109" s="177">
        <f t="shared" si="122"/>
        <v>0</v>
      </c>
      <c r="BI109" s="333">
        <v>-1.3285857157293147E-2</v>
      </c>
      <c r="BJ109" s="334">
        <v>44288357.819649935</v>
      </c>
      <c r="BK109" s="335">
        <v>-588408.79572295595</v>
      </c>
      <c r="BL109" s="332">
        <v>-1.5965328307872659E-2</v>
      </c>
      <c r="BM109" s="173">
        <f t="shared" si="186"/>
        <v>282674366.35557896</v>
      </c>
      <c r="BN109" s="173">
        <f t="shared" si="123"/>
        <v>-4512989.0630866913</v>
      </c>
      <c r="BO109" s="332">
        <v>0.1335810928511631</v>
      </c>
      <c r="BP109" s="173">
        <f t="shared" si="187"/>
        <v>37035460.548067801</v>
      </c>
      <c r="BQ109" s="173">
        <f t="shared" si="124"/>
        <v>4947237.2942570327</v>
      </c>
      <c r="BR109" s="173">
        <f t="shared" si="166"/>
        <v>41461867251.415436</v>
      </c>
      <c r="BT109" s="173">
        <f t="shared" si="167"/>
        <v>2176130971208.178</v>
      </c>
      <c r="BV109" s="339">
        <f t="shared" si="125"/>
        <v>1.9053020153651873E-2</v>
      </c>
      <c r="BW109" s="352">
        <v>1.86001616722382E-2</v>
      </c>
    </row>
    <row r="110" spans="1:75" s="170" customFormat="1" ht="15.75">
      <c r="A110" s="187">
        <v>41244</v>
      </c>
      <c r="B110" s="188">
        <v>2240547621365.3589</v>
      </c>
      <c r="C110" s="189">
        <v>55744449980.342316</v>
      </c>
      <c r="D110" s="190">
        <v>5.0499134386159876E-2</v>
      </c>
      <c r="E110" s="191">
        <f t="shared" si="168"/>
        <v>0</v>
      </c>
      <c r="F110" s="191">
        <f t="shared" si="105"/>
        <v>0</v>
      </c>
      <c r="G110" s="192">
        <v>1.7644114220009898E-2</v>
      </c>
      <c r="H110" s="191">
        <f t="shared" si="169"/>
        <v>55227607.015086144</v>
      </c>
      <c r="I110" s="191">
        <f t="shared" si="106"/>
        <v>974442.20627199986</v>
      </c>
      <c r="J110" s="192">
        <v>7.0119028573409251E-2</v>
      </c>
      <c r="K110" s="191">
        <f t="shared" si="170"/>
        <v>364425283.90231103</v>
      </c>
      <c r="L110" s="193">
        <f t="shared" si="107"/>
        <v>25553146.894818924</v>
      </c>
      <c r="M110" s="190">
        <v>4.6614851393546625E-2</v>
      </c>
      <c r="N110" s="191">
        <f t="shared" si="171"/>
        <v>276474625.55357927</v>
      </c>
      <c r="O110" s="191">
        <f t="shared" si="108"/>
        <v>12887823.584266545</v>
      </c>
      <c r="P110" s="192">
        <v>8.7227507698486834E-2</v>
      </c>
      <c r="Q110" s="194">
        <f t="shared" si="172"/>
        <v>280559281.90771419</v>
      </c>
      <c r="R110" s="194">
        <f t="shared" si="109"/>
        <v>24472486.922487076</v>
      </c>
      <c r="S110" s="192">
        <v>5.4663390081978611E-2</v>
      </c>
      <c r="T110" s="194">
        <f t="shared" si="173"/>
        <v>156729848.33030733</v>
      </c>
      <c r="U110" s="194">
        <f t="shared" si="110"/>
        <v>8567384.8367689345</v>
      </c>
      <c r="V110" s="340">
        <v>0.11881554616348709</v>
      </c>
      <c r="W110" s="189">
        <v>0</v>
      </c>
      <c r="X110" s="189">
        <f t="shared" si="111"/>
        <v>0</v>
      </c>
      <c r="Y110" s="190">
        <v>-6.6547768424583386E-3</v>
      </c>
      <c r="Z110" s="191">
        <f t="shared" si="174"/>
        <v>0</v>
      </c>
      <c r="AA110" s="193">
        <f t="shared" si="112"/>
        <v>0</v>
      </c>
      <c r="AB110" s="190">
        <v>0.19704554676316458</v>
      </c>
      <c r="AC110" s="191">
        <f t="shared" si="175"/>
        <v>8634471.6614168771</v>
      </c>
      <c r="AD110" s="191">
        <f t="shared" si="113"/>
        <v>1701384.1895349387</v>
      </c>
      <c r="AE110" s="343">
        <v>8.4780381155040926E-2</v>
      </c>
      <c r="AF110" s="344">
        <f t="shared" si="176"/>
        <v>10387692280.974939</v>
      </c>
      <c r="AG110" s="189">
        <f t="shared" si="114"/>
        <v>880672510.90233183</v>
      </c>
      <c r="AH110" s="345">
        <v>9.8762544237017247E-2</v>
      </c>
      <c r="AI110" s="189">
        <f t="shared" si="177"/>
        <v>5416920094.6473141</v>
      </c>
      <c r="AJ110" s="189">
        <f t="shared" si="115"/>
        <v>534988810.47599304</v>
      </c>
      <c r="AK110" s="345">
        <v>3.5629679510954033E-2</v>
      </c>
      <c r="AL110" s="189">
        <f t="shared" si="178"/>
        <v>3798307886.8076363</v>
      </c>
      <c r="AM110" s="317">
        <f t="shared" si="116"/>
        <v>135332492.69088516</v>
      </c>
      <c r="AN110" s="345">
        <v>0.22955127523582722</v>
      </c>
      <c r="AO110" s="189">
        <f t="shared" si="179"/>
        <v>63943982.085414857</v>
      </c>
      <c r="AP110" s="189">
        <f t="shared" si="117"/>
        <v>14678422.631363871</v>
      </c>
      <c r="AQ110" s="345">
        <v>8.0170029249970326E-2</v>
      </c>
      <c r="AR110" s="189">
        <f t="shared" si="180"/>
        <v>168387943.05362201</v>
      </c>
      <c r="AS110" s="189">
        <f t="shared" si="118"/>
        <v>13499666.319951214</v>
      </c>
      <c r="AT110" s="192">
        <v>0.10377927649020402</v>
      </c>
      <c r="AU110" s="194">
        <f t="shared" si="181"/>
        <v>0</v>
      </c>
      <c r="AV110" s="195">
        <f t="shared" si="119"/>
        <v>0</v>
      </c>
      <c r="AW110" s="190">
        <v>0.24289574120847243</v>
      </c>
      <c r="AX110" s="193">
        <f t="shared" si="182"/>
        <v>0</v>
      </c>
      <c r="AY110" s="193">
        <f t="shared" si="102"/>
        <v>0</v>
      </c>
      <c r="AZ110" s="204">
        <v>0.10324671708789283</v>
      </c>
      <c r="BA110" s="193">
        <f t="shared" si="183"/>
        <v>835076865.2569865</v>
      </c>
      <c r="BB110" s="193">
        <f t="shared" si="120"/>
        <v>86218944.853832483</v>
      </c>
      <c r="BC110" s="345">
        <v>-2.8731776164841776E-2</v>
      </c>
      <c r="BD110" s="189">
        <f t="shared" si="184"/>
        <v>778558710.41057467</v>
      </c>
      <c r="BE110" s="188">
        <f t="shared" si="121"/>
        <v>-22369374.598704502</v>
      </c>
      <c r="BF110" s="190">
        <v>-1.9244664168448038E-2</v>
      </c>
      <c r="BG110" s="191">
        <f t="shared" si="185"/>
        <v>0</v>
      </c>
      <c r="BH110" s="193">
        <f t="shared" si="122"/>
        <v>0</v>
      </c>
      <c r="BI110" s="346">
        <v>7.1801785308356139E-3</v>
      </c>
      <c r="BJ110" s="347">
        <v>43699949.023926981</v>
      </c>
      <c r="BK110" s="348">
        <v>313773.43578021124</v>
      </c>
      <c r="BL110" s="345">
        <v>8.0490379527138764E-2</v>
      </c>
      <c r="BM110" s="189">
        <f t="shared" si="186"/>
        <v>278161377.29249227</v>
      </c>
      <c r="BN110" s="189">
        <f t="shared" si="123"/>
        <v>22389314.828064341</v>
      </c>
      <c r="BO110" s="345">
        <v>0.10190638055065666</v>
      </c>
      <c r="BP110" s="189">
        <f t="shared" si="187"/>
        <v>41982697.842324838</v>
      </c>
      <c r="BQ110" s="189">
        <f t="shared" si="124"/>
        <v>4278304.7828631876</v>
      </c>
      <c r="BR110" s="173">
        <f t="shared" si="166"/>
        <v>54000290445.385803</v>
      </c>
      <c r="BT110" s="189">
        <f t="shared" si="167"/>
        <v>2217592838459.5928</v>
      </c>
      <c r="BV110" s="339">
        <f t="shared" si="125"/>
        <v>2.4350858962412614E-2</v>
      </c>
      <c r="BW110" s="353">
        <v>2.4879832701959002E-2</v>
      </c>
    </row>
    <row r="111" spans="1:75" ht="15.75">
      <c r="A111" s="171">
        <v>41275</v>
      </c>
      <c r="B111" s="172">
        <v>2336000000000</v>
      </c>
      <c r="C111" s="173">
        <v>117746273028.63863</v>
      </c>
      <c r="D111" s="174">
        <v>3.0379307769905356E-2</v>
      </c>
      <c r="E111" s="175">
        <f>'[4]SPU investering'!K2</f>
        <v>274548678</v>
      </c>
      <c r="F111" s="175">
        <f t="shared" si="105"/>
        <v>8340598.7867826438</v>
      </c>
      <c r="G111" s="176">
        <v>-2.598124539520667E-2</v>
      </c>
      <c r="H111" s="175">
        <f>'[4]SPU investering'!K3</f>
        <v>453121119</v>
      </c>
      <c r="I111" s="175">
        <f t="shared" si="106"/>
        <v>-11772650.986489642</v>
      </c>
      <c r="J111" s="176">
        <v>3.5863330802535225E-2</v>
      </c>
      <c r="K111" s="175">
        <f>'[4]SPU investering'!K4</f>
        <v>350179892</v>
      </c>
      <c r="L111" s="177">
        <f t="shared" si="107"/>
        <v>12558617.307192057</v>
      </c>
      <c r="M111" s="174">
        <v>-1.7225388454628548E-2</v>
      </c>
      <c r="N111" s="175">
        <f>'[4]SPU investering'!K5</f>
        <v>131173500</v>
      </c>
      <c r="O111" s="175">
        <f t="shared" si="108"/>
        <v>-2259514.492453218</v>
      </c>
      <c r="P111" s="176">
        <v>3.8296198948013969E-2</v>
      </c>
      <c r="Q111" s="178">
        <f>'[4]SPU investering'!K6</f>
        <v>93918635</v>
      </c>
      <c r="R111" s="178">
        <f t="shared" si="109"/>
        <v>3596726.730885908</v>
      </c>
      <c r="S111" s="176">
        <v>3.186916002434436E-2</v>
      </c>
      <c r="T111" s="178">
        <f>'[4]SPU investering'!K7</f>
        <v>0</v>
      </c>
      <c r="U111" s="178">
        <f t="shared" si="110"/>
        <v>0</v>
      </c>
      <c r="V111" s="329">
        <v>-4.1355249263819886E-2</v>
      </c>
      <c r="W111" s="173">
        <v>101121866</v>
      </c>
      <c r="X111" s="173">
        <f t="shared" si="111"/>
        <v>-4181919.9744525934</v>
      </c>
      <c r="Y111" s="174">
        <v>2.0336256742291139E-2</v>
      </c>
      <c r="Z111" s="175">
        <f>'[4]SPU investering'!H10</f>
        <v>0</v>
      </c>
      <c r="AA111" s="177">
        <f t="shared" si="112"/>
        <v>0</v>
      </c>
      <c r="AB111" s="174">
        <v>1.2067512560786949E-2</v>
      </c>
      <c r="AC111" s="175">
        <f>'[4]SPU investering'!H11</f>
        <v>44281712</v>
      </c>
      <c r="AD111" s="175">
        <f t="shared" si="113"/>
        <v>534370.11577315012</v>
      </c>
      <c r="AE111" s="331">
        <v>2.3988592343945483E-2</v>
      </c>
      <c r="AF111" s="231">
        <v>5005313661</v>
      </c>
      <c r="AG111" s="173">
        <f t="shared" si="114"/>
        <v>120070428.96731034</v>
      </c>
      <c r="AH111" s="332">
        <v>-2.5776430775089731E-2</v>
      </c>
      <c r="AI111" s="173">
        <v>5627767248</v>
      </c>
      <c r="AJ111" s="173">
        <f t="shared" si="115"/>
        <v>-145063752.88638926</v>
      </c>
      <c r="AK111" s="332">
        <v>6.653369353480211E-2</v>
      </c>
      <c r="AL111" s="173">
        <v>8373364539</v>
      </c>
      <c r="AM111" s="316">
        <f t="shared" si="116"/>
        <v>557110870.09300554</v>
      </c>
      <c r="AN111" s="332">
        <v>0.31010815155785693</v>
      </c>
      <c r="AO111" s="173">
        <v>147183168</v>
      </c>
      <c r="AP111" s="173">
        <f t="shared" si="117"/>
        <v>45642700.16890952</v>
      </c>
      <c r="AQ111" s="332">
        <v>4.5380318441526617E-2</v>
      </c>
      <c r="AR111" s="173">
        <v>97753750</v>
      </c>
      <c r="AS111" s="173">
        <f t="shared" si="118"/>
        <v>4436096.3038533824</v>
      </c>
      <c r="AT111" s="176">
        <v>4.0254551858962477E-2</v>
      </c>
      <c r="AU111" s="178">
        <f>'[4]SPU investering'!W12</f>
        <v>0</v>
      </c>
      <c r="AV111" s="179">
        <f t="shared" si="119"/>
        <v>0</v>
      </c>
      <c r="AW111" s="174">
        <v>6.071199019391342E-2</v>
      </c>
      <c r="AX111" s="177">
        <f>'[4]SPU investering'!W13</f>
        <v>0</v>
      </c>
      <c r="AY111" s="177">
        <f t="shared" si="102"/>
        <v>0</v>
      </c>
      <c r="AZ111" s="203">
        <v>4.2866027597474876E-2</v>
      </c>
      <c r="BA111" s="173">
        <v>931096632</v>
      </c>
      <c r="BB111" s="177">
        <f t="shared" si="120"/>
        <v>39912413.923227906</v>
      </c>
      <c r="BC111" s="332">
        <v>-1.1826962728856269E-2</v>
      </c>
      <c r="BD111" s="173">
        <v>1894551715</v>
      </c>
      <c r="BE111" s="172">
        <f t="shared" si="121"/>
        <v>-22406792.521195725</v>
      </c>
      <c r="BF111" s="174">
        <v>-9.6864883539873908E-2</v>
      </c>
      <c r="BG111" s="175">
        <f>'[4]SPU investering'!T15</f>
        <v>0</v>
      </c>
      <c r="BH111" s="177">
        <f t="shared" si="122"/>
        <v>0</v>
      </c>
      <c r="BI111" s="333">
        <v>-5.7824172894544341E-2</v>
      </c>
      <c r="BJ111" s="334">
        <v>115657198</v>
      </c>
      <c r="BK111" s="335">
        <v>-6687781.8136505485</v>
      </c>
      <c r="BL111" s="332">
        <v>3.1848493856251374E-2</v>
      </c>
      <c r="BM111" s="173">
        <v>417085825</v>
      </c>
      <c r="BN111" s="173">
        <f t="shared" si="123"/>
        <v>13283555.335042035</v>
      </c>
      <c r="BO111" s="332">
        <v>9.1827709155254844E-2</v>
      </c>
      <c r="BP111" s="173">
        <v>17373105</v>
      </c>
      <c r="BQ111" s="173">
        <f t="shared" si="124"/>
        <v>1595332.4330637038</v>
      </c>
      <c r="BR111" s="336">
        <f t="shared" si="166"/>
        <v>117131563731.14821</v>
      </c>
      <c r="BT111" s="173">
        <f t="shared" si="167"/>
        <v>2311924507757</v>
      </c>
      <c r="BV111" s="337">
        <f>BR111/BT111</f>
        <v>5.0664095362174165E-2</v>
      </c>
      <c r="BW111" s="338">
        <v>5.0405082632122698E-2</v>
      </c>
    </row>
    <row r="112" spans="1:75" ht="15.75">
      <c r="A112" s="171">
        <v>41306</v>
      </c>
      <c r="B112" s="172">
        <v>2453746273028.6387</v>
      </c>
      <c r="C112" s="173">
        <v>28213044698.307278</v>
      </c>
      <c r="D112" s="174">
        <v>-2.3739886283021951E-2</v>
      </c>
      <c r="E112" s="175">
        <f>E111*(1+D111)</f>
        <v>282889276.78678262</v>
      </c>
      <c r="F112" s="175">
        <f t="shared" si="105"/>
        <v>-6715759.261604541</v>
      </c>
      <c r="G112" s="176">
        <v>6.4727433015157486E-3</v>
      </c>
      <c r="H112" s="175">
        <f>H111*(1+G111)</f>
        <v>441348468.01351035</v>
      </c>
      <c r="I112" s="175">
        <f t="shared" si="106"/>
        <v>2856735.3399686869</v>
      </c>
      <c r="J112" s="176">
        <v>-6.1244221956109103E-2</v>
      </c>
      <c r="K112" s="175">
        <f>K111*(1+J111)</f>
        <v>362738509.30719203</v>
      </c>
      <c r="L112" s="177">
        <f t="shared" si="107"/>
        <v>-22215637.776037816</v>
      </c>
      <c r="M112" s="174">
        <v>-0.12925247744693441</v>
      </c>
      <c r="N112" s="175">
        <f>N111*(1+M111)</f>
        <v>128913985.50754678</v>
      </c>
      <c r="O112" s="175">
        <f t="shared" si="108"/>
        <v>-16662452.00440862</v>
      </c>
      <c r="P112" s="176">
        <v>-1.8211830433525096E-2</v>
      </c>
      <c r="Q112" s="178">
        <f>Q111*(1+P111)</f>
        <v>97515361.730885908</v>
      </c>
      <c r="R112" s="178">
        <f t="shared" si="109"/>
        <v>-1775933.2325067564</v>
      </c>
      <c r="S112" s="176">
        <v>-2.4953393478427857E-2</v>
      </c>
      <c r="T112" s="178">
        <f>T111*(1+S111)</f>
        <v>0</v>
      </c>
      <c r="U112" s="178">
        <f t="shared" si="110"/>
        <v>0</v>
      </c>
      <c r="V112" s="329">
        <v>2.5760467958500628E-2</v>
      </c>
      <c r="W112" s="173">
        <f>W111*(1+V111)</f>
        <v>96939946.025547415</v>
      </c>
      <c r="X112" s="173">
        <f t="shared" si="111"/>
        <v>2497218.3734898944</v>
      </c>
      <c r="Y112" s="174">
        <v>-6.4974807332496567E-2</v>
      </c>
      <c r="Z112" s="175">
        <f>Z111*(1+Y111)</f>
        <v>0</v>
      </c>
      <c r="AA112" s="177">
        <f t="shared" si="112"/>
        <v>0</v>
      </c>
      <c r="AB112" s="174">
        <v>-0.15976201485733849</v>
      </c>
      <c r="AC112" s="175">
        <f>AC111*(1+AB111)</f>
        <v>44816082.115773149</v>
      </c>
      <c r="AD112" s="175">
        <f t="shared" si="113"/>
        <v>-7159907.5768278511</v>
      </c>
      <c r="AE112" s="331">
        <v>-2.6024251461569465E-2</v>
      </c>
      <c r="AF112" s="231">
        <f>AF111*(1+AE111)</f>
        <v>5125384089.9673109</v>
      </c>
      <c r="AG112" s="173">
        <f t="shared" si="114"/>
        <v>-133384284.39443667</v>
      </c>
      <c r="AH112" s="332">
        <v>1.3093654445446195E-3</v>
      </c>
      <c r="AI112" s="173">
        <f>AI111*(1+AH111)</f>
        <v>5482703495.1136112</v>
      </c>
      <c r="AJ112" s="173">
        <f t="shared" si="115"/>
        <v>7178862.4991857726</v>
      </c>
      <c r="AK112" s="332">
        <v>-6.3943965513065026E-2</v>
      </c>
      <c r="AL112" s="173">
        <f>AL111*(1+AK111)</f>
        <v>8930475409.0930061</v>
      </c>
      <c r="AM112" s="316">
        <f t="shared" si="116"/>
        <v>-571050011.57431841</v>
      </c>
      <c r="AN112" s="332">
        <v>-4.3838491763308021E-2</v>
      </c>
      <c r="AO112" s="173">
        <f>AO111*(1+AN111)</f>
        <v>192825868.16890952</v>
      </c>
      <c r="AP112" s="173">
        <f t="shared" si="117"/>
        <v>-8453195.2334754579</v>
      </c>
      <c r="AQ112" s="332">
        <v>-0.19614710695080922</v>
      </c>
      <c r="AR112" s="173">
        <f>AR111*(1+AQ111)</f>
        <v>102189846.30385339</v>
      </c>
      <c r="AS112" s="173">
        <f t="shared" si="118"/>
        <v>-20044242.712248687</v>
      </c>
      <c r="AT112" s="176">
        <v>-0.31931062920010228</v>
      </c>
      <c r="AU112" s="178">
        <f>AU111*(1+AT111)</f>
        <v>0</v>
      </c>
      <c r="AV112" s="179">
        <f t="shared" si="119"/>
        <v>0</v>
      </c>
      <c r="AW112" s="174">
        <v>-0.12874445706619528</v>
      </c>
      <c r="AX112" s="177">
        <f>AX111*(1+AW111)</f>
        <v>0</v>
      </c>
      <c r="AY112" s="177">
        <f t="shared" si="102"/>
        <v>0</v>
      </c>
      <c r="AZ112" s="203">
        <v>-0.19152710940248222</v>
      </c>
      <c r="BA112" s="177">
        <f>BA111*(1+AZ111)</f>
        <v>971009045.92322791</v>
      </c>
      <c r="BB112" s="177">
        <f t="shared" si="120"/>
        <v>-185974555.76933795</v>
      </c>
      <c r="BC112" s="332">
        <v>5.1621567162790108E-2</v>
      </c>
      <c r="BD112" s="173">
        <f>BD111*(1+BC111)</f>
        <v>1872144922.4788041</v>
      </c>
      <c r="BE112" s="172">
        <f t="shared" si="121"/>
        <v>96643054.854216069</v>
      </c>
      <c r="BF112" s="174">
        <v>-2.4616422670818334E-2</v>
      </c>
      <c r="BG112" s="175">
        <f>BG111*(1+BF111)</f>
        <v>0</v>
      </c>
      <c r="BH112" s="177">
        <f t="shared" si="122"/>
        <v>0</v>
      </c>
      <c r="BI112" s="333">
        <v>-0.12797572155673689</v>
      </c>
      <c r="BJ112" s="334">
        <v>108969416.18634945</v>
      </c>
      <c r="BK112" s="335">
        <v>-13945439.664064435</v>
      </c>
      <c r="BL112" s="332">
        <v>-4.3429706584578377E-2</v>
      </c>
      <c r="BM112" s="173">
        <f>BM111*(1+BL111)</f>
        <v>430369380.335042</v>
      </c>
      <c r="BN112" s="173">
        <f t="shared" si="123"/>
        <v>-18690815.910937689</v>
      </c>
      <c r="BO112" s="332">
        <v>-4.0131347196799207E-2</v>
      </c>
      <c r="BP112" s="173">
        <f>BP111*(1+BO111)</f>
        <v>18968437.433063705</v>
      </c>
      <c r="BQ112" s="173">
        <f t="shared" si="124"/>
        <v>-761228.94840704219</v>
      </c>
      <c r="BR112" s="173">
        <f t="shared" si="166"/>
        <v>29110702291.299026</v>
      </c>
      <c r="BT112" s="173">
        <f t="shared" si="167"/>
        <v>2429056071488.1484</v>
      </c>
      <c r="BV112" s="339">
        <f t="shared" si="125"/>
        <v>1.1984368180296681E-2</v>
      </c>
      <c r="BW112" s="338">
        <v>1.1497947040581401E-2</v>
      </c>
    </row>
    <row r="113" spans="1:75" ht="15.75">
      <c r="A113" s="171">
        <v>41334</v>
      </c>
      <c r="B113" s="172">
        <v>2481959317726.9458</v>
      </c>
      <c r="C113" s="173">
        <v>46854984066.74334</v>
      </c>
      <c r="D113" s="174">
        <v>-1.8805102295482747E-2</v>
      </c>
      <c r="E113" s="175">
        <f t="shared" ref="E113:E122" si="188">E112*(1+D112)</f>
        <v>276173517.52517807</v>
      </c>
      <c r="F113" s="175">
        <f t="shared" si="105"/>
        <v>-5193471.2483642707</v>
      </c>
      <c r="G113" s="176">
        <v>3.4776769234230183E-2</v>
      </c>
      <c r="H113" s="175">
        <f t="shared" ref="H113:H122" si="189">H112*(1+G112)</f>
        <v>444205203.35347903</v>
      </c>
      <c r="I113" s="175">
        <f t="shared" si="106"/>
        <v>15448021.849668231</v>
      </c>
      <c r="J113" s="176">
        <v>-2.7091347612036149E-2</v>
      </c>
      <c r="K113" s="175">
        <f t="shared" ref="K113:K122" si="190">K112*(1+J112)</f>
        <v>340522871.53115422</v>
      </c>
      <c r="L113" s="177">
        <f t="shared" si="107"/>
        <v>-9225223.4824992269</v>
      </c>
      <c r="M113" s="174">
        <v>-7.8388790851394732E-2</v>
      </c>
      <c r="N113" s="175">
        <f t="shared" ref="N113:N122" si="191">N112*(1+M112)</f>
        <v>112251533.50313817</v>
      </c>
      <c r="O113" s="175">
        <f t="shared" si="108"/>
        <v>-8799261.9825258274</v>
      </c>
      <c r="P113" s="176">
        <v>-3.8841079057580441E-2</v>
      </c>
      <c r="Q113" s="178">
        <f t="shared" ref="Q113:Q122" si="192">Q112*(1+P112)</f>
        <v>95739428.498379141</v>
      </c>
      <c r="R113" s="178">
        <f t="shared" si="109"/>
        <v>-3718622.7112331139</v>
      </c>
      <c r="S113" s="176">
        <v>6.4741078352961737E-2</v>
      </c>
      <c r="T113" s="178">
        <f t="shared" ref="T113:T122" si="193">T112*(1+S112)</f>
        <v>0</v>
      </c>
      <c r="U113" s="178">
        <f t="shared" si="110"/>
        <v>0</v>
      </c>
      <c r="V113" s="329">
        <v>-0.12118207201566271</v>
      </c>
      <c r="W113" s="173">
        <f t="shared" ref="W113:W122" si="194">W112*(1+V112)</f>
        <v>99437164.399037302</v>
      </c>
      <c r="X113" s="173">
        <f t="shared" si="111"/>
        <v>-12050001.61723743</v>
      </c>
      <c r="Y113" s="174">
        <v>-8.2238633253244306E-2</v>
      </c>
      <c r="Z113" s="175">
        <f t="shared" ref="Z113:Z122" si="195">Z112*(1+Y112)</f>
        <v>0</v>
      </c>
      <c r="AA113" s="177">
        <f t="shared" si="112"/>
        <v>0</v>
      </c>
      <c r="AB113" s="174">
        <v>-0.1420528858790823</v>
      </c>
      <c r="AC113" s="175">
        <f t="shared" ref="AC113:AC122" si="196">AC112*(1+AB112)</f>
        <v>37656174.538945302</v>
      </c>
      <c r="AD113" s="175">
        <f t="shared" si="113"/>
        <v>-5349168.2644236013</v>
      </c>
      <c r="AE113" s="331">
        <v>-8.1873845134667014E-2</v>
      </c>
      <c r="AF113" s="231">
        <f t="shared" ref="AF113:AF122" si="197">AF112*(1+AE112)</f>
        <v>4991999805.5728741</v>
      </c>
      <c r="AG113" s="173">
        <f t="shared" si="114"/>
        <v>-408714218.99376136</v>
      </c>
      <c r="AH113" s="332">
        <v>-9.8091555864946431E-2</v>
      </c>
      <c r="AI113" s="173">
        <f t="shared" ref="AI113:AI122" si="198">AI112*(1+AH112)</f>
        <v>5489882357.6127968</v>
      </c>
      <c r="AJ113" s="173">
        <f t="shared" si="115"/>
        <v>-538511101.97375953</v>
      </c>
      <c r="AK113" s="332">
        <v>-3.6913161128291114E-2</v>
      </c>
      <c r="AL113" s="173">
        <f t="shared" ref="AL113:AL122" si="199">AL112*(1+AK112)</f>
        <v>8359425397.5186872</v>
      </c>
      <c r="AM113" s="316">
        <f t="shared" si="116"/>
        <v>-308572816.63853627</v>
      </c>
      <c r="AN113" s="332">
        <v>-0.14552220083998096</v>
      </c>
      <c r="AO113" s="173">
        <f t="shared" ref="AO113:AO122" si="200">AO112*(1+AN112)</f>
        <v>184372672.93543407</v>
      </c>
      <c r="AP113" s="173">
        <f t="shared" si="117"/>
        <v>-26830317.140314359</v>
      </c>
      <c r="AQ113" s="332">
        <v>-8.2733978257722218E-2</v>
      </c>
      <c r="AR113" s="173">
        <f t="shared" ref="AR113:AR122" si="201">AR112*(1+AQ112)</f>
        <v>82145603.59160471</v>
      </c>
      <c r="AS113" s="173">
        <f t="shared" si="118"/>
        <v>-6796232.5815152926</v>
      </c>
      <c r="AT113" s="176">
        <v>-2.0142034278552077E-2</v>
      </c>
      <c r="AU113" s="178">
        <f t="shared" ref="AU113:AU122" si="202">AU112*(1+AT112)</f>
        <v>0</v>
      </c>
      <c r="AV113" s="179">
        <f t="shared" si="119"/>
        <v>0</v>
      </c>
      <c r="AW113" s="174">
        <v>-4.9626007273549246E-2</v>
      </c>
      <c r="AX113" s="177">
        <f t="shared" ref="AX113:AX122" si="203">AX112*(1+AW112)</f>
        <v>0</v>
      </c>
      <c r="AY113" s="177">
        <f t="shared" si="102"/>
        <v>0</v>
      </c>
      <c r="AZ113" s="203">
        <v>-9.8929018776532845E-2</v>
      </c>
      <c r="BA113" s="177">
        <f t="shared" ref="BA113:BA122" si="204">BA112*(1+AZ112)</f>
        <v>785034490.15389001</v>
      </c>
      <c r="BB113" s="177">
        <f t="shared" si="120"/>
        <v>-77662691.816660076</v>
      </c>
      <c r="BC113" s="332">
        <v>2.309037560309013E-2</v>
      </c>
      <c r="BD113" s="173">
        <f t="shared" ref="BD113:BD122" si="205">BD112*(1+BC112)</f>
        <v>1968787977.3330204</v>
      </c>
      <c r="BE113" s="172">
        <f t="shared" si="121"/>
        <v>45460053.879467539</v>
      </c>
      <c r="BF113" s="174">
        <v>6.1495564930067935E-2</v>
      </c>
      <c r="BG113" s="175">
        <f t="shared" ref="BG113:BG122" si="206">BG112*(1+BF112)</f>
        <v>0</v>
      </c>
      <c r="BH113" s="177">
        <f t="shared" si="122"/>
        <v>0</v>
      </c>
      <c r="BI113" s="333">
        <v>0.11380731716775291</v>
      </c>
      <c r="BJ113" s="334">
        <v>95023976.522285014</v>
      </c>
      <c r="BK113" s="335">
        <v>10814423.834612798</v>
      </c>
      <c r="BL113" s="332">
        <v>5.6556997022630388E-2</v>
      </c>
      <c r="BM113" s="173">
        <f t="shared" ref="BM113:BM122" si="207">BM112*(1+BL112)</f>
        <v>411678564.42410433</v>
      </c>
      <c r="BN113" s="173">
        <f t="shared" si="123"/>
        <v>23283303.342414822</v>
      </c>
      <c r="BO113" s="332">
        <v>-0.11963340846554653</v>
      </c>
      <c r="BP113" s="173">
        <f t="shared" ref="BP113:BP122" si="208">BP112*(1+BO112)</f>
        <v>18207208.484656662</v>
      </c>
      <c r="BQ113" s="173">
        <f t="shared" si="124"/>
        <v>-2178190.4096622947</v>
      </c>
      <c r="BR113" s="173">
        <f t="shared" si="166"/>
        <v>48173579582.69767</v>
      </c>
      <c r="BT113" s="173">
        <f t="shared" si="167"/>
        <v>2458166773779.4463</v>
      </c>
      <c r="BV113" s="339">
        <f t="shared" si="125"/>
        <v>1.9597360153326984E-2</v>
      </c>
      <c r="BW113" s="338">
        <v>1.8878224043436202E-2</v>
      </c>
    </row>
    <row r="114" spans="1:75" ht="15.75">
      <c r="A114" s="171">
        <v>41365</v>
      </c>
      <c r="B114" s="172">
        <v>2528814301793.689</v>
      </c>
      <c r="C114" s="173">
        <v>63334025112.27343</v>
      </c>
      <c r="D114" s="174">
        <v>-3.1170252763852796E-2</v>
      </c>
      <c r="E114" s="175">
        <f t="shared" si="188"/>
        <v>270980046.27681381</v>
      </c>
      <c r="F114" s="175">
        <f t="shared" si="105"/>
        <v>-8446516.5364088137</v>
      </c>
      <c r="G114" s="176">
        <v>-4.5594664189548176E-2</v>
      </c>
      <c r="H114" s="175">
        <f t="shared" si="189"/>
        <v>459653225.20314729</v>
      </c>
      <c r="I114" s="175">
        <f t="shared" si="106"/>
        <v>-20957734.446780264</v>
      </c>
      <c r="J114" s="176">
        <v>-6.1315271835080183E-2</v>
      </c>
      <c r="K114" s="175">
        <f t="shared" si="190"/>
        <v>331297648.04865497</v>
      </c>
      <c r="L114" s="177">
        <f t="shared" si="107"/>
        <v>-20313605.348426003</v>
      </c>
      <c r="M114" s="174">
        <v>-0.10075993851793449</v>
      </c>
      <c r="N114" s="175">
        <f t="shared" si="191"/>
        <v>103452271.52061234</v>
      </c>
      <c r="O114" s="175">
        <f t="shared" si="108"/>
        <v>-10423844.517957566</v>
      </c>
      <c r="P114" s="176">
        <v>-7.6688727851792995E-2</v>
      </c>
      <c r="Q114" s="178">
        <f t="shared" si="192"/>
        <v>92020805.787146032</v>
      </c>
      <c r="R114" s="178">
        <f t="shared" si="109"/>
        <v>-7056958.5317131402</v>
      </c>
      <c r="S114" s="176">
        <v>-0.18384190551711338</v>
      </c>
      <c r="T114" s="178">
        <f t="shared" si="193"/>
        <v>0</v>
      </c>
      <c r="U114" s="178">
        <f t="shared" si="110"/>
        <v>0</v>
      </c>
      <c r="V114" s="329">
        <v>-4.2773716316944377E-2</v>
      </c>
      <c r="W114" s="173">
        <f t="shared" si="194"/>
        <v>87387162.781799883</v>
      </c>
      <c r="X114" s="173">
        <f t="shared" si="111"/>
        <v>-3737873.7105713482</v>
      </c>
      <c r="Y114" s="174">
        <v>4.8929279741412347E-2</v>
      </c>
      <c r="Z114" s="175">
        <f t="shared" si="195"/>
        <v>0</v>
      </c>
      <c r="AA114" s="177">
        <f t="shared" si="112"/>
        <v>0</v>
      </c>
      <c r="AB114" s="174">
        <v>6.8796710922173113E-2</v>
      </c>
      <c r="AC114" s="175">
        <f t="shared" si="196"/>
        <v>32307006.274521701</v>
      </c>
      <c r="AD114" s="175">
        <f t="shared" si="113"/>
        <v>2222615.7714291024</v>
      </c>
      <c r="AE114" s="331">
        <v>-7.9255160136659578E-2</v>
      </c>
      <c r="AF114" s="231">
        <f t="shared" si="197"/>
        <v>4583285586.579113</v>
      </c>
      <c r="AG114" s="173">
        <f t="shared" si="114"/>
        <v>-363249033.11637133</v>
      </c>
      <c r="AH114" s="332">
        <v>-7.7596324996353175E-2</v>
      </c>
      <c r="AI114" s="173">
        <f t="shared" si="198"/>
        <v>4951371255.6390371</v>
      </c>
      <c r="AJ114" s="173">
        <f t="shared" si="115"/>
        <v>-384208213.13016802</v>
      </c>
      <c r="AK114" s="332">
        <v>-0.13575857640678696</v>
      </c>
      <c r="AL114" s="173">
        <f t="shared" si="199"/>
        <v>8050852580.8801508</v>
      </c>
      <c r="AM114" s="316">
        <f t="shared" si="116"/>
        <v>-1092972285.2411959</v>
      </c>
      <c r="AN114" s="332">
        <v>2.6547954649529245E-2</v>
      </c>
      <c r="AO114" s="173">
        <f t="shared" si="200"/>
        <v>157542355.7951197</v>
      </c>
      <c r="AP114" s="173">
        <f t="shared" si="117"/>
        <v>4182427.3170288387</v>
      </c>
      <c r="AQ114" s="332">
        <v>-0.37378601666126116</v>
      </c>
      <c r="AR114" s="173">
        <f t="shared" si="201"/>
        <v>75349371.010089412</v>
      </c>
      <c r="AS114" s="173">
        <f t="shared" si="118"/>
        <v>-28164541.247792829</v>
      </c>
      <c r="AT114" s="176">
        <v>-0.16498667088121283</v>
      </c>
      <c r="AU114" s="178">
        <f t="shared" si="202"/>
        <v>0</v>
      </c>
      <c r="AV114" s="179">
        <f t="shared" si="119"/>
        <v>0</v>
      </c>
      <c r="AW114" s="174">
        <v>-0.18894410770212769</v>
      </c>
      <c r="AX114" s="177">
        <f t="shared" si="203"/>
        <v>0</v>
      </c>
      <c r="AY114" s="177">
        <f t="shared" si="102"/>
        <v>0</v>
      </c>
      <c r="AZ114" s="203">
        <v>-0.11879582181123607</v>
      </c>
      <c r="BA114" s="177">
        <f t="shared" si="204"/>
        <v>707371798.33722997</v>
      </c>
      <c r="BB114" s="177">
        <f t="shared" si="120"/>
        <v>-84032814.109563187</v>
      </c>
      <c r="BC114" s="332">
        <v>-5.6115351710975044E-2</v>
      </c>
      <c r="BD114" s="173">
        <f t="shared" si="205"/>
        <v>2014248031.2124882</v>
      </c>
      <c r="BE114" s="172">
        <f t="shared" si="121"/>
        <v>-113030236.70462781</v>
      </c>
      <c r="BF114" s="174">
        <v>-5.1683547898101929E-2</v>
      </c>
      <c r="BG114" s="175">
        <f t="shared" si="206"/>
        <v>0</v>
      </c>
      <c r="BH114" s="177">
        <f t="shared" si="122"/>
        <v>0</v>
      </c>
      <c r="BI114" s="333">
        <v>4.5076675314910122E-2</v>
      </c>
      <c r="BJ114" s="334">
        <v>105838400.35689782</v>
      </c>
      <c r="BK114" s="335">
        <v>4770843.2087373501</v>
      </c>
      <c r="BL114" s="332">
        <v>-2.6284966536422462E-2</v>
      </c>
      <c r="BM114" s="173">
        <f t="shared" si="207"/>
        <v>434961867.76651913</v>
      </c>
      <c r="BN114" s="173">
        <f t="shared" si="123"/>
        <v>-11432958.138862766</v>
      </c>
      <c r="BO114" s="332">
        <v>2.7853596047552692E-2</v>
      </c>
      <c r="BP114" s="173">
        <f t="shared" si="208"/>
        <v>16029018.074994368</v>
      </c>
      <c r="BQ114" s="173">
        <f t="shared" si="124"/>
        <v>446465.79449981381</v>
      </c>
      <c r="BR114" s="173">
        <f t="shared" si="166"/>
        <v>65470429374.962166</v>
      </c>
      <c r="BT114" s="173">
        <f t="shared" si="167"/>
        <v>2506340353362.144</v>
      </c>
      <c r="BV114" s="339">
        <f t="shared" si="125"/>
        <v>2.6121922861408867E-2</v>
      </c>
      <c r="BW114" s="338">
        <v>2.50449489578379E-2</v>
      </c>
    </row>
    <row r="115" spans="1:75" ht="15.75">
      <c r="A115" s="171">
        <v>41395</v>
      </c>
      <c r="B115" s="172">
        <v>2592148326905.9624</v>
      </c>
      <c r="C115" s="173">
        <v>53221590138.664108</v>
      </c>
      <c r="D115" s="174">
        <v>-4.1290913480500444E-2</v>
      </c>
      <c r="E115" s="175">
        <f t="shared" si="188"/>
        <v>262533529.74040499</v>
      </c>
      <c r="F115" s="175">
        <f t="shared" si="105"/>
        <v>-10840249.262241453</v>
      </c>
      <c r="G115" s="176">
        <v>0.10735009766585933</v>
      </c>
      <c r="H115" s="175">
        <f t="shared" si="189"/>
        <v>438695490.75636703</v>
      </c>
      <c r="I115" s="175">
        <f t="shared" si="106"/>
        <v>47094003.778268091</v>
      </c>
      <c r="J115" s="176">
        <v>1.4586643816048456E-2</v>
      </c>
      <c r="K115" s="175">
        <f t="shared" si="190"/>
        <v>310984042.70022893</v>
      </c>
      <c r="L115" s="177">
        <f t="shared" si="107"/>
        <v>4536213.4633430429</v>
      </c>
      <c r="M115" s="174">
        <v>8.8444771391798058E-2</v>
      </c>
      <c r="N115" s="175">
        <f t="shared" si="191"/>
        <v>93028427.002654776</v>
      </c>
      <c r="O115" s="175">
        <f t="shared" si="108"/>
        <v>8227877.9591883747</v>
      </c>
      <c r="P115" s="176">
        <v>7.4722651553828807E-3</v>
      </c>
      <c r="Q115" s="178">
        <f t="shared" si="192"/>
        <v>84963847.255432889</v>
      </c>
      <c r="R115" s="178">
        <f t="shared" si="109"/>
        <v>634872.39531404455</v>
      </c>
      <c r="S115" s="176">
        <v>-6.2815342099450777E-2</v>
      </c>
      <c r="T115" s="178">
        <f t="shared" si="193"/>
        <v>0</v>
      </c>
      <c r="U115" s="178">
        <f t="shared" si="110"/>
        <v>0</v>
      </c>
      <c r="V115" s="329">
        <v>-9.1028252280250646E-2</v>
      </c>
      <c r="W115" s="173">
        <f t="shared" si="194"/>
        <v>83649289.071228534</v>
      </c>
      <c r="X115" s="173">
        <f t="shared" si="111"/>
        <v>-7614448.5886394046</v>
      </c>
      <c r="Y115" s="174">
        <v>-3.5031655972449567E-2</v>
      </c>
      <c r="Z115" s="175">
        <f t="shared" si="195"/>
        <v>0</v>
      </c>
      <c r="AA115" s="177">
        <f t="shared" si="112"/>
        <v>0</v>
      </c>
      <c r="AB115" s="174">
        <v>-8.7056741995642471E-3</v>
      </c>
      <c r="AC115" s="175">
        <f t="shared" si="196"/>
        <v>34529622.045950808</v>
      </c>
      <c r="AD115" s="175">
        <f t="shared" si="113"/>
        <v>-300603.6397661388</v>
      </c>
      <c r="AE115" s="331">
        <v>5.36151295731329E-2</v>
      </c>
      <c r="AF115" s="231">
        <f t="shared" si="197"/>
        <v>4220036553.4627419</v>
      </c>
      <c r="AG115" s="173">
        <f t="shared" si="114"/>
        <v>226257806.6172621</v>
      </c>
      <c r="AH115" s="332">
        <v>-3.0710311457480179E-2</v>
      </c>
      <c r="AI115" s="173">
        <f t="shared" si="198"/>
        <v>4567163042.5088692</v>
      </c>
      <c r="AJ115" s="173">
        <f t="shared" si="115"/>
        <v>-140258999.51254016</v>
      </c>
      <c r="AK115" s="332">
        <v>7.5362208522065474E-2</v>
      </c>
      <c r="AL115" s="173">
        <f t="shared" si="199"/>
        <v>6957880295.6389542</v>
      </c>
      <c r="AM115" s="316">
        <f t="shared" si="116"/>
        <v>524361225.71151346</v>
      </c>
      <c r="AN115" s="332">
        <v>0.12112691307378459</v>
      </c>
      <c r="AO115" s="173">
        <f t="shared" si="200"/>
        <v>161724783.11214855</v>
      </c>
      <c r="AP115" s="173">
        <f t="shared" si="117"/>
        <v>19589223.745901883</v>
      </c>
      <c r="AQ115" s="332">
        <v>1.850619294659112E-3</v>
      </c>
      <c r="AR115" s="173">
        <f t="shared" si="201"/>
        <v>47184829.76229658</v>
      </c>
      <c r="AS115" s="173">
        <f t="shared" si="118"/>
        <v>87321.156373311576</v>
      </c>
      <c r="AT115" s="176">
        <v>0.17241265410969778</v>
      </c>
      <c r="AU115" s="178">
        <f t="shared" si="202"/>
        <v>0</v>
      </c>
      <c r="AV115" s="179">
        <f t="shared" si="119"/>
        <v>0</v>
      </c>
      <c r="AW115" s="174">
        <v>3.4608616469799798E-2</v>
      </c>
      <c r="AX115" s="177">
        <f t="shared" si="203"/>
        <v>0</v>
      </c>
      <c r="AY115" s="177">
        <f t="shared" si="102"/>
        <v>0</v>
      </c>
      <c r="AZ115" s="203">
        <v>8.8689749832810499E-2</v>
      </c>
      <c r="BA115" s="177">
        <f t="shared" si="204"/>
        <v>623338984.22766685</v>
      </c>
      <c r="BB115" s="177">
        <f t="shared" si="120"/>
        <v>55283778.572189979</v>
      </c>
      <c r="BC115" s="332">
        <v>5.0177061048070376E-2</v>
      </c>
      <c r="BD115" s="173">
        <f t="shared" si="205"/>
        <v>1901217794.5078604</v>
      </c>
      <c r="BE115" s="172">
        <f t="shared" si="121"/>
        <v>95397521.34069863</v>
      </c>
      <c r="BF115" s="174">
        <v>3.6289809353721357E-2</v>
      </c>
      <c r="BG115" s="175">
        <f t="shared" si="206"/>
        <v>0</v>
      </c>
      <c r="BH115" s="177">
        <f t="shared" si="122"/>
        <v>0</v>
      </c>
      <c r="BI115" s="333">
        <v>2.1276285343134558E-2</v>
      </c>
      <c r="BJ115" s="334">
        <v>110609243.56563516</v>
      </c>
      <c r="BK115" s="335">
        <v>2353353.8276907238</v>
      </c>
      <c r="BL115" s="332">
        <v>-0.10993996500226523</v>
      </c>
      <c r="BM115" s="173">
        <f t="shared" si="207"/>
        <v>423528909.6276564</v>
      </c>
      <c r="BN115" s="173">
        <f t="shared" si="123"/>
        <v>-46562753.501912095</v>
      </c>
      <c r="BO115" s="332">
        <v>-4.5205248774022017E-2</v>
      </c>
      <c r="BP115" s="173">
        <f t="shared" si="208"/>
        <v>16475483.869494183</v>
      </c>
      <c r="BQ115" s="173">
        <f t="shared" si="124"/>
        <v>-744778.34699287137</v>
      </c>
      <c r="BR115" s="173">
        <f t="shared" si="166"/>
        <v>52444088772.948463</v>
      </c>
      <c r="BT115" s="173">
        <f t="shared" si="167"/>
        <v>2571810782737.1074</v>
      </c>
      <c r="BV115" s="339">
        <f t="shared" si="125"/>
        <v>2.0391892407082012E-2</v>
      </c>
      <c r="BW115" s="338">
        <v>2.0531845954274697E-2</v>
      </c>
    </row>
    <row r="116" spans="1:75" ht="15.75">
      <c r="A116" s="171">
        <v>41426</v>
      </c>
      <c r="B116" s="172">
        <v>2645369917044.6265</v>
      </c>
      <c r="C116" s="173">
        <v>-94022193098.170715</v>
      </c>
      <c r="D116" s="174">
        <v>-7.9149619334709376E-2</v>
      </c>
      <c r="E116" s="175">
        <f t="shared" si="188"/>
        <v>251693280.47816354</v>
      </c>
      <c r="F116" s="175">
        <f t="shared" si="105"/>
        <v>-19921427.338950884</v>
      </c>
      <c r="G116" s="176">
        <v>-0.18041686759447073</v>
      </c>
      <c r="H116" s="175">
        <f t="shared" si="189"/>
        <v>485789494.53463507</v>
      </c>
      <c r="I116" s="175">
        <f t="shared" si="106"/>
        <v>-87644618.914240122</v>
      </c>
      <c r="J116" s="176">
        <v>-0.14448305889017996</v>
      </c>
      <c r="K116" s="175">
        <f t="shared" si="190"/>
        <v>315520256.16357195</v>
      </c>
      <c r="L116" s="177">
        <f t="shared" si="107"/>
        <v>-45587331.752326034</v>
      </c>
      <c r="M116" s="174">
        <v>-0.25413859891120327</v>
      </c>
      <c r="N116" s="175">
        <f t="shared" si="191"/>
        <v>101256304.96184315</v>
      </c>
      <c r="O116" s="175">
        <f t="shared" si="108"/>
        <v>-25733135.473928336</v>
      </c>
      <c r="P116" s="176">
        <v>-0.19551275665759618</v>
      </c>
      <c r="Q116" s="178">
        <f t="shared" si="192"/>
        <v>85598719.650746942</v>
      </c>
      <c r="R116" s="178">
        <f t="shared" si="109"/>
        <v>-16735641.645278282</v>
      </c>
      <c r="S116" s="176">
        <v>-0.27597369335466937</v>
      </c>
      <c r="T116" s="178">
        <f t="shared" si="193"/>
        <v>0</v>
      </c>
      <c r="U116" s="178">
        <f t="shared" si="110"/>
        <v>0</v>
      </c>
      <c r="V116" s="329">
        <v>-6.6576170565247478E-2</v>
      </c>
      <c r="W116" s="173">
        <f t="shared" si="194"/>
        <v>76034840.482589126</v>
      </c>
      <c r="X116" s="173">
        <f t="shared" si="111"/>
        <v>-5062108.5088702375</v>
      </c>
      <c r="Y116" s="174">
        <v>-9.2725418038646715E-2</v>
      </c>
      <c r="Z116" s="175">
        <f t="shared" si="195"/>
        <v>0</v>
      </c>
      <c r="AA116" s="177">
        <f t="shared" si="112"/>
        <v>0</v>
      </c>
      <c r="AB116" s="174">
        <v>-0.24247334960700845</v>
      </c>
      <c r="AC116" s="175">
        <f t="shared" si="196"/>
        <v>34229018.406184666</v>
      </c>
      <c r="AD116" s="175">
        <f t="shared" si="113"/>
        <v>-8299624.7467075419</v>
      </c>
      <c r="AE116" s="331">
        <v>-0.12199711580937377</v>
      </c>
      <c r="AF116" s="231">
        <f t="shared" si="197"/>
        <v>4446294360.0800037</v>
      </c>
      <c r="AG116" s="173">
        <f t="shared" si="114"/>
        <v>-542435087.96924567</v>
      </c>
      <c r="AH116" s="332">
        <v>-0.12811649238732253</v>
      </c>
      <c r="AI116" s="173">
        <f t="shared" si="198"/>
        <v>4426904042.9963293</v>
      </c>
      <c r="AJ116" s="173">
        <f t="shared" si="115"/>
        <v>-567159418.12394655</v>
      </c>
      <c r="AK116" s="332">
        <v>-0.13910171512393876</v>
      </c>
      <c r="AL116" s="173">
        <f t="shared" si="199"/>
        <v>7482241521.3504677</v>
      </c>
      <c r="AM116" s="316">
        <f t="shared" si="116"/>
        <v>-1040792628.591399</v>
      </c>
      <c r="AN116" s="332">
        <v>-0.20353223195991349</v>
      </c>
      <c r="AO116" s="173">
        <f t="shared" si="200"/>
        <v>181314006.85805044</v>
      </c>
      <c r="AP116" s="173">
        <f t="shared" si="117"/>
        <v>-36903244.501414068</v>
      </c>
      <c r="AQ116" s="332">
        <v>-0.23437687107392552</v>
      </c>
      <c r="AR116" s="173">
        <f t="shared" si="201"/>
        <v>47272150.918669887</v>
      </c>
      <c r="AS116" s="173">
        <f t="shared" si="118"/>
        <v>-11079498.821252242</v>
      </c>
      <c r="AT116" s="176">
        <v>-0.32261116097613052</v>
      </c>
      <c r="AU116" s="178">
        <f t="shared" si="202"/>
        <v>0</v>
      </c>
      <c r="AV116" s="179">
        <f t="shared" si="119"/>
        <v>0</v>
      </c>
      <c r="AW116" s="174">
        <v>-0.25278344206658099</v>
      </c>
      <c r="AX116" s="177">
        <f t="shared" si="203"/>
        <v>0</v>
      </c>
      <c r="AY116" s="177">
        <f t="shared" si="102"/>
        <v>0</v>
      </c>
      <c r="AZ116" s="203">
        <v>-0.20751424085538739</v>
      </c>
      <c r="BA116" s="177">
        <f t="shared" si="204"/>
        <v>678622762.7998569</v>
      </c>
      <c r="BB116" s="177">
        <f t="shared" si="120"/>
        <v>-140823887.44959792</v>
      </c>
      <c r="BC116" s="332">
        <v>-6.4930669512402672E-2</v>
      </c>
      <c r="BD116" s="173">
        <f t="shared" si="205"/>
        <v>1996615315.8485589</v>
      </c>
      <c r="BE116" s="172">
        <f t="shared" si="121"/>
        <v>-129641569.21676426</v>
      </c>
      <c r="BF116" s="174">
        <v>-0.10287620299988574</v>
      </c>
      <c r="BG116" s="175">
        <f t="shared" si="206"/>
        <v>0</v>
      </c>
      <c r="BH116" s="177">
        <f t="shared" si="122"/>
        <v>0</v>
      </c>
      <c r="BI116" s="333">
        <v>-0.12512699893318621</v>
      </c>
      <c r="BJ116" s="334">
        <v>112962597.39332588</v>
      </c>
      <c r="BK116" s="335">
        <v>-14134670.80352463</v>
      </c>
      <c r="BL116" s="332">
        <v>-9.9600902394875776E-2</v>
      </c>
      <c r="BM116" s="173">
        <f t="shared" si="207"/>
        <v>376966156.12574428</v>
      </c>
      <c r="BN116" s="173">
        <f t="shared" si="123"/>
        <v>-37546169.322451763</v>
      </c>
      <c r="BO116" s="332">
        <v>4.2732254604315123E-2</v>
      </c>
      <c r="BP116" s="173">
        <f t="shared" si="208"/>
        <v>15730705.522501312</v>
      </c>
      <c r="BQ116" s="173">
        <f t="shared" si="124"/>
        <v>672208.51349303208</v>
      </c>
      <c r="BR116" s="173">
        <f t="shared" si="166"/>
        <v>-91293365243.504318</v>
      </c>
      <c r="BT116" s="173">
        <f t="shared" si="167"/>
        <v>2624254871510.0552</v>
      </c>
      <c r="BV116" s="339">
        <f t="shared" si="125"/>
        <v>-3.4788299808307895E-2</v>
      </c>
      <c r="BW116" s="338">
        <v>-3.5542172190122699E-2</v>
      </c>
    </row>
    <row r="117" spans="1:75" ht="15.75">
      <c r="A117" s="171">
        <v>41456</v>
      </c>
      <c r="B117" s="172">
        <v>2551347723946.4556</v>
      </c>
      <c r="C117" s="173">
        <v>121946449529.2795</v>
      </c>
      <c r="D117" s="174">
        <v>-3.3034397115148849E-2</v>
      </c>
      <c r="E117" s="175">
        <f t="shared" si="188"/>
        <v>231771853.13921264</v>
      </c>
      <c r="F117" s="175">
        <f t="shared" si="105"/>
        <v>-7656443.4367147088</v>
      </c>
      <c r="G117" s="176">
        <v>-1.8293424481957438E-2</v>
      </c>
      <c r="H117" s="175">
        <f t="shared" si="189"/>
        <v>398144875.62039495</v>
      </c>
      <c r="I117" s="175">
        <f t="shared" si="106"/>
        <v>-7283433.2150400318</v>
      </c>
      <c r="J117" s="176">
        <v>-4.4828765738035431E-2</v>
      </c>
      <c r="K117" s="175">
        <f t="shared" si="190"/>
        <v>269932924.41124594</v>
      </c>
      <c r="L117" s="177">
        <f t="shared" si="107"/>
        <v>-12100759.833414569</v>
      </c>
      <c r="M117" s="174">
        <v>6.8841789160711889E-2</v>
      </c>
      <c r="N117" s="175">
        <f t="shared" si="191"/>
        <v>75523169.487914816</v>
      </c>
      <c r="O117" s="175">
        <f t="shared" si="108"/>
        <v>5199150.1106357407</v>
      </c>
      <c r="P117" s="176">
        <v>-8.5488204305013471E-2</v>
      </c>
      <c r="Q117" s="178">
        <f t="shared" si="192"/>
        <v>68863078.005468667</v>
      </c>
      <c r="R117" s="178">
        <f t="shared" si="109"/>
        <v>-5886980.8816035846</v>
      </c>
      <c r="S117" s="176">
        <v>-7.7234145031713761E-2</v>
      </c>
      <c r="T117" s="178">
        <f t="shared" si="193"/>
        <v>0</v>
      </c>
      <c r="U117" s="178">
        <f t="shared" si="110"/>
        <v>0</v>
      </c>
      <c r="V117" s="329">
        <v>0.15630871873257215</v>
      </c>
      <c r="W117" s="173">
        <f t="shared" si="194"/>
        <v>70972731.973718897</v>
      </c>
      <c r="X117" s="173">
        <f t="shared" si="111"/>
        <v>11093656.799762258</v>
      </c>
      <c r="Y117" s="174">
        <v>-1.0145835435139113E-2</v>
      </c>
      <c r="Z117" s="175">
        <f t="shared" si="195"/>
        <v>0</v>
      </c>
      <c r="AA117" s="177">
        <f t="shared" si="112"/>
        <v>0</v>
      </c>
      <c r="AB117" s="174">
        <v>9.4341678284621505E-2</v>
      </c>
      <c r="AC117" s="175">
        <f t="shared" si="196"/>
        <v>25929393.659477126</v>
      </c>
      <c r="AD117" s="175">
        <f t="shared" si="113"/>
        <v>2446222.5147376959</v>
      </c>
      <c r="AE117" s="331">
        <v>6.8802761156832551E-2</v>
      </c>
      <c r="AF117" s="231">
        <f t="shared" si="197"/>
        <v>3903859272.1107578</v>
      </c>
      <c r="AG117" s="173">
        <f t="shared" si="114"/>
        <v>268596297.08892262</v>
      </c>
      <c r="AH117" s="332">
        <v>5.8123016350781397E-2</v>
      </c>
      <c r="AI117" s="173">
        <f t="shared" si="198"/>
        <v>3859744624.8723826</v>
      </c>
      <c r="AJ117" s="173">
        <f t="shared" si="115"/>
        <v>224339999.9412981</v>
      </c>
      <c r="AK117" s="332">
        <v>-1.6378993251212001E-2</v>
      </c>
      <c r="AL117" s="173">
        <f t="shared" si="199"/>
        <v>6441448892.7590685</v>
      </c>
      <c r="AM117" s="316">
        <f t="shared" si="116"/>
        <v>-105504447.9425278</v>
      </c>
      <c r="AN117" s="332">
        <v>7.5096076954202035E-2</v>
      </c>
      <c r="AO117" s="173">
        <f t="shared" si="200"/>
        <v>144410762.35663635</v>
      </c>
      <c r="AP117" s="173">
        <f t="shared" si="117"/>
        <v>10844681.722948946</v>
      </c>
      <c r="AQ117" s="332">
        <v>4.4197381975782324E-2</v>
      </c>
      <c r="AR117" s="173">
        <f t="shared" si="201"/>
        <v>36192652.097417645</v>
      </c>
      <c r="AS117" s="173">
        <f t="shared" si="118"/>
        <v>1599620.469466167</v>
      </c>
      <c r="AT117" s="176">
        <v>7.1468171508872108E-2</v>
      </c>
      <c r="AU117" s="178">
        <f t="shared" si="202"/>
        <v>0</v>
      </c>
      <c r="AV117" s="179">
        <f t="shared" si="119"/>
        <v>0</v>
      </c>
      <c r="AW117" s="174">
        <v>6.827607801427836E-2</v>
      </c>
      <c r="AX117" s="177">
        <f t="shared" si="203"/>
        <v>0</v>
      </c>
      <c r="AY117" s="177">
        <f t="shared" si="102"/>
        <v>0</v>
      </c>
      <c r="AZ117" s="203">
        <v>8.5020508193774338E-2</v>
      </c>
      <c r="BA117" s="177">
        <f t="shared" si="204"/>
        <v>537798875.35025895</v>
      </c>
      <c r="BB117" s="177">
        <f t="shared" si="120"/>
        <v>45723933.688319318</v>
      </c>
      <c r="BC117" s="332">
        <v>0.11890576993380886</v>
      </c>
      <c r="BD117" s="173">
        <f t="shared" si="205"/>
        <v>1866973746.6317947</v>
      </c>
      <c r="BE117" s="172">
        <f t="shared" si="121"/>
        <v>221993950.78946134</v>
      </c>
      <c r="BF117" s="174">
        <v>-3.591174571940757E-2</v>
      </c>
      <c r="BG117" s="175">
        <f t="shared" si="206"/>
        <v>0</v>
      </c>
      <c r="BH117" s="177">
        <f t="shared" si="122"/>
        <v>0</v>
      </c>
      <c r="BI117" s="333">
        <v>-8.1788695488720312E-3</v>
      </c>
      <c r="BJ117" s="334">
        <v>98827926.589801252</v>
      </c>
      <c r="BK117" s="335">
        <v>-808300.71936348593</v>
      </c>
      <c r="BL117" s="332">
        <v>6.6100391283987425E-2</v>
      </c>
      <c r="BM117" s="173">
        <f t="shared" si="207"/>
        <v>339419986.80329251</v>
      </c>
      <c r="BN117" s="173">
        <f t="shared" si="123"/>
        <v>22435793.937303483</v>
      </c>
      <c r="BO117" s="332">
        <v>7.3309903112176361E-2</v>
      </c>
      <c r="BP117" s="173">
        <f t="shared" si="208"/>
        <v>16402914.035994345</v>
      </c>
      <c r="BQ117" s="173">
        <f t="shared" si="124"/>
        <v>1202496.0387361031</v>
      </c>
      <c r="BR117" s="173">
        <f t="shared" si="166"/>
        <v>121270214092.20657</v>
      </c>
      <c r="BT117" s="173">
        <f t="shared" si="167"/>
        <v>2532961506266.5503</v>
      </c>
      <c r="BV117" s="339">
        <f t="shared" si="125"/>
        <v>4.7876848421179674E-2</v>
      </c>
      <c r="BW117" s="338">
        <v>4.7796875504155602E-2</v>
      </c>
    </row>
    <row r="118" spans="1:75" ht="15.75">
      <c r="A118" s="171">
        <v>41487</v>
      </c>
      <c r="B118" s="172">
        <v>2673294173475.7349</v>
      </c>
      <c r="C118" s="173">
        <v>-40433674115.531509</v>
      </c>
      <c r="D118" s="174">
        <v>5.6641553155239978E-2</v>
      </c>
      <c r="E118" s="175">
        <f t="shared" si="188"/>
        <v>224115409.70249793</v>
      </c>
      <c r="F118" s="175">
        <f t="shared" si="105"/>
        <v>12694244.891572421</v>
      </c>
      <c r="G118" s="176">
        <v>0.13168521037702069</v>
      </c>
      <c r="H118" s="175">
        <f t="shared" si="189"/>
        <v>390861442.40535492</v>
      </c>
      <c r="I118" s="175">
        <f t="shared" si="106"/>
        <v>51470671.271414921</v>
      </c>
      <c r="J118" s="176">
        <v>1.9954086069705394E-2</v>
      </c>
      <c r="K118" s="175">
        <f t="shared" si="190"/>
        <v>257832164.57783139</v>
      </c>
      <c r="L118" s="177">
        <f t="shared" si="107"/>
        <v>5144805.2035244936</v>
      </c>
      <c r="M118" s="174">
        <v>4.591636218450125E-2</v>
      </c>
      <c r="N118" s="175">
        <f t="shared" si="191"/>
        <v>80722319.598550558</v>
      </c>
      <c r="O118" s="175">
        <f t="shared" si="108"/>
        <v>3706475.2630601111</v>
      </c>
      <c r="P118" s="176">
        <v>4.601580752147371E-2</v>
      </c>
      <c r="Q118" s="178">
        <f t="shared" si="192"/>
        <v>62976097.123865083</v>
      </c>
      <c r="R118" s="178">
        <f t="shared" si="109"/>
        <v>2897895.9637054098</v>
      </c>
      <c r="S118" s="176">
        <v>3.2462351487409433E-2</v>
      </c>
      <c r="T118" s="178">
        <f t="shared" si="193"/>
        <v>0</v>
      </c>
      <c r="U118" s="178">
        <f t="shared" si="110"/>
        <v>0</v>
      </c>
      <c r="V118" s="329">
        <v>-1.5807476922370407E-2</v>
      </c>
      <c r="W118" s="173">
        <f t="shared" si="194"/>
        <v>82066388.77348116</v>
      </c>
      <c r="X118" s="173">
        <f t="shared" si="111"/>
        <v>-1297262.5466390813</v>
      </c>
      <c r="Y118" s="174">
        <v>-0.17053730002050899</v>
      </c>
      <c r="Z118" s="175">
        <f t="shared" si="195"/>
        <v>0</v>
      </c>
      <c r="AA118" s="177">
        <f t="shared" si="112"/>
        <v>0</v>
      </c>
      <c r="AB118" s="174">
        <v>-0.26931825603234727</v>
      </c>
      <c r="AC118" s="175">
        <f t="shared" si="196"/>
        <v>28375616.174214825</v>
      </c>
      <c r="AD118" s="175">
        <f t="shared" si="113"/>
        <v>-7642071.4618828027</v>
      </c>
      <c r="AE118" s="331">
        <v>1.1589420378454994E-2</v>
      </c>
      <c r="AF118" s="231">
        <f t="shared" si="197"/>
        <v>4172455569.1996803</v>
      </c>
      <c r="AG118" s="173">
        <f t="shared" si="114"/>
        <v>48356341.601880811</v>
      </c>
      <c r="AH118" s="332">
        <v>8.8370721623458298E-2</v>
      </c>
      <c r="AI118" s="173">
        <f t="shared" si="198"/>
        <v>4084084624.8136806</v>
      </c>
      <c r="AJ118" s="173">
        <f t="shared" si="115"/>
        <v>360913505.46605587</v>
      </c>
      <c r="AK118" s="332">
        <v>0.12914154747708126</v>
      </c>
      <c r="AL118" s="173">
        <f t="shared" si="199"/>
        <v>6335944444.8165407</v>
      </c>
      <c r="AM118" s="316">
        <f t="shared" si="116"/>
        <v>818233670.33242452</v>
      </c>
      <c r="AN118" s="332">
        <v>0.14443808474524603</v>
      </c>
      <c r="AO118" s="173">
        <f t="shared" si="200"/>
        <v>155255444.07958528</v>
      </c>
      <c r="AP118" s="173">
        <f t="shared" si="117"/>
        <v>22424798.989127945</v>
      </c>
      <c r="AQ118" s="332">
        <v>1.6266193910244472E-2</v>
      </c>
      <c r="AR118" s="173">
        <f t="shared" si="201"/>
        <v>37792272.566883817</v>
      </c>
      <c r="AS118" s="173">
        <f t="shared" si="118"/>
        <v>614736.43388174474</v>
      </c>
      <c r="AT118" s="176">
        <v>0.11252318708881347</v>
      </c>
      <c r="AU118" s="178">
        <f t="shared" si="202"/>
        <v>0</v>
      </c>
      <c r="AV118" s="179">
        <f t="shared" si="119"/>
        <v>0</v>
      </c>
      <c r="AW118" s="174">
        <v>7.5432810804410194E-2</v>
      </c>
      <c r="AX118" s="177">
        <f t="shared" si="203"/>
        <v>0</v>
      </c>
      <c r="AY118" s="177">
        <f t="shared" si="102"/>
        <v>0</v>
      </c>
      <c r="AZ118" s="203">
        <v>0.1017383668621861</v>
      </c>
      <c r="BA118" s="177">
        <f t="shared" si="204"/>
        <v>583522809.03857827</v>
      </c>
      <c r="BB118" s="177">
        <f t="shared" si="120"/>
        <v>59366657.618420236</v>
      </c>
      <c r="BC118" s="332">
        <v>2.0560693590837068E-2</v>
      </c>
      <c r="BD118" s="173">
        <f t="shared" si="205"/>
        <v>2088967697.4212563</v>
      </c>
      <c r="BE118" s="172">
        <f t="shared" si="121"/>
        <v>42950624.747834891</v>
      </c>
      <c r="BF118" s="174">
        <v>-8.2027982715370498E-2</v>
      </c>
      <c r="BG118" s="175">
        <f t="shared" si="206"/>
        <v>0</v>
      </c>
      <c r="BH118" s="177">
        <f t="shared" si="122"/>
        <v>0</v>
      </c>
      <c r="BI118" s="333">
        <v>-5.1786378066967717E-2</v>
      </c>
      <c r="BJ118" s="334">
        <v>98019625.870437771</v>
      </c>
      <c r="BK118" s="335">
        <v>-5076081.4033092204</v>
      </c>
      <c r="BL118" s="332">
        <v>-6.6161156826090486E-2</v>
      </c>
      <c r="BM118" s="173">
        <f t="shared" si="207"/>
        <v>361855780.740596</v>
      </c>
      <c r="BN118" s="173">
        <f t="shared" si="123"/>
        <v>-23940797.058005985</v>
      </c>
      <c r="BO118" s="332">
        <v>-6.5713235080733429E-2</v>
      </c>
      <c r="BP118" s="173">
        <f t="shared" si="208"/>
        <v>17605410.074730448</v>
      </c>
      <c r="BQ118" s="173">
        <f t="shared" si="124"/>
        <v>-1156908.4509334746</v>
      </c>
      <c r="BR118" s="173">
        <f t="shared" si="166"/>
        <v>-41823335422.393646</v>
      </c>
      <c r="BT118" s="173">
        <f t="shared" si="167"/>
        <v>2654231720358.7568</v>
      </c>
      <c r="BV118" s="339">
        <f t="shared" si="125"/>
        <v>-1.5757228391777577E-2</v>
      </c>
      <c r="BW118" s="338">
        <v>-1.5125037310413501E-2</v>
      </c>
    </row>
    <row r="119" spans="1:75" ht="15.75">
      <c r="A119" s="171">
        <v>41518</v>
      </c>
      <c r="B119" s="172">
        <v>2632860499360.2036</v>
      </c>
      <c r="C119" s="173">
        <v>113517339497.9384</v>
      </c>
      <c r="D119" s="174">
        <v>-0.17453331148394371</v>
      </c>
      <c r="E119" s="175">
        <f t="shared" si="188"/>
        <v>236809654.59407035</v>
      </c>
      <c r="F119" s="175">
        <f t="shared" si="105"/>
        <v>-41331173.207672</v>
      </c>
      <c r="G119" s="176">
        <v>4.5015656754422435E-2</v>
      </c>
      <c r="H119" s="175">
        <f t="shared" si="189"/>
        <v>442332113.67676985</v>
      </c>
      <c r="I119" s="175">
        <f t="shared" si="106"/>
        <v>19911870.600731637</v>
      </c>
      <c r="J119" s="176">
        <v>4.1464737196108215E-2</v>
      </c>
      <c r="K119" s="175">
        <f t="shared" si="190"/>
        <v>262976969.78135589</v>
      </c>
      <c r="L119" s="177">
        <f t="shared" si="107"/>
        <v>10904270.940612813</v>
      </c>
      <c r="M119" s="174">
        <v>2.0510413626371828E-2</v>
      </c>
      <c r="N119" s="175">
        <f t="shared" si="191"/>
        <v>84428794.861610681</v>
      </c>
      <c r="O119" s="175">
        <f t="shared" si="108"/>
        <v>1731669.5045877316</v>
      </c>
      <c r="P119" s="176">
        <v>6.3402386656087772E-2</v>
      </c>
      <c r="Q119" s="178">
        <f t="shared" si="192"/>
        <v>65873993.087570488</v>
      </c>
      <c r="R119" s="178">
        <f t="shared" si="109"/>
        <v>4176568.3803185974</v>
      </c>
      <c r="S119" s="176">
        <v>3.4466100731285976E-2</v>
      </c>
      <c r="T119" s="178">
        <f t="shared" si="193"/>
        <v>0</v>
      </c>
      <c r="U119" s="178">
        <f t="shared" si="110"/>
        <v>0</v>
      </c>
      <c r="V119" s="329">
        <v>6.4414629997746845E-2</v>
      </c>
      <c r="W119" s="173">
        <f t="shared" si="194"/>
        <v>80769126.226842076</v>
      </c>
      <c r="X119" s="173">
        <f t="shared" si="111"/>
        <v>5202713.3811433427</v>
      </c>
      <c r="Y119" s="174">
        <v>0.16157429456155484</v>
      </c>
      <c r="Z119" s="175">
        <f t="shared" si="195"/>
        <v>0</v>
      </c>
      <c r="AA119" s="177">
        <f t="shared" si="112"/>
        <v>0</v>
      </c>
      <c r="AB119" s="174">
        <v>-0.10510107557125838</v>
      </c>
      <c r="AC119" s="175">
        <f t="shared" si="196"/>
        <v>20733544.712332021</v>
      </c>
      <c r="AD119" s="175">
        <f t="shared" si="113"/>
        <v>-2179117.8496708721</v>
      </c>
      <c r="AE119" s="331">
        <v>6.0288145396205986E-2</v>
      </c>
      <c r="AF119" s="231">
        <f t="shared" si="197"/>
        <v>4220811910.8015614</v>
      </c>
      <c r="AG119" s="173">
        <f t="shared" si="114"/>
        <v>254464922.16844255</v>
      </c>
      <c r="AH119" s="332">
        <v>5.939840226310359E-2</v>
      </c>
      <c r="AI119" s="173">
        <f t="shared" si="198"/>
        <v>4444998130.2797365</v>
      </c>
      <c r="AJ119" s="173">
        <f t="shared" si="115"/>
        <v>264025787.00109914</v>
      </c>
      <c r="AK119" s="332">
        <v>9.9007255958070486E-2</v>
      </c>
      <c r="AL119" s="173">
        <f t="shared" si="199"/>
        <v>7154178115.1489649</v>
      </c>
      <c r="AM119" s="316">
        <f t="shared" si="116"/>
        <v>708315543.81617987</v>
      </c>
      <c r="AN119" s="332">
        <v>5.2817724881801191E-2</v>
      </c>
      <c r="AO119" s="173">
        <f t="shared" si="200"/>
        <v>177680243.06871322</v>
      </c>
      <c r="AP119" s="173">
        <f t="shared" si="117"/>
        <v>9384666.1953348573</v>
      </c>
      <c r="AQ119" s="332">
        <v>8.7377995182545548E-2</v>
      </c>
      <c r="AR119" s="173">
        <f t="shared" si="201"/>
        <v>38407009.000765562</v>
      </c>
      <c r="AS119" s="173">
        <f t="shared" si="118"/>
        <v>3355927.4474448767</v>
      </c>
      <c r="AT119" s="176">
        <v>2.2183246345937112E-3</v>
      </c>
      <c r="AU119" s="178">
        <f t="shared" si="202"/>
        <v>0</v>
      </c>
      <c r="AV119" s="179">
        <f t="shared" si="119"/>
        <v>0</v>
      </c>
      <c r="AW119" s="174">
        <v>-1.1160080653802506E-2</v>
      </c>
      <c r="AX119" s="177">
        <f t="shared" si="203"/>
        <v>0</v>
      </c>
      <c r="AY119" s="177">
        <f t="shared" si="102"/>
        <v>0</v>
      </c>
      <c r="AZ119" s="203">
        <v>4.4863116152595056E-2</v>
      </c>
      <c r="BA119" s="177">
        <f t="shared" si="204"/>
        <v>642889466.65699852</v>
      </c>
      <c r="BB119" s="177">
        <f t="shared" si="120"/>
        <v>28842024.815912809</v>
      </c>
      <c r="BC119" s="332">
        <v>2.6014445579851084E-2</v>
      </c>
      <c r="BD119" s="173">
        <f t="shared" si="205"/>
        <v>2131918322.1690912</v>
      </c>
      <c r="BE119" s="172">
        <f t="shared" si="121"/>
        <v>55460673.172755256</v>
      </c>
      <c r="BF119" s="174">
        <v>0.15527443723498002</v>
      </c>
      <c r="BG119" s="175">
        <f t="shared" si="206"/>
        <v>0</v>
      </c>
      <c r="BH119" s="177">
        <f t="shared" si="122"/>
        <v>0</v>
      </c>
      <c r="BI119" s="333">
        <v>-8.6452455634624781E-2</v>
      </c>
      <c r="BJ119" s="334">
        <v>92943544.467128545</v>
      </c>
      <c r="BK119" s="335">
        <v>-8035197.6545692058</v>
      </c>
      <c r="BL119" s="332">
        <v>0.1316734834380392</v>
      </c>
      <c r="BM119" s="173">
        <f t="shared" si="207"/>
        <v>337914983.68259001</v>
      </c>
      <c r="BN119" s="173">
        <f t="shared" si="123"/>
        <v>44494443.007394798</v>
      </c>
      <c r="BO119" s="332">
        <v>-2.9999832218458665E-2</v>
      </c>
      <c r="BP119" s="173">
        <f t="shared" si="208"/>
        <v>16448501.623796973</v>
      </c>
      <c r="BQ119" s="173">
        <f t="shared" si="124"/>
        <v>-493452.2889589541</v>
      </c>
      <c r="BR119" s="173">
        <f t="shared" si="166"/>
        <v>112159107358.50728</v>
      </c>
      <c r="BT119" s="173">
        <f t="shared" si="167"/>
        <v>2612408384936.3623</v>
      </c>
      <c r="BV119" s="339">
        <f t="shared" si="125"/>
        <v>4.2933221316099647E-2</v>
      </c>
      <c r="BW119" s="338">
        <v>4.3115592157474202E-2</v>
      </c>
    </row>
    <row r="120" spans="1:75" ht="15.75">
      <c r="A120" s="185">
        <v>41548</v>
      </c>
      <c r="B120" s="186">
        <v>2746377838858.1421</v>
      </c>
      <c r="C120" s="173">
        <v>107494703796.36348</v>
      </c>
      <c r="D120" s="174">
        <v>-9.0521242927938377E-3</v>
      </c>
      <c r="E120" s="175">
        <f t="shared" si="188"/>
        <v>195478481.38639835</v>
      </c>
      <c r="F120" s="175">
        <f t="shared" si="105"/>
        <v>-1769495.5100762644</v>
      </c>
      <c r="G120" s="176">
        <v>8.1450049105893388E-2</v>
      </c>
      <c r="H120" s="175">
        <f t="shared" si="189"/>
        <v>462243984.27750146</v>
      </c>
      <c r="I120" s="175">
        <f t="shared" si="106"/>
        <v>37649795.218306303</v>
      </c>
      <c r="J120" s="176">
        <v>-1.9773260752403946E-2</v>
      </c>
      <c r="K120" s="175">
        <f t="shared" si="190"/>
        <v>273881240.72196865</v>
      </c>
      <c r="L120" s="177">
        <f t="shared" si="107"/>
        <v>-5415525.1879874002</v>
      </c>
      <c r="M120" s="174">
        <v>4.8207719192929356E-2</v>
      </c>
      <c r="N120" s="175">
        <f t="shared" si="191"/>
        <v>86160464.366198421</v>
      </c>
      <c r="O120" s="175">
        <f t="shared" si="108"/>
        <v>4153599.4716980895</v>
      </c>
      <c r="P120" s="176">
        <v>-2.3251478130019373E-2</v>
      </c>
      <c r="Q120" s="178">
        <f t="shared" si="192"/>
        <v>70050561.467889085</v>
      </c>
      <c r="R120" s="178">
        <f t="shared" si="109"/>
        <v>-1628779.0979662009</v>
      </c>
      <c r="S120" s="176">
        <v>6.7581425686127919E-2</v>
      </c>
      <c r="T120" s="178">
        <f t="shared" si="193"/>
        <v>0</v>
      </c>
      <c r="U120" s="178">
        <f t="shared" si="110"/>
        <v>0</v>
      </c>
      <c r="V120" s="329">
        <v>-8.6358988910534881E-2</v>
      </c>
      <c r="W120" s="173">
        <f t="shared" si="194"/>
        <v>85971839.607985422</v>
      </c>
      <c r="X120" s="173">
        <f t="shared" si="111"/>
        <v>-7424441.1433242969</v>
      </c>
      <c r="Y120" s="174">
        <v>-3.5344500006016445E-2</v>
      </c>
      <c r="Z120" s="175">
        <f t="shared" si="195"/>
        <v>0</v>
      </c>
      <c r="AA120" s="177">
        <f t="shared" si="112"/>
        <v>0</v>
      </c>
      <c r="AB120" s="174">
        <v>0.32835940959251669</v>
      </c>
      <c r="AC120" s="175">
        <f t="shared" si="196"/>
        <v>18554426.862661149</v>
      </c>
      <c r="AD120" s="175">
        <f t="shared" si="113"/>
        <v>6092520.6499509467</v>
      </c>
      <c r="AE120" s="331">
        <v>6.0297422965011532E-2</v>
      </c>
      <c r="AF120" s="231">
        <f t="shared" si="197"/>
        <v>4475276832.9700041</v>
      </c>
      <c r="AG120" s="173">
        <f t="shared" si="114"/>
        <v>269847660.08310962</v>
      </c>
      <c r="AH120" s="332">
        <v>-4.279120154086228E-2</v>
      </c>
      <c r="AI120" s="173">
        <f t="shared" si="198"/>
        <v>4709023917.2808352</v>
      </c>
      <c r="AJ120" s="173">
        <f t="shared" si="115"/>
        <v>-201504791.50510499</v>
      </c>
      <c r="AK120" s="332">
        <v>1.8876406284259732E-2</v>
      </c>
      <c r="AL120" s="173">
        <f t="shared" si="199"/>
        <v>7862493658.9651451</v>
      </c>
      <c r="AM120" s="316">
        <f t="shared" si="116"/>
        <v>148415624.71404195</v>
      </c>
      <c r="AN120" s="332">
        <v>0.22210562838781867</v>
      </c>
      <c r="AO120" s="173">
        <f t="shared" si="200"/>
        <v>187064909.26404807</v>
      </c>
      <c r="AP120" s="173">
        <f t="shared" si="117"/>
        <v>41548169.221401677</v>
      </c>
      <c r="AQ120" s="332">
        <v>-3.0015913299830513E-2</v>
      </c>
      <c r="AR120" s="173">
        <f t="shared" si="201"/>
        <v>41762936.448210441</v>
      </c>
      <c r="AS120" s="173">
        <f t="shared" si="118"/>
        <v>-1253552.6795758163</v>
      </c>
      <c r="AT120" s="176">
        <v>-0.13727112264526686</v>
      </c>
      <c r="AU120" s="178">
        <f t="shared" si="202"/>
        <v>0</v>
      </c>
      <c r="AV120" s="179">
        <f t="shared" si="119"/>
        <v>0</v>
      </c>
      <c r="AW120" s="174">
        <v>4.0779547159799132E-2</v>
      </c>
      <c r="AX120" s="177">
        <f t="shared" si="203"/>
        <v>0</v>
      </c>
      <c r="AY120" s="177">
        <f t="shared" si="102"/>
        <v>0</v>
      </c>
      <c r="AZ120" s="203">
        <v>3.1949320592734726E-2</v>
      </c>
      <c r="BA120" s="177">
        <f t="shared" si="204"/>
        <v>671731491.47291124</v>
      </c>
      <c r="BB120" s="177">
        <f t="shared" si="120"/>
        <v>21461364.773303892</v>
      </c>
      <c r="BC120" s="332">
        <v>8.1208071030979531E-2</v>
      </c>
      <c r="BD120" s="173">
        <f t="shared" si="205"/>
        <v>2187378995.3418465</v>
      </c>
      <c r="BE120" s="172">
        <f t="shared" si="121"/>
        <v>177632828.82539332</v>
      </c>
      <c r="BF120" s="174">
        <v>9.8330716161803985E-2</v>
      </c>
      <c r="BG120" s="175">
        <f t="shared" si="206"/>
        <v>0</v>
      </c>
      <c r="BH120" s="177">
        <f t="shared" si="122"/>
        <v>0</v>
      </c>
      <c r="BI120" s="333">
        <v>1.349037150785722E-3</v>
      </c>
      <c r="BJ120" s="334">
        <v>84908346.812559336</v>
      </c>
      <c r="BK120" s="335">
        <v>114544.51426194099</v>
      </c>
      <c r="BL120" s="332">
        <v>1.2214951036297064E-2</v>
      </c>
      <c r="BM120" s="173">
        <f t="shared" si="207"/>
        <v>382409426.6899848</v>
      </c>
      <c r="BN120" s="173">
        <f t="shared" si="123"/>
        <v>4671112.4228365961</v>
      </c>
      <c r="BO120" s="332">
        <v>6.4869341068171549E-2</v>
      </c>
      <c r="BP120" s="173">
        <f t="shared" si="208"/>
        <v>15955049.334838018</v>
      </c>
      <c r="BQ120" s="173">
        <f t="shared" si="124"/>
        <v>1034993.537061111</v>
      </c>
      <c r="BR120" s="173">
        <f t="shared" si="166"/>
        <v>107001078168.05615</v>
      </c>
      <c r="BT120" s="173">
        <f t="shared" si="167"/>
        <v>2724567492294.8706</v>
      </c>
      <c r="BV120" s="339">
        <f t="shared" si="125"/>
        <v>3.9272684002381028E-2</v>
      </c>
      <c r="BW120" s="338">
        <v>3.9140537137838403E-2</v>
      </c>
    </row>
    <row r="121" spans="1:75" ht="15.75">
      <c r="A121" s="171">
        <v>41579</v>
      </c>
      <c r="B121" s="172">
        <v>2853872542654.5054</v>
      </c>
      <c r="C121" s="173">
        <v>48099359643.048195</v>
      </c>
      <c r="D121" s="174">
        <v>-0.11098627206851114</v>
      </c>
      <c r="E121" s="175">
        <f t="shared" si="188"/>
        <v>193708985.87632209</v>
      </c>
      <c r="F121" s="175">
        <f t="shared" si="105"/>
        <v>-21499038.208584864</v>
      </c>
      <c r="G121" s="176">
        <v>-6.228249420729759E-2</v>
      </c>
      <c r="H121" s="175">
        <f t="shared" si="189"/>
        <v>499893779.49580777</v>
      </c>
      <c r="I121" s="175">
        <f t="shared" si="106"/>
        <v>-31134631.425711747</v>
      </c>
      <c r="J121" s="176">
        <v>-1.0633234600932935E-3</v>
      </c>
      <c r="K121" s="175">
        <f t="shared" si="190"/>
        <v>268465715.53398126</v>
      </c>
      <c r="L121" s="177">
        <f t="shared" si="107"/>
        <v>-285465.89355801482</v>
      </c>
      <c r="M121" s="174">
        <v>-3.1454788888198186E-2</v>
      </c>
      <c r="N121" s="175">
        <f t="shared" si="191"/>
        <v>90314063.837896511</v>
      </c>
      <c r="O121" s="175">
        <f t="shared" si="108"/>
        <v>-2840809.8116562888</v>
      </c>
      <c r="P121" s="176">
        <v>4.0644601343117776E-3</v>
      </c>
      <c r="Q121" s="178">
        <f t="shared" si="192"/>
        <v>68421782.369922891</v>
      </c>
      <c r="R121" s="178">
        <f t="shared" si="109"/>
        <v>278097.60676110804</v>
      </c>
      <c r="S121" s="176">
        <v>-0.10450847351861559</v>
      </c>
      <c r="T121" s="178">
        <f t="shared" si="193"/>
        <v>0</v>
      </c>
      <c r="U121" s="178">
        <f t="shared" si="110"/>
        <v>0</v>
      </c>
      <c r="V121" s="329">
        <v>-0.11433149889039847</v>
      </c>
      <c r="W121" s="173">
        <f t="shared" si="194"/>
        <v>78547398.464661136</v>
      </c>
      <c r="X121" s="173">
        <f t="shared" si="111"/>
        <v>-8980441.8004060909</v>
      </c>
      <c r="Y121" s="174">
        <v>-0.10011841082017746</v>
      </c>
      <c r="Z121" s="175">
        <f t="shared" si="195"/>
        <v>0</v>
      </c>
      <c r="AA121" s="177">
        <f t="shared" si="112"/>
        <v>0</v>
      </c>
      <c r="AB121" s="174">
        <v>0.18376139525003743</v>
      </c>
      <c r="AC121" s="175">
        <f t="shared" si="196"/>
        <v>24646947.512612097</v>
      </c>
      <c r="AD121" s="175">
        <f t="shared" si="113"/>
        <v>4529157.4635720383</v>
      </c>
      <c r="AE121" s="331">
        <v>-3.785179802367656E-2</v>
      </c>
      <c r="AF121" s="231">
        <f t="shared" si="197"/>
        <v>4745124493.0531139</v>
      </c>
      <c r="AG121" s="173">
        <f t="shared" si="114"/>
        <v>-179611493.90824708</v>
      </c>
      <c r="AH121" s="332">
        <v>-7.8869037009291015E-2</v>
      </c>
      <c r="AI121" s="173">
        <f t="shared" si="198"/>
        <v>4507519125.7757301</v>
      </c>
      <c r="AJ121" s="173">
        <f t="shared" si="115"/>
        <v>-355503692.75089312</v>
      </c>
      <c r="AK121" s="332">
        <v>-8.5996240905220511E-2</v>
      </c>
      <c r="AL121" s="173">
        <f t="shared" si="199"/>
        <v>8010909283.6791868</v>
      </c>
      <c r="AM121" s="316">
        <f t="shared" si="116"/>
        <v>-688908084.62914288</v>
      </c>
      <c r="AN121" s="332">
        <v>9.3743750698584705E-2</v>
      </c>
      <c r="AO121" s="173">
        <f t="shared" si="200"/>
        <v>228613078.48544976</v>
      </c>
      <c r="AP121" s="173">
        <f t="shared" si="117"/>
        <v>21431047.43597598</v>
      </c>
      <c r="AQ121" s="332">
        <v>-0.43355654119921722</v>
      </c>
      <c r="AR121" s="173">
        <f t="shared" si="201"/>
        <v>40509383.768634625</v>
      </c>
      <c r="AS121" s="173">
        <f t="shared" si="118"/>
        <v>-17563108.312840939</v>
      </c>
      <c r="AT121" s="176">
        <v>7.3346217938589364E-3</v>
      </c>
      <c r="AU121" s="178">
        <f t="shared" si="202"/>
        <v>0</v>
      </c>
      <c r="AV121" s="179">
        <f t="shared" si="119"/>
        <v>0</v>
      </c>
      <c r="AW121" s="174">
        <v>6.9457636244493082E-2</v>
      </c>
      <c r="AX121" s="177">
        <f t="shared" si="203"/>
        <v>0</v>
      </c>
      <c r="AY121" s="177">
        <f t="shared" si="102"/>
        <v>0</v>
      </c>
      <c r="AZ121" s="203">
        <v>-0.11740932495244118</v>
      </c>
      <c r="BA121" s="177">
        <f t="shared" si="204"/>
        <v>693192856.24621522</v>
      </c>
      <c r="BB121" s="177">
        <f t="shared" si="120"/>
        <v>-81387305.31372273</v>
      </c>
      <c r="BC121" s="332">
        <v>-2.3774959793854727E-2</v>
      </c>
      <c r="BD121" s="173">
        <f t="shared" si="205"/>
        <v>2365011824.1672397</v>
      </c>
      <c r="BE121" s="172">
        <f t="shared" si="121"/>
        <v>-56228061.031567149</v>
      </c>
      <c r="BF121" s="174">
        <v>6.0783781786566252E-2</v>
      </c>
      <c r="BG121" s="175">
        <f t="shared" si="206"/>
        <v>0</v>
      </c>
      <c r="BH121" s="177">
        <f t="shared" si="122"/>
        <v>0</v>
      </c>
      <c r="BI121" s="333">
        <v>9.4324447529737163E-2</v>
      </c>
      <c r="BJ121" s="334">
        <v>85022891.326821283</v>
      </c>
      <c r="BK121" s="335">
        <v>8019737.2517832993</v>
      </c>
      <c r="BL121" s="332">
        <v>-5.1263706712071803E-2</v>
      </c>
      <c r="BM121" s="173">
        <f t="shared" si="207"/>
        <v>387080539.11282134</v>
      </c>
      <c r="BN121" s="173">
        <f t="shared" si="123"/>
        <v>-19843183.231030311</v>
      </c>
      <c r="BO121" s="332">
        <v>-3.7620281726559778E-3</v>
      </c>
      <c r="BP121" s="173">
        <f t="shared" si="208"/>
        <v>16990042.871899128</v>
      </c>
      <c r="BQ121" s="173">
        <f t="shared" si="124"/>
        <v>-63917.0199387174</v>
      </c>
      <c r="BR121" s="173">
        <f t="shared" si="166"/>
        <v>49528950836.627411</v>
      </c>
      <c r="BT121" s="173">
        <f t="shared" si="167"/>
        <v>2831568570462.9263</v>
      </c>
      <c r="BV121" s="339">
        <f t="shared" si="125"/>
        <v>1.7491701014512265E-2</v>
      </c>
      <c r="BW121" s="338">
        <v>1.68540672101316E-2</v>
      </c>
    </row>
    <row r="122" spans="1:75" s="170" customFormat="1" ht="15.75">
      <c r="A122" s="187">
        <v>41609</v>
      </c>
      <c r="B122" s="188">
        <v>2901971902297.5537</v>
      </c>
      <c r="C122" s="189">
        <v>47905922947.12925</v>
      </c>
      <c r="D122" s="190">
        <v>-2.9785445742012445E-2</v>
      </c>
      <c r="E122" s="191">
        <f t="shared" si="188"/>
        <v>172209947.66773725</v>
      </c>
      <c r="F122" s="191">
        <f t="shared" si="105"/>
        <v>-5129350.0524921902</v>
      </c>
      <c r="G122" s="192">
        <v>6.0431823537572281E-2</v>
      </c>
      <c r="H122" s="191">
        <f t="shared" si="189"/>
        <v>468759148.07009602</v>
      </c>
      <c r="I122" s="191">
        <f t="shared" si="106"/>
        <v>28327970.11779476</v>
      </c>
      <c r="J122" s="192">
        <v>-5.8909345186022158E-2</v>
      </c>
      <c r="K122" s="191">
        <f t="shared" si="190"/>
        <v>268180249.64042324</v>
      </c>
      <c r="L122" s="193">
        <f t="shared" si="107"/>
        <v>-15798322.898141287</v>
      </c>
      <c r="M122" s="190">
        <v>-1.0383730059916231E-2</v>
      </c>
      <c r="N122" s="191">
        <f t="shared" si="191"/>
        <v>87473254.026240215</v>
      </c>
      <c r="O122" s="191">
        <f t="shared" si="108"/>
        <v>-908298.657270959</v>
      </c>
      <c r="P122" s="192">
        <v>-0.13073494955561751</v>
      </c>
      <c r="Q122" s="194">
        <f t="shared" si="192"/>
        <v>68699879.976684004</v>
      </c>
      <c r="R122" s="194">
        <f t="shared" si="109"/>
        <v>-8981475.3432287611</v>
      </c>
      <c r="S122" s="192">
        <v>-0.10869833541129416</v>
      </c>
      <c r="T122" s="194">
        <f t="shared" si="193"/>
        <v>0</v>
      </c>
      <c r="U122" s="194">
        <f t="shared" si="110"/>
        <v>0</v>
      </c>
      <c r="V122" s="340">
        <v>8.1672637744470804E-3</v>
      </c>
      <c r="W122" s="189">
        <f t="shared" si="194"/>
        <v>69566956.664255038</v>
      </c>
      <c r="X122" s="189">
        <f t="shared" si="111"/>
        <v>568171.68506250007</v>
      </c>
      <c r="Y122" s="190">
        <v>7.1737863603105814E-2</v>
      </c>
      <c r="Z122" s="191">
        <f t="shared" si="195"/>
        <v>0</v>
      </c>
      <c r="AA122" s="193">
        <f t="shared" si="112"/>
        <v>0</v>
      </c>
      <c r="AB122" s="190">
        <v>0.12513413010547375</v>
      </c>
      <c r="AC122" s="191">
        <f t="shared" si="196"/>
        <v>29176104.976184137</v>
      </c>
      <c r="AD122" s="191">
        <f t="shared" si="113"/>
        <v>3650926.5160607859</v>
      </c>
      <c r="AE122" s="343">
        <v>-3.9568672400887163E-2</v>
      </c>
      <c r="AF122" s="344">
        <f t="shared" si="197"/>
        <v>4565512999.1448669</v>
      </c>
      <c r="AG122" s="189">
        <f t="shared" si="114"/>
        <v>-180651288.20515507</v>
      </c>
      <c r="AH122" s="345">
        <v>-7.6588063908408388E-2</v>
      </c>
      <c r="AI122" s="189">
        <f t="shared" si="198"/>
        <v>4152015433.024837</v>
      </c>
      <c r="AJ122" s="189">
        <f t="shared" si="115"/>
        <v>-317994823.33320415</v>
      </c>
      <c r="AK122" s="345">
        <v>4.7918864690145412E-3</v>
      </c>
      <c r="AL122" s="189">
        <f t="shared" si="199"/>
        <v>7322001199.0500441</v>
      </c>
      <c r="AM122" s="317">
        <f t="shared" si="116"/>
        <v>35086198.47183615</v>
      </c>
      <c r="AN122" s="345">
        <v>-8.0963188381599716E-2</v>
      </c>
      <c r="AO122" s="189">
        <f t="shared" si="200"/>
        <v>250044125.92142576</v>
      </c>
      <c r="AP122" s="189">
        <f t="shared" si="117"/>
        <v>-20244369.670688834</v>
      </c>
      <c r="AQ122" s="345">
        <v>-1.0741241250439973E-2</v>
      </c>
      <c r="AR122" s="189">
        <f t="shared" si="201"/>
        <v>22946275.455793682</v>
      </c>
      <c r="AS122" s="189">
        <f t="shared" si="118"/>
        <v>-246471.4804697294</v>
      </c>
      <c r="AT122" s="192">
        <v>7.336230898479483E-2</v>
      </c>
      <c r="AU122" s="194">
        <f t="shared" si="202"/>
        <v>0</v>
      </c>
      <c r="AV122" s="195">
        <f t="shared" si="119"/>
        <v>0</v>
      </c>
      <c r="AW122" s="190">
        <v>-6.8069384485781564E-2</v>
      </c>
      <c r="AX122" s="193">
        <f t="shared" si="203"/>
        <v>0</v>
      </c>
      <c r="AY122" s="193">
        <f t="shared" si="102"/>
        <v>0</v>
      </c>
      <c r="AZ122" s="204">
        <v>-1.0915160134710889E-3</v>
      </c>
      <c r="BA122" s="193">
        <f t="shared" si="204"/>
        <v>611805550.93249249</v>
      </c>
      <c r="BB122" s="193">
        <f t="shared" si="120"/>
        <v>-667795.55597331747</v>
      </c>
      <c r="BC122" s="345">
        <v>-1.883074326223767E-2</v>
      </c>
      <c r="BD122" s="189">
        <f t="shared" si="205"/>
        <v>2308783763.1356726</v>
      </c>
      <c r="BE122" s="188">
        <f t="shared" si="121"/>
        <v>-43476114.291630797</v>
      </c>
      <c r="BF122" s="190">
        <v>-7.2769888641062222E-2</v>
      </c>
      <c r="BG122" s="191">
        <f t="shared" si="206"/>
        <v>0</v>
      </c>
      <c r="BH122" s="193">
        <f t="shared" si="122"/>
        <v>0</v>
      </c>
      <c r="BI122" s="346">
        <v>7.9430182369782346E-2</v>
      </c>
      <c r="BJ122" s="347">
        <v>93042628.578604579</v>
      </c>
      <c r="BK122" s="348">
        <v>7390392.9561624844</v>
      </c>
      <c r="BL122" s="345">
        <v>-5.0435838420360084E-2</v>
      </c>
      <c r="BM122" s="189">
        <f t="shared" si="207"/>
        <v>367237355.88179106</v>
      </c>
      <c r="BN122" s="189">
        <f t="shared" si="123"/>
        <v>-18521923.943174288</v>
      </c>
      <c r="BO122" s="345">
        <v>8.3466292785205023E-2</v>
      </c>
      <c r="BP122" s="189">
        <f t="shared" si="208"/>
        <v>16926125.851960409</v>
      </c>
      <c r="BQ122" s="189">
        <f t="shared" si="124"/>
        <v>1412760.9760789555</v>
      </c>
      <c r="BR122" s="173">
        <f t="shared" si="166"/>
        <v>48442106759.837685</v>
      </c>
      <c r="BT122" s="189">
        <f t="shared" si="167"/>
        <v>2881097521299.5542</v>
      </c>
      <c r="BV122" s="339">
        <f t="shared" si="125"/>
        <v>1.6813768503742728E-2</v>
      </c>
      <c r="BW122" s="349">
        <v>1.6508058851018199E-2</v>
      </c>
    </row>
    <row r="123" spans="1:75" ht="15.75">
      <c r="A123" s="207">
        <v>41670</v>
      </c>
      <c r="B123" s="208">
        <v>3107000000000</v>
      </c>
      <c r="C123" s="209">
        <v>-89440329610.279541</v>
      </c>
      <c r="D123" s="174">
        <v>-5.1908311902397371E-2</v>
      </c>
      <c r="E123" s="175">
        <f>'[4]SPU investering'!L2</f>
        <v>148758903.69</v>
      </c>
      <c r="F123" s="175">
        <f t="shared" si="105"/>
        <v>-7721823.5709992107</v>
      </c>
      <c r="G123" s="176">
        <v>1.2976096170657469E-2</v>
      </c>
      <c r="H123" s="175">
        <f>'[4]SPU investering'!L3</f>
        <v>307450924.32999998</v>
      </c>
      <c r="I123" s="175">
        <f t="shared" si="106"/>
        <v>3989512.7618636121</v>
      </c>
      <c r="J123" s="176">
        <v>-9.7047757433362691E-2</v>
      </c>
      <c r="K123" s="175">
        <f>'[4]SPU investering'!L4</f>
        <v>483793287.47000003</v>
      </c>
      <c r="L123" s="177">
        <f t="shared" si="107"/>
        <v>-46951053.610277668</v>
      </c>
      <c r="M123" s="174">
        <v>-4.5370297534003956E-2</v>
      </c>
      <c r="N123" s="175">
        <f>'[4]SPU investering'!L5</f>
        <v>64389092.950000003</v>
      </c>
      <c r="O123" s="175">
        <f t="shared" si="108"/>
        <v>-2921352.3050861368</v>
      </c>
      <c r="P123" s="176">
        <v>-7.4049549118883284E-2</v>
      </c>
      <c r="Q123" s="178">
        <f>'[4]SPU investering'!L6</f>
        <v>34145119.869999997</v>
      </c>
      <c r="R123" s="178">
        <f t="shared" si="109"/>
        <v>-2528430.7309837225</v>
      </c>
      <c r="S123" s="176">
        <v>-0.17913253903589854</v>
      </c>
      <c r="T123" s="178">
        <f>'[4]SPU investering'!L7</f>
        <v>21848500.059999999</v>
      </c>
      <c r="U123" s="178">
        <f t="shared" si="110"/>
        <v>-3913777.2898737816</v>
      </c>
      <c r="V123" s="329">
        <v>4.0715167049829588E-2</v>
      </c>
      <c r="W123" s="173">
        <v>84339774.870000005</v>
      </c>
      <c r="X123" s="173">
        <f t="shared" si="111"/>
        <v>3433908.0227770698</v>
      </c>
      <c r="Y123" s="174">
        <v>1.1584962367511048E-2</v>
      </c>
      <c r="Z123" s="175">
        <f>'[4]SPU investering'!I10</f>
        <v>99662364</v>
      </c>
      <c r="AA123" s="177">
        <f t="shared" si="112"/>
        <v>1154584.7363971879</v>
      </c>
      <c r="AB123" s="174">
        <v>-5.3221160744608503E-2</v>
      </c>
      <c r="AC123" s="175">
        <f>'[4]SPU investering'!I11</f>
        <v>51806900</v>
      </c>
      <c r="AD123" s="175">
        <f t="shared" si="113"/>
        <v>-2757223.3525798582</v>
      </c>
      <c r="AE123" s="331">
        <v>-1.8100551793647959E-2</v>
      </c>
      <c r="AF123" s="231">
        <v>4638828444.9200001</v>
      </c>
      <c r="AG123" s="173">
        <f t="shared" si="114"/>
        <v>-83965354.529121876</v>
      </c>
      <c r="AH123" s="332">
        <v>0.10401021682892483</v>
      </c>
      <c r="AI123" s="173">
        <v>2993873703.5</v>
      </c>
      <c r="AJ123" s="173">
        <f t="shared" si="115"/>
        <v>311393453.05945122</v>
      </c>
      <c r="AK123" s="332">
        <v>8.534209504267673E-2</v>
      </c>
      <c r="AL123" s="173">
        <v>8606591560.1299992</v>
      </c>
      <c r="AM123" s="316">
        <f t="shared" si="116"/>
        <v>734504554.91811383</v>
      </c>
      <c r="AN123" s="332">
        <v>3.6688889405822947E-2</v>
      </c>
      <c r="AO123" s="173">
        <v>372038320.75999999</v>
      </c>
      <c r="AP123" s="173">
        <f t="shared" si="117"/>
        <v>13649672.805091724</v>
      </c>
      <c r="AQ123" s="332">
        <v>-0.11065412714083989</v>
      </c>
      <c r="AR123" s="173">
        <v>34657015</v>
      </c>
      <c r="AS123" s="173">
        <f t="shared" si="118"/>
        <v>-3834941.7441319949</v>
      </c>
      <c r="AT123" s="176">
        <v>-3.4794245426705304E-2</v>
      </c>
      <c r="AU123" s="178">
        <f>'[4]SPU investering'!X12</f>
        <v>0</v>
      </c>
      <c r="AV123" s="179">
        <f t="shared" si="119"/>
        <v>0</v>
      </c>
      <c r="AW123" s="174">
        <v>-5.3449768791020418E-2</v>
      </c>
      <c r="AX123" s="177">
        <f>'[4]SPU investering'!X13</f>
        <v>0</v>
      </c>
      <c r="AY123" s="177">
        <f t="shared" si="102"/>
        <v>0</v>
      </c>
      <c r="AZ123" s="203">
        <v>-1.1704762903223805E-2</v>
      </c>
      <c r="BA123" s="173">
        <v>283296028</v>
      </c>
      <c r="BB123" s="177">
        <f t="shared" si="120"/>
        <v>-3315912.8391650524</v>
      </c>
      <c r="BC123" s="332">
        <v>3.5552850505441755E-2</v>
      </c>
      <c r="BD123" s="173">
        <v>1047372299</v>
      </c>
      <c r="BE123" s="172">
        <f t="shared" si="121"/>
        <v>37237070.769887842</v>
      </c>
      <c r="BF123" s="174">
        <v>4.525432214179579E-2</v>
      </c>
      <c r="BG123" s="175">
        <f>'[4]SPU investering'!U15</f>
        <v>0</v>
      </c>
      <c r="BH123" s="177">
        <f t="shared" si="122"/>
        <v>0</v>
      </c>
      <c r="BI123" s="333">
        <v>2.8246697707941743E-3</v>
      </c>
      <c r="BJ123" s="334">
        <v>95853633.390000001</v>
      </c>
      <c r="BK123" s="335">
        <v>270754.86065752013</v>
      </c>
      <c r="BL123" s="332">
        <v>7.862126349950713E-3</v>
      </c>
      <c r="BM123" s="173">
        <v>441414094</v>
      </c>
      <c r="BN123" s="173">
        <f t="shared" si="123"/>
        <v>3470453.3796770209</v>
      </c>
      <c r="BO123" s="332">
        <v>-5.982294190114678E-2</v>
      </c>
      <c r="BP123" s="173">
        <v>19407046.440000001</v>
      </c>
      <c r="BQ123" s="173">
        <f t="shared" si="124"/>
        <v>-1160986.6116529775</v>
      </c>
      <c r="BR123" s="336">
        <f t="shared" si="166"/>
        <v>-90390362719.009583</v>
      </c>
      <c r="BT123" s="173">
        <f t="shared" si="167"/>
        <v>3087170472987.6196</v>
      </c>
      <c r="BV123" s="337">
        <f t="shared" si="125"/>
        <v>-2.9279355808146872E-2</v>
      </c>
      <c r="BW123" s="338">
        <v>-2.87867169650079E-2</v>
      </c>
    </row>
    <row r="124" spans="1:75" ht="15.75">
      <c r="A124" s="207">
        <v>41698</v>
      </c>
      <c r="B124" s="208">
        <v>3017559670389.7207</v>
      </c>
      <c r="C124" s="209">
        <v>131486687899.37752</v>
      </c>
      <c r="D124" s="174">
        <v>-0.18072567647378848</v>
      </c>
      <c r="E124" s="175">
        <f>E123*(1+D123)</f>
        <v>141037080.11900079</v>
      </c>
      <c r="F124" s="175">
        <f t="shared" si="105"/>
        <v>-25489021.712394323</v>
      </c>
      <c r="G124" s="176">
        <v>4.5168303080137917E-2</v>
      </c>
      <c r="H124" s="175">
        <f>H123*(1+G123)</f>
        <v>311440437.09186363</v>
      </c>
      <c r="I124" s="175">
        <f t="shared" si="106"/>
        <v>14067236.053975923</v>
      </c>
      <c r="J124" s="176">
        <v>3.2239362968618165E-3</v>
      </c>
      <c r="K124" s="175">
        <f>K123*(1+J123)</f>
        <v>436842233.85972238</v>
      </c>
      <c r="L124" s="177">
        <f t="shared" si="107"/>
        <v>1408351.533742557</v>
      </c>
      <c r="M124" s="174">
        <v>-2.2183633090057341E-2</v>
      </c>
      <c r="N124" s="175">
        <f>N123*(1+M123)</f>
        <v>61467740.64491386</v>
      </c>
      <c r="O124" s="175">
        <f t="shared" si="108"/>
        <v>-1363577.8053415737</v>
      </c>
      <c r="P124" s="176">
        <v>1.8352248029923499E-2</v>
      </c>
      <c r="Q124" s="178">
        <f>Q123*(1+P123)</f>
        <v>31616689.139016274</v>
      </c>
      <c r="R124" s="178">
        <f t="shared" si="109"/>
        <v>580237.32096421509</v>
      </c>
      <c r="S124" s="176">
        <v>-1.8382649727731227E-2</v>
      </c>
      <c r="T124" s="178">
        <f>T123*(1+S123)</f>
        <v>17934722.770126216</v>
      </c>
      <c r="U124" s="178">
        <f t="shared" si="110"/>
        <v>-329687.7266471957</v>
      </c>
      <c r="V124" s="329">
        <v>-5.8053997841281131E-2</v>
      </c>
      <c r="W124" s="173">
        <f>W123*(1+V123)</f>
        <v>87773682.89277707</v>
      </c>
      <c r="X124" s="173">
        <f t="shared" si="111"/>
        <v>-5095613.1971785743</v>
      </c>
      <c r="Y124" s="174">
        <v>-3.3060546981188481E-2</v>
      </c>
      <c r="Z124" s="175">
        <f>Z123*(1+Y123)</f>
        <v>100816948.73639719</v>
      </c>
      <c r="AA124" s="177">
        <f t="shared" si="112"/>
        <v>-3333063.4701997298</v>
      </c>
      <c r="AB124" s="174">
        <v>-3.2507008162604593E-2</v>
      </c>
      <c r="AC124" s="175">
        <f>AC123*(1+AB123)</f>
        <v>49049676.647420146</v>
      </c>
      <c r="AD124" s="175">
        <f t="shared" si="113"/>
        <v>-1594458.2391508026</v>
      </c>
      <c r="AE124" s="331">
        <v>7.902853174310992E-2</v>
      </c>
      <c r="AF124" s="231">
        <f>AF123*(1+AE123)</f>
        <v>4554863090.3908777</v>
      </c>
      <c r="AG124" s="173">
        <f t="shared" si="114"/>
        <v>359964142.32447523</v>
      </c>
      <c r="AH124" s="332">
        <v>0.12595411382668217</v>
      </c>
      <c r="AI124" s="173">
        <f>AI123*(1+AH123)</f>
        <v>3305267156.5594511</v>
      </c>
      <c r="AJ124" s="173">
        <f t="shared" si="115"/>
        <v>416311995.66488326</v>
      </c>
      <c r="AK124" s="332">
        <v>2.4105353722985955E-2</v>
      </c>
      <c r="AL124" s="173">
        <f>AL123*(1+AK123)</f>
        <v>9341096115.0481129</v>
      </c>
      <c r="AM124" s="316">
        <f t="shared" si="116"/>
        <v>225170426.01364467</v>
      </c>
      <c r="AN124" s="332">
        <v>5.5857596361086601E-2</v>
      </c>
      <c r="AO124" s="173">
        <f>AO123*(1+AN123)</f>
        <v>385687993.56509173</v>
      </c>
      <c r="AP124" s="173">
        <f t="shared" si="117"/>
        <v>21543604.26587626</v>
      </c>
      <c r="AQ124" s="332">
        <v>-6.6067084123977174E-2</v>
      </c>
      <c r="AR124" s="173">
        <f>AR123*(1+AQ123)</f>
        <v>30822073.255868006</v>
      </c>
      <c r="AS124" s="173">
        <f t="shared" si="118"/>
        <v>-2036324.5066708187</v>
      </c>
      <c r="AT124" s="176">
        <v>4.6765862172789847E-3</v>
      </c>
      <c r="AU124" s="178">
        <f>AU123*(1+AT123)</f>
        <v>0</v>
      </c>
      <c r="AV124" s="179">
        <f t="shared" si="119"/>
        <v>0</v>
      </c>
      <c r="AW124" s="174">
        <v>-0.17779105541563814</v>
      </c>
      <c r="AX124" s="177">
        <f>AX123*(1+AW123)</f>
        <v>0</v>
      </c>
      <c r="AY124" s="177">
        <f t="shared" si="102"/>
        <v>0</v>
      </c>
      <c r="AZ124" s="203">
        <v>-5.2336026722757834E-2</v>
      </c>
      <c r="BA124" s="177">
        <f>BA123*(1+AZ123)</f>
        <v>279980115.16083497</v>
      </c>
      <c r="BB124" s="177">
        <f t="shared" si="120"/>
        <v>-14653046.788898274</v>
      </c>
      <c r="BC124" s="332">
        <v>-5.2269205832740362E-3</v>
      </c>
      <c r="BD124" s="173">
        <f>BD123*(1+BC123)</f>
        <v>1084609369.7698877</v>
      </c>
      <c r="BE124" s="172">
        <f t="shared" si="121"/>
        <v>-5669167.039662106</v>
      </c>
      <c r="BF124" s="174">
        <v>0.10564841745840439</v>
      </c>
      <c r="BG124" s="175">
        <f>BG123*(1+BF123)</f>
        <v>0</v>
      </c>
      <c r="BH124" s="177">
        <f t="shared" si="122"/>
        <v>0</v>
      </c>
      <c r="BI124" s="333">
        <v>3.5464151056359895E-2</v>
      </c>
      <c r="BJ124" s="334">
        <v>96124388.250657514</v>
      </c>
      <c r="BK124" s="335">
        <v>3408969.8251215043</v>
      </c>
      <c r="BL124" s="332">
        <v>7.4580336626522414E-2</v>
      </c>
      <c r="BM124" s="173">
        <f>BM123*(1+BL123)</f>
        <v>444884547.37967706</v>
      </c>
      <c r="BN124" s="173">
        <f t="shared" si="123"/>
        <v>33179639.303514376</v>
      </c>
      <c r="BO124" s="332">
        <v>-3.261046671095072E-2</v>
      </c>
      <c r="BP124" s="173">
        <f>BP123*(1+BO123)</f>
        <v>18246059.828347024</v>
      </c>
      <c r="BQ124" s="173">
        <f t="shared" si="124"/>
        <v>-595012.52663832577</v>
      </c>
      <c r="BR124" s="173">
        <f t="shared" si="166"/>
        <v>130471212270.08411</v>
      </c>
      <c r="BT124" s="173">
        <f t="shared" si="167"/>
        <v>2996780110268.6104</v>
      </c>
      <c r="BV124" s="339">
        <f t="shared" si="125"/>
        <v>4.3537132345152135E-2</v>
      </c>
      <c r="BW124" s="338">
        <v>4.3573848494070005E-2</v>
      </c>
    </row>
    <row r="125" spans="1:75" ht="15.75">
      <c r="A125" s="207">
        <v>41729</v>
      </c>
      <c r="B125" s="208">
        <v>3149046358289.0981</v>
      </c>
      <c r="C125" s="209">
        <v>3677968899.8441453</v>
      </c>
      <c r="D125" s="174">
        <v>-0.17516245793682497</v>
      </c>
      <c r="E125" s="175">
        <f t="shared" ref="E125:E131" si="209">E124*(1+D124)</f>
        <v>115548058.40660648</v>
      </c>
      <c r="F125" s="175">
        <f t="shared" si="105"/>
        <v>-20239681.920329005</v>
      </c>
      <c r="G125" s="176">
        <v>2.5132593725840639E-2</v>
      </c>
      <c r="H125" s="175">
        <f t="shared" ref="H125:H131" si="210">H124*(1+G124)</f>
        <v>325507673.14583957</v>
      </c>
      <c r="I125" s="175">
        <f t="shared" si="106"/>
        <v>8180852.103818113</v>
      </c>
      <c r="J125" s="176">
        <v>-8.3953326737675943E-2</v>
      </c>
      <c r="K125" s="175">
        <f t="shared" ref="K125:K131" si="211">K124*(1+J124)</f>
        <v>438250585.39346492</v>
      </c>
      <c r="L125" s="177">
        <f t="shared" si="107"/>
        <v>-36792594.588515311</v>
      </c>
      <c r="M125" s="174">
        <v>-7.5819674137300674E-2</v>
      </c>
      <c r="N125" s="175">
        <f t="shared" ref="N125:N131" si="212">N124*(1+M124)</f>
        <v>60104162.839572288</v>
      </c>
      <c r="O125" s="175">
        <f t="shared" si="108"/>
        <v>-4557078.040791627</v>
      </c>
      <c r="P125" s="176">
        <v>-5.581735955328971E-2</v>
      </c>
      <c r="Q125" s="178">
        <f t="shared" ref="Q125:Q131" si="213">Q124*(1+P124)</f>
        <v>32196926.459980488</v>
      </c>
      <c r="R125" s="178">
        <f t="shared" si="109"/>
        <v>-1797147.4207275582</v>
      </c>
      <c r="S125" s="176">
        <v>-0.18744207993610434</v>
      </c>
      <c r="T125" s="178">
        <f t="shared" ref="T125:T131" si="214">T124*(1+S124)</f>
        <v>17605035.043479022</v>
      </c>
      <c r="U125" s="178">
        <f t="shared" si="110"/>
        <v>-3299924.3858977128</v>
      </c>
      <c r="V125" s="329">
        <v>-8.0239563024402924E-2</v>
      </c>
      <c r="W125" s="173">
        <f t="shared" ref="W125:W131" si="215">W124*(1+V124)</f>
        <v>82678069.695598498</v>
      </c>
      <c r="X125" s="173">
        <f t="shared" si="111"/>
        <v>-6634052.1840759534</v>
      </c>
      <c r="Y125" s="174">
        <v>6.3092135185525214E-2</v>
      </c>
      <c r="Z125" s="175">
        <f t="shared" ref="Z125:Z131" si="216">Z124*(1+Y124)</f>
        <v>97483885.266197473</v>
      </c>
      <c r="AA125" s="177">
        <f t="shared" si="112"/>
        <v>6150466.4676251607</v>
      </c>
      <c r="AB125" s="174">
        <v>0.28401329018383625</v>
      </c>
      <c r="AC125" s="175">
        <f t="shared" ref="AC125:AC131" si="217">AC124*(1+AB124)</f>
        <v>47455218.408269346</v>
      </c>
      <c r="AD125" s="175">
        <f t="shared" si="113"/>
        <v>13477912.71652513</v>
      </c>
      <c r="AE125" s="331">
        <v>-7.9286639624155095E-2</v>
      </c>
      <c r="AF125" s="231">
        <f t="shared" ref="AF125:AF131" si="218">AF124*(1+AE124)</f>
        <v>4914827232.715353</v>
      </c>
      <c r="AG125" s="173">
        <f t="shared" si="114"/>
        <v>-389680135.61528563</v>
      </c>
      <c r="AH125" s="332">
        <v>-6.9617989954525103E-2</v>
      </c>
      <c r="AI125" s="173">
        <f t="shared" ref="AI125:AI131" si="219">AI124*(1+AH124)</f>
        <v>3721579152.2243342</v>
      </c>
      <c r="AJ125" s="173">
        <f t="shared" si="115"/>
        <v>-259088860.03452376</v>
      </c>
      <c r="AK125" s="332">
        <v>-0.12203726312340003</v>
      </c>
      <c r="AL125" s="173">
        <f t="shared" ref="AL125:AL131" si="220">AL124*(1+AK124)</f>
        <v>9566266541.061758</v>
      </c>
      <c r="AM125" s="316">
        <f t="shared" si="116"/>
        <v>-1167440986.9801316</v>
      </c>
      <c r="AN125" s="332">
        <v>6.0084138300646683E-2</v>
      </c>
      <c r="AO125" s="173">
        <f t="shared" ref="AO125:AO131" si="221">AO124*(1+AN124)</f>
        <v>407231597.83096796</v>
      </c>
      <c r="AP125" s="173">
        <f t="shared" si="117"/>
        <v>24468159.644469209</v>
      </c>
      <c r="AQ125" s="332">
        <v>-0.46794367869556847</v>
      </c>
      <c r="AR125" s="173">
        <f t="shared" ref="AR125:AR131" si="222">AR124*(1+AQ124)</f>
        <v>28785748.749197185</v>
      </c>
      <c r="AS125" s="173">
        <f t="shared" si="118"/>
        <v>-13470109.16370569</v>
      </c>
      <c r="AT125" s="176">
        <v>6.8264879730268416E-2</v>
      </c>
      <c r="AU125" s="178">
        <f t="shared" ref="AU125:AU131" si="223">AU124*(1+AT124)</f>
        <v>0</v>
      </c>
      <c r="AV125" s="179">
        <f t="shared" si="119"/>
        <v>0</v>
      </c>
      <c r="AW125" s="174">
        <v>-0.15582988421595728</v>
      </c>
      <c r="AX125" s="177">
        <f t="shared" ref="AX125:AX131" si="224">AX124*(1+AW124)</f>
        <v>0</v>
      </c>
      <c r="AY125" s="177">
        <f t="shared" si="102"/>
        <v>0</v>
      </c>
      <c r="AZ125" s="203">
        <v>-9.0403768664380449E-2</v>
      </c>
      <c r="BA125" s="177">
        <f t="shared" ref="BA125:BA131" si="225">BA124*(1+AZ124)</f>
        <v>265327068.37193668</v>
      </c>
      <c r="BB125" s="177">
        <f t="shared" si="120"/>
        <v>-23986566.909494817</v>
      </c>
      <c r="BC125" s="332">
        <v>3.5289752196086363E-2</v>
      </c>
      <c r="BD125" s="173">
        <f t="shared" ref="BD125:BD131" si="226">BD124*(1+BC124)</f>
        <v>1078940202.7302256</v>
      </c>
      <c r="BE125" s="172">
        <f t="shared" si="121"/>
        <v>38075532.388744846</v>
      </c>
      <c r="BF125" s="174">
        <v>-5.5410807791340985E-2</v>
      </c>
      <c r="BG125" s="175">
        <f t="shared" ref="BG125:BG131" si="227">BG124*(1+BF124)</f>
        <v>0</v>
      </c>
      <c r="BH125" s="177">
        <f t="shared" si="122"/>
        <v>0</v>
      </c>
      <c r="BI125" s="333">
        <v>9.1986960647565119E-2</v>
      </c>
      <c r="BJ125" s="334">
        <v>99533358.075779006</v>
      </c>
      <c r="BK125" s="335">
        <v>9155771.0924366917</v>
      </c>
      <c r="BL125" s="332">
        <v>-4.161785399882565E-2</v>
      </c>
      <c r="BM125" s="173">
        <f t="shared" ref="BM125:BM131" si="228">BM124*(1+BL124)</f>
        <v>478064186.68319136</v>
      </c>
      <c r="BN125" s="173">
        <f t="shared" si="123"/>
        <v>-19896005.523448389</v>
      </c>
      <c r="BO125" s="332">
        <v>-0.10782272991252193</v>
      </c>
      <c r="BP125" s="173">
        <f t="shared" ref="BP125:BP131" si="229">BP124*(1+BO124)</f>
        <v>17651047.301708698</v>
      </c>
      <c r="BQ125" s="173">
        <f t="shared" si="124"/>
        <v>-1903184.1058852859</v>
      </c>
      <c r="BR125" s="173">
        <f t="shared" si="166"/>
        <v>5527246532.3033381</v>
      </c>
      <c r="BT125" s="173">
        <f t="shared" si="167"/>
        <v>3127251322538.6948</v>
      </c>
      <c r="BV125" s="339">
        <f t="shared" si="125"/>
        <v>1.7674455815135232E-3</v>
      </c>
      <c r="BW125" s="338">
        <v>1.1679627675733599E-3</v>
      </c>
    </row>
    <row r="126" spans="1:75" ht="15.75">
      <c r="A126" s="207">
        <v>41759</v>
      </c>
      <c r="B126" s="208">
        <v>3152724327188.9424</v>
      </c>
      <c r="C126" s="209">
        <v>18626643640.151279</v>
      </c>
      <c r="D126" s="174">
        <v>4.0262327756324594E-2</v>
      </c>
      <c r="E126" s="175">
        <f t="shared" si="209"/>
        <v>95308376.486277476</v>
      </c>
      <c r="F126" s="175">
        <f t="shared" si="105"/>
        <v>3837337.0920136841</v>
      </c>
      <c r="G126" s="176">
        <v>3.6896591713222113E-2</v>
      </c>
      <c r="H126" s="175">
        <f t="shared" si="210"/>
        <v>333688525.24965769</v>
      </c>
      <c r="I126" s="175">
        <f t="shared" si="106"/>
        <v>12311969.275523828</v>
      </c>
      <c r="J126" s="176">
        <v>3.5733145093408997E-2</v>
      </c>
      <c r="K126" s="175">
        <f t="shared" si="211"/>
        <v>401457990.80494958</v>
      </c>
      <c r="L126" s="177">
        <f t="shared" si="107"/>
        <v>14345356.634341719</v>
      </c>
      <c r="M126" s="174">
        <v>0.10140509250093342</v>
      </c>
      <c r="N126" s="175">
        <f t="shared" si="212"/>
        <v>55547084.798780657</v>
      </c>
      <c r="O126" s="175">
        <f t="shared" si="108"/>
        <v>5632757.2721775454</v>
      </c>
      <c r="P126" s="176">
        <v>-4.7009943310962733E-2</v>
      </c>
      <c r="Q126" s="178">
        <f t="shared" si="213"/>
        <v>30399779.039252929</v>
      </c>
      <c r="R126" s="178">
        <f t="shared" si="109"/>
        <v>-1429091.8893010733</v>
      </c>
      <c r="S126" s="176">
        <v>-2.4133819461731872E-2</v>
      </c>
      <c r="T126" s="178">
        <f t="shared" si="214"/>
        <v>14305110.657581309</v>
      </c>
      <c r="U126" s="178">
        <f t="shared" si="110"/>
        <v>-345236.95799016382</v>
      </c>
      <c r="V126" s="329">
        <v>7.0236204068818475E-2</v>
      </c>
      <c r="W126" s="173">
        <f t="shared" si="215"/>
        <v>76044017.511522546</v>
      </c>
      <c r="X126" s="173">
        <f t="shared" si="111"/>
        <v>5341043.1321521029</v>
      </c>
      <c r="Y126" s="174">
        <v>0.13853309617571338</v>
      </c>
      <c r="Z126" s="175">
        <f t="shared" si="216"/>
        <v>103634351.73382263</v>
      </c>
      <c r="AA126" s="177">
        <f t="shared" si="112"/>
        <v>14356787.615849359</v>
      </c>
      <c r="AB126" s="174">
        <v>0.28068338977974194</v>
      </c>
      <c r="AC126" s="175">
        <f t="shared" si="217"/>
        <v>60933131.124794483</v>
      </c>
      <c r="AD126" s="175">
        <f t="shared" si="113"/>
        <v>17102917.794000816</v>
      </c>
      <c r="AE126" s="331">
        <v>9.579061887185393E-2</v>
      </c>
      <c r="AF126" s="231">
        <f t="shared" si="218"/>
        <v>4525147097.1000671</v>
      </c>
      <c r="AG126" s="173">
        <f t="shared" si="114"/>
        <v>433466640.91738874</v>
      </c>
      <c r="AH126" s="332">
        <v>8.9069763016040152E-2</v>
      </c>
      <c r="AI126" s="173">
        <f t="shared" si="219"/>
        <v>3462490292.1898108</v>
      </c>
      <c r="AJ126" s="173">
        <f t="shared" si="115"/>
        <v>308403189.77068609</v>
      </c>
      <c r="AK126" s="332">
        <v>5.4054240912862581E-2</v>
      </c>
      <c r="AL126" s="173">
        <f t="shared" si="220"/>
        <v>8398825554.0816269</v>
      </c>
      <c r="AM126" s="316">
        <f t="shared" si="116"/>
        <v>453992139.88543481</v>
      </c>
      <c r="AN126" s="332">
        <v>-7.9834629247181859E-3</v>
      </c>
      <c r="AO126" s="173">
        <f t="shared" si="221"/>
        <v>431699757.47543722</v>
      </c>
      <c r="AP126" s="173">
        <f t="shared" si="117"/>
        <v>-3446459.0084149856</v>
      </c>
      <c r="AQ126" s="332">
        <v>2.0547584838652277E-3</v>
      </c>
      <c r="AR126" s="173">
        <f t="shared" si="222"/>
        <v>15315639.585491497</v>
      </c>
      <c r="AS126" s="173">
        <f t="shared" si="118"/>
        <v>31469.940374110771</v>
      </c>
      <c r="AT126" s="176">
        <v>-1.544850253230968E-2</v>
      </c>
      <c r="AU126" s="178">
        <f t="shared" si="223"/>
        <v>0</v>
      </c>
      <c r="AV126" s="179">
        <f t="shared" si="119"/>
        <v>0</v>
      </c>
      <c r="AW126" s="174">
        <v>-2.9556702488341909E-2</v>
      </c>
      <c r="AX126" s="177">
        <f t="shared" si="224"/>
        <v>0</v>
      </c>
      <c r="AY126" s="177">
        <f t="shared" si="102"/>
        <v>0</v>
      </c>
      <c r="AZ126" s="203">
        <v>5.470020600765603E-2</v>
      </c>
      <c r="BA126" s="177">
        <f t="shared" si="225"/>
        <v>241340501.46244186</v>
      </c>
      <c r="BB126" s="177">
        <f t="shared" si="120"/>
        <v>13201375.147986582</v>
      </c>
      <c r="BC126" s="332">
        <v>6.6605083771884746E-2</v>
      </c>
      <c r="BD126" s="173">
        <f t="shared" si="226"/>
        <v>1117015735.1189704</v>
      </c>
      <c r="BE126" s="172">
        <f t="shared" si="121"/>
        <v>74398926.612112448</v>
      </c>
      <c r="BF126" s="174">
        <v>-6.263772933231132E-3</v>
      </c>
      <c r="BG126" s="175">
        <f t="shared" si="227"/>
        <v>0</v>
      </c>
      <c r="BH126" s="177">
        <f t="shared" si="122"/>
        <v>0</v>
      </c>
      <c r="BI126" s="333">
        <v>5.3182526482579484E-2</v>
      </c>
      <c r="BJ126" s="334">
        <v>108689129.16821571</v>
      </c>
      <c r="BK126" s="335">
        <v>5780362.4903571345</v>
      </c>
      <c r="BL126" s="332">
        <v>7.2876537174726322E-2</v>
      </c>
      <c r="BM126" s="173">
        <f t="shared" si="228"/>
        <v>458168181.15974295</v>
      </c>
      <c r="BN126" s="173">
        <f t="shared" si="123"/>
        <v>33389710.486564752</v>
      </c>
      <c r="BO126" s="332">
        <v>5.440545382600296E-2</v>
      </c>
      <c r="BP126" s="173">
        <f t="shared" si="229"/>
        <v>15747863.195823412</v>
      </c>
      <c r="BQ126" s="173">
        <f t="shared" si="124"/>
        <v>856769.64395858208</v>
      </c>
      <c r="BR126" s="173">
        <f t="shared" si="166"/>
        <v>17235415674.296059</v>
      </c>
      <c r="BT126" s="173">
        <f t="shared" si="167"/>
        <v>3132778569070.9971</v>
      </c>
      <c r="BV126" s="339">
        <f t="shared" si="125"/>
        <v>5.5016386553637265E-3</v>
      </c>
      <c r="BW126" s="352">
        <v>5.9081104806773003E-3</v>
      </c>
    </row>
    <row r="127" spans="1:75" ht="15.75">
      <c r="A127" s="207">
        <v>41790</v>
      </c>
      <c r="B127" s="208">
        <v>3171350970829.0937</v>
      </c>
      <c r="C127" s="209">
        <v>74981597862.592606</v>
      </c>
      <c r="D127" s="174">
        <v>0.19677205221658733</v>
      </c>
      <c r="E127" s="175">
        <f t="shared" si="209"/>
        <v>99145713.578291148</v>
      </c>
      <c r="F127" s="175">
        <f t="shared" si="105"/>
        <v>19509105.529278319</v>
      </c>
      <c r="G127" s="176">
        <v>5.2243754039994185E-2</v>
      </c>
      <c r="H127" s="175">
        <f t="shared" si="210"/>
        <v>346000494.52518147</v>
      </c>
      <c r="I127" s="175">
        <f t="shared" si="106"/>
        <v>18076364.733689934</v>
      </c>
      <c r="J127" s="176">
        <v>2.3384736578887108E-2</v>
      </c>
      <c r="K127" s="175">
        <f t="shared" si="211"/>
        <v>415803347.43929136</v>
      </c>
      <c r="L127" s="177">
        <f t="shared" si="107"/>
        <v>9723451.7484873012</v>
      </c>
      <c r="M127" s="174">
        <v>-6.8604710313079293E-3</v>
      </c>
      <c r="N127" s="175">
        <f t="shared" si="212"/>
        <v>61179842.070958197</v>
      </c>
      <c r="O127" s="175">
        <f t="shared" si="108"/>
        <v>-419722.53422780283</v>
      </c>
      <c r="P127" s="176">
        <v>7.7893845435803195E-3</v>
      </c>
      <c r="Q127" s="178">
        <f t="shared" si="213"/>
        <v>28970687.149951857</v>
      </c>
      <c r="R127" s="178">
        <f t="shared" si="109"/>
        <v>225663.82270273598</v>
      </c>
      <c r="S127" s="176">
        <v>0.11724016827087921</v>
      </c>
      <c r="T127" s="178">
        <f t="shared" si="214"/>
        <v>13959873.699591145</v>
      </c>
      <c r="U127" s="178">
        <f t="shared" si="110"/>
        <v>1636657.9415802869</v>
      </c>
      <c r="V127" s="329">
        <v>3.9206202051505705E-2</v>
      </c>
      <c r="W127" s="173">
        <f t="shared" si="215"/>
        <v>81385060.643674657</v>
      </c>
      <c r="X127" s="173">
        <f t="shared" si="111"/>
        <v>3190799.1315699536</v>
      </c>
      <c r="Y127" s="174">
        <v>0.32006488472561023</v>
      </c>
      <c r="Z127" s="175">
        <f t="shared" si="216"/>
        <v>117991139.34967199</v>
      </c>
      <c r="AA127" s="177">
        <f t="shared" si="112"/>
        <v>37764820.414596178</v>
      </c>
      <c r="AB127" s="174">
        <v>0.20803673858173882</v>
      </c>
      <c r="AC127" s="175">
        <f t="shared" si="217"/>
        <v>78036048.918795303</v>
      </c>
      <c r="AD127" s="175">
        <f t="shared" si="113"/>
        <v>16234365.108871201</v>
      </c>
      <c r="AE127" s="331">
        <v>-1.6672378496432782E-2</v>
      </c>
      <c r="AF127" s="231">
        <f t="shared" si="218"/>
        <v>4958613738.0174561</v>
      </c>
      <c r="AG127" s="173">
        <f t="shared" si="114"/>
        <v>-82671885.05783841</v>
      </c>
      <c r="AH127" s="332">
        <v>2.0761570397967149E-2</v>
      </c>
      <c r="AI127" s="173">
        <f t="shared" si="219"/>
        <v>3770893481.9604969</v>
      </c>
      <c r="AJ127" s="173">
        <f t="shared" si="115"/>
        <v>78289670.488958314</v>
      </c>
      <c r="AK127" s="332">
        <v>6.9088971120303946E-2</v>
      </c>
      <c r="AL127" s="173">
        <f t="shared" si="220"/>
        <v>8852817693.967062</v>
      </c>
      <c r="AM127" s="316">
        <f t="shared" si="116"/>
        <v>611632065.99180615</v>
      </c>
      <c r="AN127" s="332">
        <v>-6.0395310151027747E-2</v>
      </c>
      <c r="AO127" s="173">
        <f t="shared" si="221"/>
        <v>428253298.46702224</v>
      </c>
      <c r="AP127" s="173">
        <f t="shared" si="117"/>
        <v>-25864490.784116462</v>
      </c>
      <c r="AQ127" s="332">
        <v>0.20866611933394377</v>
      </c>
      <c r="AR127" s="173">
        <f t="shared" si="222"/>
        <v>15347109.525865609</v>
      </c>
      <c r="AS127" s="173">
        <f t="shared" si="118"/>
        <v>3202421.7877553785</v>
      </c>
      <c r="AT127" s="176">
        <v>-0.19127522083582738</v>
      </c>
      <c r="AU127" s="178">
        <f t="shared" si="223"/>
        <v>0</v>
      </c>
      <c r="AV127" s="179">
        <f t="shared" si="119"/>
        <v>0</v>
      </c>
      <c r="AW127" s="174">
        <v>-0.14776858855643329</v>
      </c>
      <c r="AX127" s="177">
        <f t="shared" si="224"/>
        <v>0</v>
      </c>
      <c r="AY127" s="177">
        <f t="shared" si="102"/>
        <v>0</v>
      </c>
      <c r="AZ127" s="203">
        <v>4.2218108397932844E-2</v>
      </c>
      <c r="BA127" s="177">
        <f t="shared" si="225"/>
        <v>254541876.61042845</v>
      </c>
      <c r="BB127" s="177">
        <f t="shared" si="120"/>
        <v>10746276.538552316</v>
      </c>
      <c r="BC127" s="332">
        <v>5.5868697459627983E-2</v>
      </c>
      <c r="BD127" s="173">
        <f t="shared" si="226"/>
        <v>1191414661.7310829</v>
      </c>
      <c r="BE127" s="172">
        <f t="shared" si="121"/>
        <v>66562785.285218887</v>
      </c>
      <c r="BF127" s="174">
        <v>3.9485085465836789E-2</v>
      </c>
      <c r="BG127" s="175">
        <f t="shared" si="227"/>
        <v>0</v>
      </c>
      <c r="BH127" s="177">
        <f t="shared" si="122"/>
        <v>0</v>
      </c>
      <c r="BI127" s="333">
        <v>-0.15556435771276331</v>
      </c>
      <c r="BJ127" s="334">
        <v>114469491.65857282</v>
      </c>
      <c r="BK127" s="335">
        <v>-17807372.947572399</v>
      </c>
      <c r="BL127" s="332">
        <v>-2.3311128918550926E-3</v>
      </c>
      <c r="BM127" s="173">
        <f t="shared" si="228"/>
        <v>491557891.64630777</v>
      </c>
      <c r="BN127" s="173">
        <f t="shared" si="123"/>
        <v>-1145876.9383098166</v>
      </c>
      <c r="BO127" s="332">
        <v>-1.0536275379672002E-2</v>
      </c>
      <c r="BP127" s="173">
        <f t="shared" si="229"/>
        <v>16604632.839781996</v>
      </c>
      <c r="BQ127" s="173">
        <f t="shared" si="124"/>
        <v>-174950.98417828823</v>
      </c>
      <c r="BR127" s="173">
        <f t="shared" si="166"/>
        <v>74232887713.315765</v>
      </c>
      <c r="BT127" s="173">
        <f t="shared" si="167"/>
        <v>3150013984745.2939</v>
      </c>
      <c r="BV127" s="339">
        <f t="shared" si="125"/>
        <v>2.356589147629392E-2</v>
      </c>
      <c r="BW127" s="352">
        <v>2.3643424695750401E-2</v>
      </c>
    </row>
    <row r="128" spans="1:75" ht="15.75">
      <c r="A128" s="207">
        <v>41820</v>
      </c>
      <c r="B128" s="208">
        <v>3246332568691.6865</v>
      </c>
      <c r="C128" s="209">
        <v>32880979247.391739</v>
      </c>
      <c r="D128" s="174">
        <v>-8.7823953213357245E-2</v>
      </c>
      <c r="E128" s="175">
        <f t="shared" si="209"/>
        <v>118654819.10756946</v>
      </c>
      <c r="F128" s="175">
        <f t="shared" si="105"/>
        <v>-10420735.281842547</v>
      </c>
      <c r="G128" s="176">
        <v>6.026575952732894E-2</v>
      </c>
      <c r="H128" s="175">
        <f t="shared" si="210"/>
        <v>364076859.25887144</v>
      </c>
      <c r="I128" s="175">
        <f t="shared" si="106"/>
        <v>21941368.449560329</v>
      </c>
      <c r="J128" s="176">
        <v>1.5374861321669394E-2</v>
      </c>
      <c r="K128" s="175">
        <f t="shared" si="211"/>
        <v>425526799.18777865</v>
      </c>
      <c r="L128" s="177">
        <f t="shared" si="107"/>
        <v>6542415.5261659576</v>
      </c>
      <c r="M128" s="174">
        <v>-3.4262373885625592E-2</v>
      </c>
      <c r="N128" s="175">
        <f t="shared" si="212"/>
        <v>60760119.536730394</v>
      </c>
      <c r="O128" s="175">
        <f t="shared" si="108"/>
        <v>-2081785.9329027608</v>
      </c>
      <c r="P128" s="176">
        <v>-2.3252612020647552E-2</v>
      </c>
      <c r="Q128" s="178">
        <f t="shared" si="213"/>
        <v>29196350.972654592</v>
      </c>
      <c r="R128" s="178">
        <f t="shared" si="109"/>
        <v>-678891.42158579302</v>
      </c>
      <c r="S128" s="176">
        <v>-3.0541819935917258E-2</v>
      </c>
      <c r="T128" s="178">
        <f t="shared" si="214"/>
        <v>15596531.641171433</v>
      </c>
      <c r="U128" s="178">
        <f t="shared" si="110"/>
        <v>-476346.46100949397</v>
      </c>
      <c r="V128" s="329">
        <v>-2.904538671192957E-2</v>
      </c>
      <c r="W128" s="173">
        <f t="shared" si="215"/>
        <v>84575859.775244609</v>
      </c>
      <c r="X128" s="173">
        <f t="shared" si="111"/>
        <v>-2456538.5536659085</v>
      </c>
      <c r="Y128" s="174">
        <v>-5.6425372921547784E-2</v>
      </c>
      <c r="Z128" s="175">
        <f t="shared" si="216"/>
        <v>155755959.76426816</v>
      </c>
      <c r="AA128" s="177">
        <f t="shared" si="112"/>
        <v>-8788588.1144524235</v>
      </c>
      <c r="AB128" s="174">
        <v>-0.14371326278786628</v>
      </c>
      <c r="AC128" s="175">
        <f t="shared" si="217"/>
        <v>94270414.027666494</v>
      </c>
      <c r="AD128" s="175">
        <f t="shared" si="113"/>
        <v>-13547908.784278991</v>
      </c>
      <c r="AE128" s="331">
        <v>-1.0343074097299589E-2</v>
      </c>
      <c r="AF128" s="231">
        <f t="shared" si="218"/>
        <v>4875941852.9596176</v>
      </c>
      <c r="AG128" s="173">
        <f t="shared" si="114"/>
        <v>-50432227.879285581</v>
      </c>
      <c r="AH128" s="332">
        <v>-5.7866087767755973E-2</v>
      </c>
      <c r="AI128" s="173">
        <f t="shared" si="219"/>
        <v>3849183152.4494553</v>
      </c>
      <c r="AJ128" s="173">
        <f t="shared" si="115"/>
        <v>-222737170.13380781</v>
      </c>
      <c r="AK128" s="332">
        <v>9.2292239725522088E-3</v>
      </c>
      <c r="AL128" s="173">
        <f t="shared" si="220"/>
        <v>9464449759.958868</v>
      </c>
      <c r="AM128" s="316">
        <f t="shared" si="116"/>
        <v>87349526.611628383</v>
      </c>
      <c r="AN128" s="332">
        <v>6.4050341081151763E-2</v>
      </c>
      <c r="AO128" s="173">
        <f t="shared" si="221"/>
        <v>402388807.68290579</v>
      </c>
      <c r="AP128" s="173">
        <f t="shared" si="117"/>
        <v>25773140.379328098</v>
      </c>
      <c r="AQ128" s="332">
        <v>0.10135144566595444</v>
      </c>
      <c r="AR128" s="173">
        <f t="shared" si="222"/>
        <v>18549531.313620988</v>
      </c>
      <c r="AS128" s="173">
        <f t="shared" si="118"/>
        <v>1880021.8150613781</v>
      </c>
      <c r="AT128" s="176">
        <v>-1.6400788890988935E-2</v>
      </c>
      <c r="AU128" s="178">
        <f t="shared" si="223"/>
        <v>0</v>
      </c>
      <c r="AV128" s="179">
        <f t="shared" si="119"/>
        <v>0</v>
      </c>
      <c r="AW128" s="174">
        <v>3.4773027165840117E-2</v>
      </c>
      <c r="AX128" s="177">
        <f t="shared" si="224"/>
        <v>0</v>
      </c>
      <c r="AY128" s="177">
        <f t="shared" si="102"/>
        <v>0</v>
      </c>
      <c r="AZ128" s="203">
        <v>-4.5050130847308668E-3</v>
      </c>
      <c r="BA128" s="177">
        <f t="shared" si="225"/>
        <v>265288153.1489808</v>
      </c>
      <c r="BB128" s="177">
        <f t="shared" si="120"/>
        <v>-1195126.6011602446</v>
      </c>
      <c r="BC128" s="332">
        <v>3.0070061891693433E-2</v>
      </c>
      <c r="BD128" s="173">
        <f t="shared" si="226"/>
        <v>1257977447.0163019</v>
      </c>
      <c r="BE128" s="172">
        <f t="shared" si="121"/>
        <v>37827459.690134697</v>
      </c>
      <c r="BF128" s="174">
        <v>8.2173212972308438E-2</v>
      </c>
      <c r="BG128" s="175">
        <f t="shared" si="227"/>
        <v>0</v>
      </c>
      <c r="BH128" s="177">
        <f t="shared" si="122"/>
        <v>0</v>
      </c>
      <c r="BI128" s="333">
        <v>5.1977901360185666E-2</v>
      </c>
      <c r="BJ128" s="334">
        <v>96662118.711000428</v>
      </c>
      <c r="BK128" s="335">
        <v>5024294.071626937</v>
      </c>
      <c r="BL128" s="332">
        <v>-9.842492272013793E-3</v>
      </c>
      <c r="BM128" s="173">
        <f t="shared" si="228"/>
        <v>490412014.70799798</v>
      </c>
      <c r="BN128" s="173">
        <f t="shared" si="123"/>
        <v>-4826876.4648661846</v>
      </c>
      <c r="BO128" s="332">
        <v>-4.2366248624993386E-2</v>
      </c>
      <c r="BP128" s="173">
        <f t="shared" si="229"/>
        <v>16429681.855603706</v>
      </c>
      <c r="BQ128" s="173">
        <f t="shared" si="124"/>
        <v>-696063.9863240493</v>
      </c>
      <c r="BR128" s="173">
        <f t="shared" si="166"/>
        <v>33012979280.463409</v>
      </c>
      <c r="BT128" s="173">
        <f t="shared" si="167"/>
        <v>3224246872458.6108</v>
      </c>
      <c r="BV128" s="339">
        <f t="shared" si="125"/>
        <v>1.0238973808878896E-2</v>
      </c>
      <c r="BW128" s="352">
        <v>1.01286539661718E-2</v>
      </c>
    </row>
    <row r="129" spans="1:81" ht="15.75">
      <c r="A129" s="207">
        <v>41851</v>
      </c>
      <c r="B129" s="208">
        <v>3279213547939.0781</v>
      </c>
      <c r="C129" s="209">
        <v>-34576159804.546555</v>
      </c>
      <c r="D129" s="174">
        <v>6.1400339131178698E-2</v>
      </c>
      <c r="E129" s="175">
        <f t="shared" si="209"/>
        <v>108234083.82572691</v>
      </c>
      <c r="F129" s="175">
        <f t="shared" si="105"/>
        <v>6645609.4524520552</v>
      </c>
      <c r="G129" s="176">
        <v>-0.14771551388059431</v>
      </c>
      <c r="H129" s="175">
        <f t="shared" si="210"/>
        <v>386018227.70843178</v>
      </c>
      <c r="I129" s="175">
        <f t="shared" si="106"/>
        <v>-57020880.873227268</v>
      </c>
      <c r="J129" s="176">
        <v>1.9568962105623491E-2</v>
      </c>
      <c r="K129" s="175">
        <f t="shared" si="211"/>
        <v>432069214.71394455</v>
      </c>
      <c r="L129" s="177">
        <f t="shared" si="107"/>
        <v>8455146.0897436813</v>
      </c>
      <c r="M129" s="174">
        <v>-0.10574386916184578</v>
      </c>
      <c r="N129" s="175">
        <f t="shared" si="212"/>
        <v>58678333.603827633</v>
      </c>
      <c r="O129" s="175">
        <f t="shared" si="108"/>
        <v>-6204874.0312382877</v>
      </c>
      <c r="P129" s="176">
        <v>2.4448079016898369E-2</v>
      </c>
      <c r="Q129" s="178">
        <f t="shared" si="213"/>
        <v>28517459.551068798</v>
      </c>
      <c r="R129" s="178">
        <f t="shared" si="109"/>
        <v>697197.10446573305</v>
      </c>
      <c r="S129" s="176">
        <v>4.8428092680350858E-2</v>
      </c>
      <c r="T129" s="178">
        <f t="shared" si="214"/>
        <v>15120185.180161938</v>
      </c>
      <c r="U129" s="178">
        <f t="shared" si="110"/>
        <v>732241.72924894991</v>
      </c>
      <c r="V129" s="329">
        <v>-1.3517629743294415E-2</v>
      </c>
      <c r="W129" s="173">
        <f t="shared" si="215"/>
        <v>82119321.221578702</v>
      </c>
      <c r="X129" s="173">
        <f t="shared" si="111"/>
        <v>-1110058.5790439607</v>
      </c>
      <c r="Y129" s="174">
        <v>-6.1747327886337083E-3</v>
      </c>
      <c r="Z129" s="175">
        <f t="shared" si="216"/>
        <v>146967371.64981574</v>
      </c>
      <c r="AA129" s="177">
        <f t="shared" si="112"/>
        <v>-907484.24858543335</v>
      </c>
      <c r="AB129" s="174">
        <v>-2.3410405487563509E-2</v>
      </c>
      <c r="AC129" s="175">
        <f t="shared" si="217"/>
        <v>80722505.243387505</v>
      </c>
      <c r="AD129" s="175">
        <f t="shared" si="113"/>
        <v>-1889746.5797196729</v>
      </c>
      <c r="AE129" s="331">
        <v>7.2060955046547234E-2</v>
      </c>
      <c r="AF129" s="231">
        <f t="shared" si="218"/>
        <v>4825509625.0803318</v>
      </c>
      <c r="AG129" s="173">
        <f t="shared" si="114"/>
        <v>347730832.16959476</v>
      </c>
      <c r="AH129" s="332">
        <v>8.4526078842639865E-2</v>
      </c>
      <c r="AI129" s="173">
        <f t="shared" si="219"/>
        <v>3626445982.3156476</v>
      </c>
      <c r="AJ129" s="173">
        <f t="shared" si="115"/>
        <v>306529259.01978701</v>
      </c>
      <c r="AK129" s="332">
        <v>0.12614738006202325</v>
      </c>
      <c r="AL129" s="173">
        <f t="shared" si="220"/>
        <v>9551799286.5704956</v>
      </c>
      <c r="AM129" s="316">
        <f t="shared" si="116"/>
        <v>1204934454.8791709</v>
      </c>
      <c r="AN129" s="332">
        <v>-0.13640152846884521</v>
      </c>
      <c r="AO129" s="173">
        <f t="shared" si="221"/>
        <v>428161948.06223387</v>
      </c>
      <c r="AP129" s="173">
        <f t="shared" si="117"/>
        <v>-58401944.147887014</v>
      </c>
      <c r="AQ129" s="332">
        <v>-0.23393125363505135</v>
      </c>
      <c r="AR129" s="173">
        <f t="shared" si="222"/>
        <v>20429553.128682368</v>
      </c>
      <c r="AS129" s="173">
        <f t="shared" si="118"/>
        <v>-4779110.9745965516</v>
      </c>
      <c r="AT129" s="176">
        <v>-0.23769272923801882</v>
      </c>
      <c r="AU129" s="178">
        <f t="shared" si="223"/>
        <v>0</v>
      </c>
      <c r="AV129" s="179">
        <f t="shared" si="119"/>
        <v>0</v>
      </c>
      <c r="AW129" s="174">
        <v>-0.16979045242523511</v>
      </c>
      <c r="AX129" s="177">
        <f t="shared" si="224"/>
        <v>0</v>
      </c>
      <c r="AY129" s="177">
        <f t="shared" si="102"/>
        <v>0</v>
      </c>
      <c r="AZ129" s="203">
        <v>4.6770214900541E-2</v>
      </c>
      <c r="BA129" s="177">
        <f t="shared" si="225"/>
        <v>264093026.54782057</v>
      </c>
      <c r="BB129" s="177">
        <f t="shared" si="120"/>
        <v>12351687.605375847</v>
      </c>
      <c r="BC129" s="332">
        <v>1.0265948000974752E-2</v>
      </c>
      <c r="BD129" s="173">
        <f t="shared" si="226"/>
        <v>1295804906.7064364</v>
      </c>
      <c r="BE129" s="172">
        <f t="shared" si="121"/>
        <v>13302665.791656217</v>
      </c>
      <c r="BF129" s="174">
        <v>-2.2432658397166107E-2</v>
      </c>
      <c r="BG129" s="175">
        <f t="shared" si="227"/>
        <v>0</v>
      </c>
      <c r="BH129" s="177">
        <f t="shared" si="122"/>
        <v>0</v>
      </c>
      <c r="BI129" s="333">
        <v>-0.19166275669024474</v>
      </c>
      <c r="BJ129" s="334">
        <v>101686412.78262737</v>
      </c>
      <c r="BK129" s="335">
        <v>-19489498.191860504</v>
      </c>
      <c r="BL129" s="332">
        <v>-2.5259087591167708E-2</v>
      </c>
      <c r="BM129" s="173">
        <f t="shared" si="228"/>
        <v>485585138.24313176</v>
      </c>
      <c r="BN129" s="173">
        <f t="shared" si="123"/>
        <v>-12265437.539852545</v>
      </c>
      <c r="BO129" s="332">
        <v>-3.8921427127878988E-4</v>
      </c>
      <c r="BP129" s="173">
        <f t="shared" si="229"/>
        <v>15733617.869279657</v>
      </c>
      <c r="BQ129" s="173">
        <f t="shared" si="124"/>
        <v>-6123.7486135706285</v>
      </c>
      <c r="BR129" s="173">
        <f t="shared" si="166"/>
        <v>-36315463739.473434</v>
      </c>
      <c r="BT129" s="173">
        <f t="shared" si="167"/>
        <v>3257259851739.0732</v>
      </c>
      <c r="BV129" s="339">
        <f t="shared" si="125"/>
        <v>-1.1149084013080615E-2</v>
      </c>
      <c r="BW129" s="352">
        <v>-1.0544040300844999E-2</v>
      </c>
      <c r="BX129" s="354"/>
    </row>
    <row r="130" spans="1:81" ht="15.75">
      <c r="A130" s="207">
        <v>41882</v>
      </c>
      <c r="B130" s="208">
        <v>3244637388134.5317</v>
      </c>
      <c r="C130" s="209">
        <v>69787908866.298721</v>
      </c>
      <c r="D130" s="174">
        <v>0.2071347546859654</v>
      </c>
      <c r="E130" s="175">
        <f t="shared" si="209"/>
        <v>114879693.27817896</v>
      </c>
      <c r="F130" s="175">
        <f t="shared" si="105"/>
        <v>23795577.085574549</v>
      </c>
      <c r="G130" s="176">
        <v>-1.1536987735661466E-2</v>
      </c>
      <c r="H130" s="175">
        <f t="shared" si="210"/>
        <v>328997346.83520448</v>
      </c>
      <c r="I130" s="175">
        <f t="shared" si="106"/>
        <v>-3795638.3555029156</v>
      </c>
      <c r="J130" s="176">
        <v>9.492982949298813E-2</v>
      </c>
      <c r="K130" s="175">
        <f t="shared" si="211"/>
        <v>440524360.80368823</v>
      </c>
      <c r="L130" s="177">
        <f t="shared" si="107"/>
        <v>41818902.458601706</v>
      </c>
      <c r="M130" s="174">
        <v>7.8790697122669853E-2</v>
      </c>
      <c r="N130" s="175">
        <f t="shared" si="212"/>
        <v>52473459.572589345</v>
      </c>
      <c r="O130" s="175">
        <f t="shared" si="108"/>
        <v>4134420.4601625483</v>
      </c>
      <c r="P130" s="176">
        <v>8.0729593303260447E-2</v>
      </c>
      <c r="Q130" s="178">
        <f t="shared" si="213"/>
        <v>29214656.655534532</v>
      </c>
      <c r="R130" s="178">
        <f t="shared" si="109"/>
        <v>2358487.3502956936</v>
      </c>
      <c r="S130" s="176">
        <v>9.572855293382071E-2</v>
      </c>
      <c r="T130" s="178">
        <f t="shared" si="214"/>
        <v>15852426.909410888</v>
      </c>
      <c r="U130" s="178">
        <f t="shared" si="110"/>
        <v>1517529.8885270641</v>
      </c>
      <c r="V130" s="329">
        <v>4.6159446627114367E-2</v>
      </c>
      <c r="W130" s="173">
        <f t="shared" si="215"/>
        <v>81009262.642534748</v>
      </c>
      <c r="X130" s="173">
        <f t="shared" si="111"/>
        <v>3739342.7352499724</v>
      </c>
      <c r="Y130" s="174">
        <v>-8.2036265032441325E-2</v>
      </c>
      <c r="Z130" s="175">
        <f t="shared" si="216"/>
        <v>146059887.40123031</v>
      </c>
      <c r="AA130" s="177">
        <f t="shared" si="112"/>
        <v>-11982207.633455867</v>
      </c>
      <c r="AB130" s="174">
        <v>0.12652914969010828</v>
      </c>
      <c r="AC130" s="175">
        <f t="shared" si="217"/>
        <v>78832758.663667843</v>
      </c>
      <c r="AD130" s="175">
        <f t="shared" si="113"/>
        <v>9974641.9214394093</v>
      </c>
      <c r="AE130" s="331">
        <v>-4.2623363715516026E-2</v>
      </c>
      <c r="AF130" s="231">
        <f t="shared" si="218"/>
        <v>5173240457.2499266</v>
      </c>
      <c r="AG130" s="173">
        <f t="shared" si="114"/>
        <v>-220500909.59718606</v>
      </c>
      <c r="AH130" s="332">
        <v>-4.1714385576386577E-2</v>
      </c>
      <c r="AI130" s="173">
        <f t="shared" si="219"/>
        <v>3932975241.3354344</v>
      </c>
      <c r="AJ130" s="173">
        <f t="shared" si="115"/>
        <v>-164061645.67944837</v>
      </c>
      <c r="AK130" s="332">
        <v>-6.3250092231921157E-2</v>
      </c>
      <c r="AL130" s="173">
        <f t="shared" si="220"/>
        <v>10756733741.449665</v>
      </c>
      <c r="AM130" s="316">
        <f t="shared" si="116"/>
        <v>-680364401.26090968</v>
      </c>
      <c r="AN130" s="332">
        <v>5.7220147239754042E-2</v>
      </c>
      <c r="AO130" s="173">
        <f t="shared" si="221"/>
        <v>369760003.91434681</v>
      </c>
      <c r="AP130" s="173">
        <f t="shared" si="117"/>
        <v>21157721.867350955</v>
      </c>
      <c r="AQ130" s="332">
        <v>-0.1551022644826841</v>
      </c>
      <c r="AR130" s="173">
        <f t="shared" si="222"/>
        <v>15650442.154085817</v>
      </c>
      <c r="AS130" s="173">
        <f t="shared" si="118"/>
        <v>-2427419.0182539667</v>
      </c>
      <c r="AT130" s="176">
        <v>9.3109669548281718E-2</v>
      </c>
      <c r="AU130" s="178">
        <f t="shared" si="223"/>
        <v>0</v>
      </c>
      <c r="AV130" s="179">
        <f t="shared" si="119"/>
        <v>0</v>
      </c>
      <c r="AW130" s="174">
        <v>0.20283146815197525</v>
      </c>
      <c r="AX130" s="177">
        <f t="shared" si="224"/>
        <v>0</v>
      </c>
      <c r="AY130" s="177">
        <f t="shared" si="102"/>
        <v>0</v>
      </c>
      <c r="AZ130" s="203">
        <v>-4.0732437243149879E-2</v>
      </c>
      <c r="BA130" s="177">
        <f t="shared" si="225"/>
        <v>276444714.15319639</v>
      </c>
      <c r="BB130" s="177">
        <f t="shared" si="120"/>
        <v>-11260266.970445579</v>
      </c>
      <c r="BC130" s="332">
        <v>-4.9175804659286143E-2</v>
      </c>
      <c r="BD130" s="173">
        <f t="shared" si="226"/>
        <v>1309107572.4980927</v>
      </c>
      <c r="BE130" s="172">
        <f t="shared" si="121"/>
        <v>-64376418.263158478</v>
      </c>
      <c r="BF130" s="174">
        <v>-8.3869180428763582E-2</v>
      </c>
      <c r="BG130" s="175">
        <f t="shared" si="227"/>
        <v>0</v>
      </c>
      <c r="BH130" s="177">
        <f t="shared" si="122"/>
        <v>0</v>
      </c>
      <c r="BI130" s="333">
        <v>3.1582418568751303E-3</v>
      </c>
      <c r="BJ130" s="334">
        <v>82196914.590766877</v>
      </c>
      <c r="BK130" s="335">
        <v>259597.73616655008</v>
      </c>
      <c r="BL130" s="332">
        <v>-1.5880732463734813E-2</v>
      </c>
      <c r="BM130" s="173">
        <f t="shared" si="228"/>
        <v>473319700.7032792</v>
      </c>
      <c r="BN130" s="173">
        <f t="shared" si="123"/>
        <v>-7516663.5366838109</v>
      </c>
      <c r="BO130" s="332">
        <v>6.6703679748764011E-2</v>
      </c>
      <c r="BP130" s="173">
        <f t="shared" si="229"/>
        <v>15727494.120666085</v>
      </c>
      <c r="BQ130" s="173">
        <f t="shared" si="124"/>
        <v>1049081.7310754794</v>
      </c>
      <c r="BR130" s="173">
        <f t="shared" si="166"/>
        <v>70844389133.379303</v>
      </c>
      <c r="BT130" s="173">
        <f t="shared" si="167"/>
        <v>3220944387999.5996</v>
      </c>
      <c r="BV130" s="339">
        <f t="shared" si="125"/>
        <v>2.1994912236711399E-2</v>
      </c>
      <c r="BW130" s="352">
        <v>2.1508692811563299E-2</v>
      </c>
    </row>
    <row r="131" spans="1:81" s="170" customFormat="1" ht="15.75">
      <c r="A131" s="210">
        <v>41912</v>
      </c>
      <c r="B131" s="211">
        <v>3314425297000.8306</v>
      </c>
      <c r="C131" s="212">
        <v>-51312831690.911934</v>
      </c>
      <c r="D131" s="190">
        <v>-5.1513293770138975E-2</v>
      </c>
      <c r="E131" s="191">
        <f t="shared" si="209"/>
        <v>138675270.3637535</v>
      </c>
      <c r="F131" s="191">
        <f t="shared" si="105"/>
        <v>-7143619.9409014815</v>
      </c>
      <c r="G131" s="192">
        <v>-7.8133000006770245E-2</v>
      </c>
      <c r="H131" s="191">
        <f t="shared" si="210"/>
        <v>325201708.47970158</v>
      </c>
      <c r="I131" s="191">
        <f t="shared" si="106"/>
        <v>-25408985.090846218</v>
      </c>
      <c r="J131" s="192">
        <v>0</v>
      </c>
      <c r="K131" s="191">
        <f t="shared" si="211"/>
        <v>482343263.26228994</v>
      </c>
      <c r="L131" s="193">
        <f t="shared" si="107"/>
        <v>0</v>
      </c>
      <c r="M131" s="190">
        <v>-0.22532768250245619</v>
      </c>
      <c r="N131" s="191">
        <f t="shared" si="212"/>
        <v>56607880.032751895</v>
      </c>
      <c r="O131" s="191">
        <f t="shared" si="108"/>
        <v>-12755322.419157049</v>
      </c>
      <c r="P131" s="192">
        <v>3.3801569483769993E-2</v>
      </c>
      <c r="Q131" s="194">
        <f t="shared" si="213"/>
        <v>31573144.005830225</v>
      </c>
      <c r="R131" s="194">
        <f t="shared" si="109"/>
        <v>1067221.8209341464</v>
      </c>
      <c r="S131" s="192">
        <v>9.8232643086143739E-2</v>
      </c>
      <c r="T131" s="194">
        <f t="shared" si="214"/>
        <v>17369956.797937952</v>
      </c>
      <c r="U131" s="194">
        <f t="shared" si="110"/>
        <v>1706296.7665535749</v>
      </c>
      <c r="V131" s="340">
        <v>-0.12959075620053642</v>
      </c>
      <c r="W131" s="189">
        <f t="shared" si="215"/>
        <v>84748605.377784729</v>
      </c>
      <c r="X131" s="189">
        <f t="shared" si="111"/>
        <v>-10982635.85784797</v>
      </c>
      <c r="Y131" s="190">
        <v>-7.1156606328701369E-2</v>
      </c>
      <c r="Z131" s="191">
        <f t="shared" si="216"/>
        <v>134077679.76777443</v>
      </c>
      <c r="AA131" s="193">
        <f t="shared" si="112"/>
        <v>-9540512.6767012142</v>
      </c>
      <c r="AB131" s="190">
        <v>-4.6626684430586464E-2</v>
      </c>
      <c r="AC131" s="191">
        <f t="shared" si="217"/>
        <v>88807400.585107252</v>
      </c>
      <c r="AD131" s="191">
        <f t="shared" si="113"/>
        <v>-4140794.6421824754</v>
      </c>
      <c r="AE131" s="343">
        <v>-0.12550543712750534</v>
      </c>
      <c r="AF131" s="344">
        <f t="shared" si="218"/>
        <v>4952739547.6527405</v>
      </c>
      <c r="AG131" s="189">
        <f t="shared" si="114"/>
        <v>-621595741.90684021</v>
      </c>
      <c r="AH131" s="345">
        <v>-9.8568540284145398E-2</v>
      </c>
      <c r="AI131" s="189">
        <f t="shared" si="219"/>
        <v>3768913595.6559858</v>
      </c>
      <c r="AJ131" s="189">
        <f t="shared" si="115"/>
        <v>-371496311.58088034</v>
      </c>
      <c r="AK131" s="345">
        <v>-4.7955463134948445E-2</v>
      </c>
      <c r="AL131" s="189">
        <f t="shared" si="220"/>
        <v>10076369340.188755</v>
      </c>
      <c r="AM131" s="317">
        <f t="shared" si="116"/>
        <v>-483216958.42754662</v>
      </c>
      <c r="AN131" s="345">
        <v>-7.7622824144731747E-2</v>
      </c>
      <c r="AO131" s="189">
        <f t="shared" si="221"/>
        <v>390917725.78169775</v>
      </c>
      <c r="AP131" s="189">
        <f t="shared" si="117"/>
        <v>-30344137.883411191</v>
      </c>
      <c r="AQ131" s="345">
        <v>-0.73397141998885562</v>
      </c>
      <c r="AR131" s="189">
        <f t="shared" si="222"/>
        <v>13223023.135831852</v>
      </c>
      <c r="AS131" s="189">
        <f t="shared" si="118"/>
        <v>-9705321.0675519947</v>
      </c>
      <c r="AT131" s="192">
        <v>-0.30579131576546914</v>
      </c>
      <c r="AU131" s="194">
        <f t="shared" si="223"/>
        <v>0</v>
      </c>
      <c r="AV131" s="191">
        <f t="shared" si="119"/>
        <v>0</v>
      </c>
      <c r="AW131" s="190">
        <v>-0.32366808359994514</v>
      </c>
      <c r="AX131" s="193">
        <f t="shared" si="224"/>
        <v>0</v>
      </c>
      <c r="AY131" s="193">
        <f t="shared" ref="AY131" si="230">AW131*AX131</f>
        <v>0</v>
      </c>
      <c r="AZ131" s="204">
        <v>-0.14096365381962145</v>
      </c>
      <c r="BA131" s="193">
        <f t="shared" si="225"/>
        <v>265184447.18275082</v>
      </c>
      <c r="BB131" s="193">
        <f t="shared" si="120"/>
        <v>-37381368.611016974</v>
      </c>
      <c r="BC131" s="345">
        <v>-4.4258046595553831E-2</v>
      </c>
      <c r="BD131" s="189">
        <f t="shared" si="226"/>
        <v>1244731154.2349341</v>
      </c>
      <c r="BE131" s="188">
        <f t="shared" si="121"/>
        <v>-55089369.423067212</v>
      </c>
      <c r="BF131" s="190">
        <v>3.9734475440675286E-2</v>
      </c>
      <c r="BG131" s="191">
        <f t="shared" si="227"/>
        <v>0</v>
      </c>
      <c r="BH131" s="193">
        <f t="shared" si="122"/>
        <v>0</v>
      </c>
      <c r="BI131" s="346">
        <v>-0.22062448464410186</v>
      </c>
      <c r="BJ131" s="347">
        <v>82456512.326933429</v>
      </c>
      <c r="BK131" s="348">
        <v>-18191925.537679721</v>
      </c>
      <c r="BL131" s="345">
        <v>-6.547753714017529E-2</v>
      </c>
      <c r="BM131" s="189">
        <f t="shared" si="228"/>
        <v>465803037.1665954</v>
      </c>
      <c r="BN131" s="189">
        <f t="shared" si="123"/>
        <v>-30499635.6660822</v>
      </c>
      <c r="BO131" s="345">
        <v>-8.4721509462682559E-2</v>
      </c>
      <c r="BP131" s="189">
        <f t="shared" si="229"/>
        <v>16776575.851741562</v>
      </c>
      <c r="BQ131" s="189">
        <f t="shared" si="124"/>
        <v>-1421336.8297747343</v>
      </c>
      <c r="BR131" s="189">
        <f t="shared" ref="BR131" si="231">C131-F131-I131-L131-O131-R131-U131-X131-AA131-AD131-AG131-AJ131-AM131-AP131-AS131-AV131-AY131-BB131-BE131-BH131-BK131-BN131-BQ131</f>
        <v>-49586691231.937943</v>
      </c>
      <c r="BT131" s="189">
        <f t="shared" si="167"/>
        <v>3291788777132.9805</v>
      </c>
      <c r="BV131" s="355">
        <f t="shared" si="125"/>
        <v>-1.5063752442562859E-2</v>
      </c>
      <c r="BW131" s="353">
        <v>-1.54816678889532E-2</v>
      </c>
    </row>
    <row r="132" spans="1:81" s="181" customFormat="1" ht="15.75">
      <c r="A132" s="207"/>
      <c r="B132" s="208"/>
      <c r="C132" s="208"/>
      <c r="D132" s="213"/>
      <c r="E132" s="179"/>
      <c r="F132" s="179"/>
      <c r="G132" s="213"/>
      <c r="H132" s="179"/>
      <c r="I132" s="179"/>
      <c r="J132" s="213"/>
      <c r="K132" s="179"/>
      <c r="L132" s="179"/>
      <c r="M132" s="213"/>
      <c r="N132" s="179"/>
      <c r="O132" s="179"/>
      <c r="P132" s="213"/>
      <c r="Q132" s="179"/>
      <c r="R132" s="179"/>
      <c r="S132" s="213"/>
      <c r="T132" s="179"/>
      <c r="U132" s="179"/>
      <c r="V132" s="356"/>
      <c r="W132" s="186"/>
      <c r="X132" s="186"/>
      <c r="Y132" s="213"/>
      <c r="Z132" s="179"/>
      <c r="AA132" s="179"/>
      <c r="AB132" s="213"/>
      <c r="AC132" s="179"/>
      <c r="AD132" s="179"/>
      <c r="AE132" s="356"/>
      <c r="AF132" s="357"/>
      <c r="AG132" s="186"/>
      <c r="AH132" s="356"/>
      <c r="AI132" s="186"/>
      <c r="AJ132" s="186"/>
      <c r="AK132" s="356"/>
      <c r="AL132" s="186"/>
      <c r="AM132" s="186"/>
      <c r="AN132" s="356"/>
      <c r="AO132" s="186"/>
      <c r="AP132" s="186"/>
      <c r="AQ132" s="356"/>
      <c r="AR132" s="186"/>
      <c r="AS132" s="186"/>
      <c r="AT132" s="213"/>
      <c r="AU132" s="179"/>
      <c r="AV132" s="179"/>
      <c r="AW132" s="213"/>
      <c r="AX132" s="179"/>
      <c r="AY132" s="179"/>
      <c r="AZ132" s="213"/>
      <c r="BA132" s="179"/>
      <c r="BB132" s="179"/>
      <c r="BC132" s="356"/>
      <c r="BD132" s="186"/>
      <c r="BE132" s="186"/>
      <c r="BF132" s="213"/>
      <c r="BG132" s="179"/>
      <c r="BH132" s="179"/>
      <c r="BI132" s="358"/>
      <c r="BJ132" s="359"/>
      <c r="BK132" s="359"/>
      <c r="BL132" s="356"/>
      <c r="BM132" s="186"/>
      <c r="BN132" s="186"/>
      <c r="BO132" s="356"/>
      <c r="BP132" s="186"/>
      <c r="BQ132" s="186"/>
      <c r="BR132" s="186"/>
      <c r="BT132" s="186"/>
      <c r="BU132" s="288"/>
      <c r="BV132" s="417" t="s">
        <v>209</v>
      </c>
      <c r="BW132" s="418" t="s">
        <v>224</v>
      </c>
      <c r="BX132" s="419" t="s">
        <v>211</v>
      </c>
      <c r="CA132" s="639" t="s">
        <v>227</v>
      </c>
      <c r="CB132" s="640" t="s">
        <v>228</v>
      </c>
      <c r="CC132" s="641" t="s">
        <v>229</v>
      </c>
    </row>
    <row r="133" spans="1:81">
      <c r="V133" s="356"/>
      <c r="W133" s="360"/>
      <c r="X133" s="361"/>
      <c r="Y133" s="181"/>
      <c r="Z133" s="181"/>
      <c r="AA133" s="181"/>
      <c r="AB133" s="181"/>
      <c r="AC133" s="181"/>
      <c r="AD133" s="181"/>
      <c r="AE133" s="356"/>
      <c r="AF133" s="362"/>
      <c r="AG133" s="360"/>
      <c r="AH133" s="356"/>
      <c r="AI133" s="186"/>
      <c r="AJ133" s="186"/>
      <c r="AK133" s="356"/>
      <c r="AL133" s="186"/>
      <c r="AM133" s="219"/>
      <c r="AN133" s="356"/>
      <c r="AO133" s="186"/>
      <c r="AP133" s="186"/>
      <c r="AQ133" s="356"/>
      <c r="AR133" s="186"/>
      <c r="AS133" s="186"/>
      <c r="AT133" s="181"/>
      <c r="AU133" s="219"/>
      <c r="AV133" s="219"/>
      <c r="AW133" s="181"/>
      <c r="AX133" s="219"/>
      <c r="AY133" s="219"/>
      <c r="AZ133" s="289"/>
      <c r="BA133" s="219"/>
      <c r="BB133" s="219"/>
      <c r="BC133" s="356"/>
      <c r="BD133" s="186"/>
      <c r="BE133" s="186"/>
      <c r="BF133" s="181"/>
      <c r="BG133" s="219"/>
      <c r="BH133" s="219"/>
      <c r="BJ133" s="363"/>
      <c r="BK133" s="363"/>
      <c r="BL133" s="356"/>
      <c r="BM133" s="186"/>
      <c r="BN133" s="186"/>
      <c r="BO133" s="356"/>
      <c r="BP133" s="186"/>
      <c r="BQ133" s="186"/>
      <c r="BR133" s="181"/>
      <c r="BU133" s="164"/>
      <c r="BV133" s="420" t="s">
        <v>222</v>
      </c>
      <c r="BW133" s="512" t="s">
        <v>225</v>
      </c>
      <c r="BX133" s="421"/>
      <c r="CA133" s="634" t="s">
        <v>231</v>
      </c>
      <c r="CB133" s="364">
        <v>7.1344662980486681E-3</v>
      </c>
      <c r="CC133" s="635">
        <v>7.110657463770027E-3</v>
      </c>
    </row>
    <row r="134" spans="1:81">
      <c r="V134" s="356"/>
      <c r="W134" s="360"/>
      <c r="X134" s="361"/>
      <c r="Y134" s="181"/>
      <c r="Z134" s="181"/>
      <c r="AA134" s="181"/>
      <c r="AB134" s="181"/>
      <c r="AC134" s="181"/>
      <c r="AD134" s="181"/>
      <c r="AE134" s="356"/>
      <c r="AF134" s="362"/>
      <c r="AG134" s="360"/>
      <c r="AH134" s="356"/>
      <c r="AI134" s="186"/>
      <c r="AJ134" s="186"/>
      <c r="AK134" s="356"/>
      <c r="AL134" s="186"/>
      <c r="AM134" s="219"/>
      <c r="AN134" s="356"/>
      <c r="AO134" s="186"/>
      <c r="AP134" s="186"/>
      <c r="AQ134" s="356"/>
      <c r="AR134" s="186"/>
      <c r="AS134" s="186"/>
      <c r="AT134" s="181"/>
      <c r="AU134" s="219"/>
      <c r="AV134" s="219"/>
      <c r="AW134" s="181"/>
      <c r="AX134" s="219"/>
      <c r="AY134" s="219"/>
      <c r="AZ134" s="289"/>
      <c r="BA134" s="219"/>
      <c r="BB134" s="219"/>
      <c r="BC134" s="356"/>
      <c r="BD134" s="186"/>
      <c r="BE134" s="186"/>
      <c r="BF134" s="181"/>
      <c r="BG134" s="219"/>
      <c r="BH134" s="219"/>
      <c r="BJ134" s="363"/>
      <c r="BK134" s="363"/>
      <c r="BL134" s="356"/>
      <c r="BM134" s="186"/>
      <c r="BN134" s="186"/>
      <c r="BO134" s="356"/>
      <c r="BP134" s="186"/>
      <c r="BQ134" s="186"/>
      <c r="BR134" s="181"/>
      <c r="BU134" s="365" t="s">
        <v>226</v>
      </c>
      <c r="BV134" s="366">
        <f>AVERAGE(BV3:BV131)</f>
        <v>7.1344662980486681E-3</v>
      </c>
      <c r="BW134" s="367">
        <f t="shared" ref="BW134" si="232">AVERAGE(BW3:BW131)</f>
        <v>7.110657463770027E-3</v>
      </c>
      <c r="BX134" s="184">
        <f>BV134-BW134</f>
        <v>2.3808834278641125E-5</v>
      </c>
      <c r="CA134" s="634" t="s">
        <v>233</v>
      </c>
      <c r="CB134" s="364">
        <v>1.7165714551972812E-3</v>
      </c>
      <c r="CC134" s="635">
        <v>1.7305834652586627E-3</v>
      </c>
    </row>
    <row r="135" spans="1:81" ht="15.75">
      <c r="V135" s="356"/>
      <c r="W135" s="360"/>
      <c r="X135" s="361"/>
      <c r="Y135" s="181"/>
      <c r="Z135" s="181"/>
      <c r="AA135" s="181"/>
      <c r="AB135" s="181"/>
      <c r="AC135" s="181"/>
      <c r="AD135" s="181"/>
      <c r="AE135" s="356"/>
      <c r="AF135" s="362"/>
      <c r="AG135" s="360"/>
      <c r="AH135" s="356"/>
      <c r="AI135" s="186"/>
      <c r="AJ135" s="186"/>
      <c r="AK135" s="356"/>
      <c r="AL135" s="186"/>
      <c r="AM135" s="219"/>
      <c r="AN135" s="356"/>
      <c r="AO135" s="186"/>
      <c r="AP135" s="186"/>
      <c r="AQ135" s="356"/>
      <c r="AR135" s="186"/>
      <c r="AS135" s="186"/>
      <c r="AT135" s="181"/>
      <c r="AU135" s="219"/>
      <c r="AV135" s="219"/>
      <c r="AW135" s="181"/>
      <c r="AX135" s="219"/>
      <c r="AY135" s="219"/>
      <c r="AZ135" s="289"/>
      <c r="BA135" s="219"/>
      <c r="BB135" s="219"/>
      <c r="BC135" s="356"/>
      <c r="BD135" s="186"/>
      <c r="BE135" s="186"/>
      <c r="BF135" s="181"/>
      <c r="BG135" s="219"/>
      <c r="BH135" s="219"/>
      <c r="BJ135" s="363"/>
      <c r="BK135" s="363"/>
      <c r="BL135" s="356"/>
      <c r="BM135" s="186"/>
      <c r="BN135" s="186"/>
      <c r="BO135" s="356"/>
      <c r="BP135" s="186"/>
      <c r="BQ135" s="186"/>
      <c r="BR135" s="181"/>
      <c r="BU135" s="230" t="s">
        <v>230</v>
      </c>
      <c r="BV135" s="368">
        <f>STDEVA(BV3:BV131)</f>
        <v>4.1431527309493205E-2</v>
      </c>
      <c r="BW135" s="518">
        <f>STDEVA(BW3:BW131)</f>
        <v>4.160028203340288E-2</v>
      </c>
      <c r="BX135" s="369">
        <f>BV135-BW135</f>
        <v>-1.6875472390967539E-4</v>
      </c>
      <c r="CA135" s="634" t="s">
        <v>235</v>
      </c>
      <c r="CB135" s="364">
        <v>129</v>
      </c>
      <c r="CC135" s="635">
        <v>129</v>
      </c>
    </row>
    <row r="136" spans="1:81">
      <c r="V136" s="356"/>
      <c r="W136" s="360"/>
      <c r="X136" s="361"/>
      <c r="Y136" s="181"/>
      <c r="Z136" s="181"/>
      <c r="AA136" s="181"/>
      <c r="AB136" s="181"/>
      <c r="AC136" s="181"/>
      <c r="AD136" s="181"/>
      <c r="AE136" s="356"/>
      <c r="AF136" s="362"/>
      <c r="AG136" s="360"/>
      <c r="AH136" s="356"/>
      <c r="AI136" s="186"/>
      <c r="AJ136" s="186"/>
      <c r="AK136" s="356"/>
      <c r="AL136" s="186"/>
      <c r="AM136" s="219"/>
      <c r="AN136" s="356"/>
      <c r="AO136" s="186"/>
      <c r="AP136" s="186"/>
      <c r="AQ136" s="356"/>
      <c r="AR136" s="186"/>
      <c r="AS136" s="186"/>
      <c r="AT136" s="181"/>
      <c r="AU136" s="219"/>
      <c r="AV136" s="219"/>
      <c r="AW136" s="181"/>
      <c r="AX136" s="219"/>
      <c r="AY136" s="219"/>
      <c r="AZ136" s="289"/>
      <c r="BA136" s="219"/>
      <c r="BB136" s="219"/>
      <c r="BC136" s="356"/>
      <c r="BD136" s="186"/>
      <c r="BE136" s="186"/>
      <c r="BF136" s="181"/>
      <c r="BG136" s="219"/>
      <c r="BH136" s="219"/>
      <c r="BJ136" s="363"/>
      <c r="BK136" s="363"/>
      <c r="BL136" s="356"/>
      <c r="BM136" s="186"/>
      <c r="BN136" s="186"/>
      <c r="BO136" s="356"/>
      <c r="BP136" s="186"/>
      <c r="BQ136" s="186"/>
      <c r="BR136" s="181"/>
      <c r="BU136" s="230" t="s">
        <v>289</v>
      </c>
      <c r="BV136" s="370">
        <f>SKEW(BV3:BV131)</f>
        <v>-0.93341736516386797</v>
      </c>
      <c r="BW136" s="297">
        <f t="shared" ref="BW136" si="233">SKEW(BW3:BW131)</f>
        <v>-0.96777730329434564</v>
      </c>
      <c r="BX136" s="299">
        <f>BV136-BW136</f>
        <v>3.4359938130477663E-2</v>
      </c>
      <c r="CA136" s="634" t="s">
        <v>237</v>
      </c>
      <c r="CB136" s="364">
        <v>0.99984533994402269</v>
      </c>
      <c r="CC136" s="635"/>
    </row>
    <row r="137" spans="1:81">
      <c r="V137" s="360"/>
      <c r="W137" s="360"/>
      <c r="X137" s="361"/>
      <c r="Y137" s="181"/>
      <c r="Z137" s="181"/>
      <c r="AA137" s="181"/>
      <c r="AB137" s="181"/>
      <c r="AC137" s="181"/>
      <c r="AD137" s="181"/>
      <c r="AE137" s="360"/>
      <c r="AF137" s="362"/>
      <c r="AG137" s="360"/>
      <c r="AH137" s="181"/>
      <c r="AI137" s="186"/>
      <c r="AJ137" s="186"/>
      <c r="AK137" s="360"/>
      <c r="AL137" s="186"/>
      <c r="AM137" s="219"/>
      <c r="AN137" s="181"/>
      <c r="AO137" s="186"/>
      <c r="AP137" s="186"/>
      <c r="AQ137" s="181"/>
      <c r="AR137" s="186"/>
      <c r="AS137" s="186"/>
      <c r="AT137" s="181"/>
      <c r="AU137" s="219"/>
      <c r="AV137" s="219"/>
      <c r="AW137" s="181"/>
      <c r="AX137" s="219"/>
      <c r="AY137" s="219"/>
      <c r="AZ137" s="219"/>
      <c r="BA137" s="219"/>
      <c r="BB137" s="219"/>
      <c r="BC137" s="181"/>
      <c r="BD137" s="186"/>
      <c r="BE137" s="186"/>
      <c r="BF137" s="181"/>
      <c r="BG137" s="219"/>
      <c r="BH137" s="219"/>
      <c r="BJ137" s="363"/>
      <c r="BK137" s="363"/>
      <c r="BL137" s="181"/>
      <c r="BM137" s="186"/>
      <c r="BN137" s="186"/>
      <c r="BO137" s="181"/>
      <c r="BP137" s="186"/>
      <c r="BQ137" s="186"/>
      <c r="BR137" s="181"/>
      <c r="BU137" s="230" t="s">
        <v>290</v>
      </c>
      <c r="BV137" s="370">
        <f>KURT(BV3:BV131)</f>
        <v>2.6562972380284218</v>
      </c>
      <c r="BW137" s="297">
        <f t="shared" ref="BW137" si="234">KURT(BW3:BW131)</f>
        <v>2.7659226786090021</v>
      </c>
      <c r="BX137" s="299">
        <f>BV137-BW137</f>
        <v>-0.10962544058058032</v>
      </c>
      <c r="CA137" s="634" t="s">
        <v>238</v>
      </c>
      <c r="CB137" s="364">
        <v>0</v>
      </c>
      <c r="CC137" s="635"/>
    </row>
    <row r="138" spans="1:81">
      <c r="V138" s="360"/>
      <c r="W138" s="360"/>
      <c r="X138" s="361"/>
      <c r="Y138" s="181"/>
      <c r="Z138" s="181"/>
      <c r="AA138" s="181"/>
      <c r="AB138" s="181"/>
      <c r="AC138" s="181"/>
      <c r="AD138" s="181"/>
      <c r="AE138" s="360"/>
      <c r="AF138" s="362"/>
      <c r="AG138" s="360"/>
      <c r="AH138" s="181"/>
      <c r="AI138" s="186"/>
      <c r="AJ138" s="186"/>
      <c r="AK138" s="360"/>
      <c r="AL138" s="186"/>
      <c r="AM138" s="219"/>
      <c r="AN138" s="181"/>
      <c r="AO138" s="186"/>
      <c r="AP138" s="186"/>
      <c r="AQ138" s="181"/>
      <c r="AR138" s="186"/>
      <c r="AS138" s="186"/>
      <c r="AT138" s="181"/>
      <c r="AU138" s="219"/>
      <c r="AV138" s="219"/>
      <c r="AW138" s="181"/>
      <c r="AX138" s="219"/>
      <c r="AY138" s="219"/>
      <c r="AZ138" s="219"/>
      <c r="BA138" s="219"/>
      <c r="BB138" s="219"/>
      <c r="BC138" s="181"/>
      <c r="BD138" s="186"/>
      <c r="BE138" s="186"/>
      <c r="BF138" s="181"/>
      <c r="BG138" s="219"/>
      <c r="BH138" s="219"/>
      <c r="BJ138" s="363"/>
      <c r="BK138" s="363"/>
      <c r="BL138" s="181"/>
      <c r="BM138" s="186"/>
      <c r="BN138" s="186"/>
      <c r="BO138" s="181"/>
      <c r="BP138" s="186"/>
      <c r="BQ138" s="186"/>
      <c r="BR138" s="181"/>
      <c r="BU138" s="371" t="s">
        <v>236</v>
      </c>
      <c r="BV138" s="372">
        <f>CORREL(BV3:BV131,BW3:BW131)</f>
        <v>0.99984533994402269</v>
      </c>
      <c r="BW138" s="301"/>
      <c r="BX138" s="341"/>
      <c r="CA138" s="634" t="s">
        <v>240</v>
      </c>
      <c r="CB138" s="364">
        <v>128</v>
      </c>
      <c r="CC138" s="635"/>
    </row>
    <row r="139" spans="1:81">
      <c r="V139" s="360"/>
      <c r="W139" s="360"/>
      <c r="X139" s="361"/>
      <c r="Y139" s="181"/>
      <c r="Z139" s="181"/>
      <c r="AA139" s="181"/>
      <c r="AB139" s="181"/>
      <c r="AC139" s="181"/>
      <c r="AD139" s="181"/>
      <c r="AE139" s="360"/>
      <c r="AF139" s="362"/>
      <c r="AG139" s="360"/>
      <c r="AH139" s="181"/>
      <c r="AI139" s="186"/>
      <c r="AJ139" s="186"/>
      <c r="AK139" s="360"/>
      <c r="AL139" s="186"/>
      <c r="AM139" s="219"/>
      <c r="AN139" s="181"/>
      <c r="AO139" s="186"/>
      <c r="AP139" s="186"/>
      <c r="AQ139" s="181"/>
      <c r="AR139" s="186"/>
      <c r="AS139" s="186"/>
      <c r="AT139" s="181"/>
      <c r="AU139" s="219"/>
      <c r="AV139" s="219"/>
      <c r="AW139" s="181"/>
      <c r="AX139" s="219"/>
      <c r="AY139" s="219"/>
      <c r="AZ139" s="219"/>
      <c r="BA139" s="219"/>
      <c r="BB139" s="219"/>
      <c r="BC139" s="181"/>
      <c r="BD139" s="186"/>
      <c r="BE139" s="186"/>
      <c r="BF139" s="181"/>
      <c r="BG139" s="219"/>
      <c r="BH139" s="219"/>
      <c r="BJ139" s="363"/>
      <c r="BK139" s="363"/>
      <c r="BL139" s="181"/>
      <c r="BM139" s="186"/>
      <c r="BN139" s="186"/>
      <c r="BO139" s="181"/>
      <c r="BP139" s="186"/>
      <c r="BQ139" s="186"/>
      <c r="BR139" s="181"/>
      <c r="CA139" s="634" t="s">
        <v>242</v>
      </c>
      <c r="CB139" s="364">
        <v>0.36084044801952414</v>
      </c>
      <c r="CC139" s="635"/>
    </row>
    <row r="140" spans="1:81">
      <c r="V140" s="360"/>
      <c r="W140" s="360"/>
      <c r="X140" s="361"/>
      <c r="Y140" s="181"/>
      <c r="Z140" s="181"/>
      <c r="AA140" s="181"/>
      <c r="AB140" s="181"/>
      <c r="AC140" s="181"/>
      <c r="AD140" s="181"/>
      <c r="AE140" s="360"/>
      <c r="AF140" s="362"/>
      <c r="AG140" s="360"/>
      <c r="AH140" s="181"/>
      <c r="AI140" s="186"/>
      <c r="AJ140" s="186"/>
      <c r="AK140" s="360"/>
      <c r="AL140" s="186"/>
      <c r="AM140" s="219"/>
      <c r="AN140" s="181"/>
      <c r="AO140" s="186"/>
      <c r="AP140" s="186"/>
      <c r="AQ140" s="181"/>
      <c r="AR140" s="186"/>
      <c r="AS140" s="186"/>
      <c r="AT140" s="181"/>
      <c r="AU140" s="219"/>
      <c r="AV140" s="219"/>
      <c r="AW140" s="181"/>
      <c r="AX140" s="219"/>
      <c r="AY140" s="219"/>
      <c r="AZ140" s="219"/>
      <c r="BA140" s="219"/>
      <c r="BB140" s="219"/>
      <c r="BC140" s="181"/>
      <c r="BD140" s="186"/>
      <c r="BE140" s="186"/>
      <c r="BF140" s="181"/>
      <c r="BG140" s="219"/>
      <c r="BH140" s="219"/>
      <c r="BJ140" s="363"/>
      <c r="BK140" s="363"/>
      <c r="BL140" s="181"/>
      <c r="BM140" s="186"/>
      <c r="BN140" s="186"/>
      <c r="BO140" s="181"/>
      <c r="BP140" s="186"/>
      <c r="BQ140" s="186"/>
      <c r="BR140" s="181"/>
      <c r="CA140" s="634" t="s">
        <v>244</v>
      </c>
      <c r="CB140" s="364">
        <v>0.35940677793471898</v>
      </c>
      <c r="CC140" s="635"/>
    </row>
    <row r="141" spans="1:81">
      <c r="V141" s="360"/>
      <c r="W141" s="360"/>
      <c r="X141" s="361"/>
      <c r="Y141" s="181"/>
      <c r="Z141" s="181"/>
      <c r="AA141" s="181"/>
      <c r="AB141" s="181"/>
      <c r="AC141" s="181"/>
      <c r="AD141" s="181"/>
      <c r="AE141" s="360"/>
      <c r="AF141" s="362"/>
      <c r="AG141" s="360"/>
      <c r="AH141" s="181"/>
      <c r="AI141" s="186"/>
      <c r="AJ141" s="186"/>
      <c r="AK141" s="360"/>
      <c r="AL141" s="186"/>
      <c r="AM141" s="219"/>
      <c r="AN141" s="181"/>
      <c r="AO141" s="186"/>
      <c r="AP141" s="186"/>
      <c r="AQ141" s="181"/>
      <c r="AR141" s="186"/>
      <c r="AS141" s="186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6"/>
      <c r="BE141" s="186"/>
      <c r="BF141" s="181"/>
      <c r="BG141" s="181"/>
      <c r="BH141" s="181"/>
      <c r="BL141" s="181"/>
      <c r="BM141" s="186"/>
      <c r="BN141" s="186"/>
      <c r="BO141" s="181"/>
      <c r="BP141" s="186"/>
      <c r="BQ141" s="186"/>
      <c r="BR141" s="181"/>
      <c r="CA141" s="634" t="s">
        <v>246</v>
      </c>
      <c r="CB141" s="364">
        <v>1.6568452260814905</v>
      </c>
      <c r="CC141" s="635"/>
    </row>
    <row r="142" spans="1:81">
      <c r="V142" s="360"/>
      <c r="W142" s="360"/>
      <c r="X142" s="361"/>
      <c r="Y142" s="181"/>
      <c r="Z142" s="181"/>
      <c r="AA142" s="181"/>
      <c r="AB142" s="181"/>
      <c r="AC142" s="181"/>
      <c r="AD142" s="181"/>
      <c r="AE142" s="360"/>
      <c r="AF142" s="362"/>
      <c r="AG142" s="360"/>
      <c r="AH142" s="181"/>
      <c r="AI142" s="186"/>
      <c r="AJ142" s="186"/>
      <c r="AK142" s="360"/>
      <c r="AL142" s="186"/>
      <c r="AM142" s="219"/>
      <c r="AN142" s="181"/>
      <c r="AO142" s="186"/>
      <c r="AP142" s="186"/>
      <c r="AQ142" s="181"/>
      <c r="AR142" s="186"/>
      <c r="AS142" s="186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6"/>
      <c r="BE142" s="186"/>
      <c r="BF142" s="181"/>
      <c r="BG142" s="181"/>
      <c r="BH142" s="181"/>
      <c r="BL142" s="181"/>
      <c r="BM142" s="186"/>
      <c r="BN142" s="186"/>
      <c r="BO142" s="181"/>
      <c r="BP142" s="186"/>
      <c r="BQ142" s="186"/>
      <c r="BR142" s="181"/>
      <c r="CA142" s="634" t="s">
        <v>248</v>
      </c>
      <c r="CB142" s="364">
        <v>0.71881355586943796</v>
      </c>
      <c r="CC142" s="635"/>
    </row>
    <row r="143" spans="1:81">
      <c r="V143" s="360"/>
      <c r="W143" s="360"/>
      <c r="X143" s="361"/>
      <c r="Y143" s="181"/>
      <c r="Z143" s="181"/>
      <c r="AA143" s="181"/>
      <c r="AB143" s="181"/>
      <c r="AC143" s="181"/>
      <c r="AD143" s="181"/>
      <c r="AE143" s="360"/>
      <c r="AF143" s="362"/>
      <c r="AG143" s="360"/>
      <c r="AH143" s="181"/>
      <c r="AI143" s="186"/>
      <c r="AJ143" s="186"/>
      <c r="AK143" s="360"/>
      <c r="AL143" s="186"/>
      <c r="AM143" s="219"/>
      <c r="AN143" s="181"/>
      <c r="AO143" s="186"/>
      <c r="AP143" s="186"/>
      <c r="AQ143" s="181"/>
      <c r="AR143" s="186"/>
      <c r="AS143" s="186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6"/>
      <c r="BE143" s="186"/>
      <c r="BF143" s="181"/>
      <c r="BG143" s="181"/>
      <c r="BH143" s="181"/>
      <c r="BL143" s="181"/>
      <c r="BM143" s="186"/>
      <c r="BN143" s="186"/>
      <c r="BO143" s="181"/>
      <c r="BP143" s="186"/>
      <c r="BQ143" s="186"/>
      <c r="BR143" s="181"/>
      <c r="CA143" s="636" t="s">
        <v>250</v>
      </c>
      <c r="CB143" s="637">
        <v>1.9786708498378349</v>
      </c>
      <c r="CC143" s="638"/>
    </row>
    <row r="144" spans="1:81">
      <c r="V144" s="360"/>
      <c r="W144" s="360"/>
      <c r="X144" s="361"/>
      <c r="Y144" s="181"/>
      <c r="Z144" s="181"/>
      <c r="AA144" s="181"/>
      <c r="AB144" s="181"/>
      <c r="AC144" s="181"/>
      <c r="AD144" s="181"/>
      <c r="AE144" s="360"/>
      <c r="AF144" s="362"/>
      <c r="AG144" s="360"/>
      <c r="AH144" s="181"/>
      <c r="AI144" s="186"/>
      <c r="AJ144" s="186"/>
      <c r="AK144" s="360"/>
      <c r="AL144" s="186"/>
      <c r="AM144" s="219"/>
      <c r="AN144" s="181"/>
      <c r="AO144" s="186"/>
      <c r="AP144" s="186"/>
      <c r="AQ144" s="181"/>
      <c r="AR144" s="186"/>
      <c r="AS144" s="186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6"/>
      <c r="BE144" s="186"/>
      <c r="BF144" s="181"/>
      <c r="BG144" s="181"/>
      <c r="BH144" s="181"/>
      <c r="BL144" s="181"/>
      <c r="BM144" s="186"/>
      <c r="BN144" s="186"/>
      <c r="BO144" s="181"/>
      <c r="BP144" s="186"/>
      <c r="BQ144" s="186"/>
      <c r="BR144" s="181"/>
    </row>
    <row r="145" spans="22:82">
      <c r="V145" s="360"/>
      <c r="W145" s="360"/>
      <c r="X145" s="361"/>
      <c r="Y145" s="181"/>
      <c r="Z145" s="181"/>
      <c r="AA145" s="181"/>
      <c r="AB145" s="181"/>
      <c r="AC145" s="181"/>
      <c r="AD145" s="181"/>
      <c r="AE145" s="360"/>
      <c r="AF145" s="362"/>
      <c r="AG145" s="360"/>
      <c r="AH145" s="181"/>
      <c r="AI145" s="186"/>
      <c r="AJ145" s="186"/>
      <c r="AK145" s="360"/>
      <c r="AL145" s="186"/>
      <c r="AM145" s="219"/>
      <c r="AN145" s="181"/>
      <c r="AO145" s="186"/>
      <c r="AP145" s="186"/>
      <c r="AQ145" s="181"/>
      <c r="AR145" s="186"/>
      <c r="AS145" s="186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6"/>
      <c r="BE145" s="186"/>
      <c r="BF145" s="181"/>
      <c r="BG145" s="181"/>
      <c r="BH145" s="181"/>
      <c r="BL145" s="181"/>
      <c r="BM145" s="186"/>
      <c r="BN145" s="186"/>
      <c r="BO145" s="181"/>
      <c r="BP145" s="186"/>
      <c r="BQ145" s="186"/>
      <c r="BR145" s="181"/>
    </row>
    <row r="146" spans="22:82">
      <c r="V146" s="360"/>
      <c r="W146" s="360"/>
      <c r="X146" s="361"/>
      <c r="Y146" s="181"/>
      <c r="Z146" s="181"/>
      <c r="AA146" s="181"/>
      <c r="AB146" s="181"/>
      <c r="AC146" s="181"/>
      <c r="AD146" s="181"/>
      <c r="AE146" s="360"/>
      <c r="AF146" s="362"/>
      <c r="AG146" s="360"/>
      <c r="AH146" s="181"/>
      <c r="AI146" s="186"/>
      <c r="AJ146" s="186"/>
      <c r="AK146" s="360"/>
      <c r="AL146" s="186"/>
      <c r="AM146" s="219"/>
      <c r="AN146" s="181"/>
      <c r="AO146" s="186"/>
      <c r="AP146" s="186"/>
      <c r="AQ146" s="181"/>
      <c r="AR146" s="186"/>
      <c r="AS146" s="186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6"/>
      <c r="BE146" s="186"/>
      <c r="BF146" s="181"/>
      <c r="BG146" s="181"/>
      <c r="BH146" s="181"/>
      <c r="BL146" s="181"/>
      <c r="BM146" s="186"/>
      <c r="BN146" s="186"/>
      <c r="BO146" s="181"/>
      <c r="BP146" s="186"/>
      <c r="BQ146" s="186"/>
      <c r="BR146" s="181"/>
      <c r="CA146" s="280" t="s">
        <v>292</v>
      </c>
      <c r="CB146" s="642"/>
      <c r="CC146" s="642"/>
      <c r="CD146" s="633"/>
    </row>
    <row r="147" spans="22:82">
      <c r="V147" s="360"/>
      <c r="W147" s="360"/>
      <c r="X147" s="361"/>
      <c r="Y147" s="181"/>
      <c r="Z147" s="181"/>
      <c r="AA147" s="181"/>
      <c r="AB147" s="181"/>
      <c r="AC147" s="181"/>
      <c r="AD147" s="181"/>
      <c r="AE147" s="360"/>
      <c r="AF147" s="362"/>
      <c r="AG147" s="360"/>
      <c r="AH147" s="181"/>
      <c r="AI147" s="186"/>
      <c r="AJ147" s="186"/>
      <c r="AK147" s="360"/>
      <c r="AL147" s="186"/>
      <c r="AM147" s="219"/>
      <c r="AN147" s="181"/>
      <c r="AO147" s="186"/>
      <c r="AP147" s="186"/>
      <c r="AQ147" s="181"/>
      <c r="AR147" s="186"/>
      <c r="AS147" s="186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6"/>
      <c r="BE147" s="186"/>
      <c r="BF147" s="181"/>
      <c r="BG147" s="181"/>
      <c r="BH147" s="181"/>
      <c r="BL147" s="181"/>
      <c r="BM147" s="186"/>
      <c r="BN147" s="186"/>
      <c r="BO147" s="181"/>
      <c r="BP147" s="186"/>
      <c r="BQ147" s="186"/>
      <c r="BR147" s="181"/>
      <c r="CA147" s="164" t="s">
        <v>241</v>
      </c>
      <c r="CB147" s="305">
        <f>(BV138*BV135)/BW135</f>
        <v>0.99578939089639018</v>
      </c>
      <c r="CC147" s="181">
        <v>1</v>
      </c>
      <c r="CD147" s="234"/>
    </row>
    <row r="148" spans="22:82" ht="15.75">
      <c r="V148" s="360"/>
      <c r="W148" s="360"/>
      <c r="X148" s="361"/>
      <c r="Y148" s="181"/>
      <c r="Z148" s="181"/>
      <c r="AA148" s="181"/>
      <c r="AB148" s="181"/>
      <c r="AC148" s="181"/>
      <c r="AD148" s="181"/>
      <c r="AE148" s="360"/>
      <c r="AF148" s="362"/>
      <c r="AG148" s="360"/>
      <c r="AH148" s="181"/>
      <c r="AI148" s="186"/>
      <c r="AJ148" s="186"/>
      <c r="AK148" s="360"/>
      <c r="AL148" s="186"/>
      <c r="AM148" s="219"/>
      <c r="AN148" s="181"/>
      <c r="AO148" s="186"/>
      <c r="AP148" s="186"/>
      <c r="AQ148" s="181"/>
      <c r="AR148" s="186"/>
      <c r="AS148" s="186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6"/>
      <c r="BE148" s="186"/>
      <c r="BF148" s="181"/>
      <c r="BG148" s="181"/>
      <c r="BH148" s="181"/>
      <c r="BL148" s="181"/>
      <c r="BM148" s="186"/>
      <c r="BN148" s="186"/>
      <c r="BO148" s="181"/>
      <c r="BP148" s="186"/>
      <c r="BQ148" s="186"/>
      <c r="BR148" s="181"/>
      <c r="CA148" s="164" t="s">
        <v>243</v>
      </c>
      <c r="CB148" s="235">
        <v>2.5899999999999999E-2</v>
      </c>
      <c r="CC148" s="235">
        <v>2.5899999999999999E-2</v>
      </c>
      <c r="CD148" s="234"/>
    </row>
    <row r="149" spans="22:82" ht="15.75">
      <c r="V149" s="360"/>
      <c r="W149" s="360"/>
      <c r="X149" s="361"/>
      <c r="Y149" s="181"/>
      <c r="Z149" s="181"/>
      <c r="AA149" s="181"/>
      <c r="AB149" s="181"/>
      <c r="AC149" s="181"/>
      <c r="AD149" s="181"/>
      <c r="AE149" s="360"/>
      <c r="AF149" s="362"/>
      <c r="AG149" s="360"/>
      <c r="AH149" s="181"/>
      <c r="AI149" s="186"/>
      <c r="AJ149" s="186"/>
      <c r="AK149" s="360"/>
      <c r="AL149" s="186"/>
      <c r="AM149" s="219"/>
      <c r="AN149" s="181"/>
      <c r="AO149" s="186"/>
      <c r="AP149" s="186"/>
      <c r="AQ149" s="181"/>
      <c r="AR149" s="186"/>
      <c r="AS149" s="186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6"/>
      <c r="BE149" s="186"/>
      <c r="BF149" s="181"/>
      <c r="BG149" s="181"/>
      <c r="BH149" s="181"/>
      <c r="BL149" s="181"/>
      <c r="BM149" s="186"/>
      <c r="BN149" s="186"/>
      <c r="BO149" s="181"/>
      <c r="BP149" s="186"/>
      <c r="BQ149" s="186"/>
      <c r="BR149" s="181"/>
      <c r="CA149" s="164" t="s">
        <v>245</v>
      </c>
      <c r="CB149" s="235">
        <v>0.05</v>
      </c>
      <c r="CC149" s="235">
        <v>0.05</v>
      </c>
      <c r="CD149" s="234"/>
    </row>
    <row r="150" spans="22:82">
      <c r="V150" s="360"/>
      <c r="W150" s="360"/>
      <c r="X150" s="361"/>
      <c r="Y150" s="181"/>
      <c r="Z150" s="181"/>
      <c r="AA150" s="181"/>
      <c r="AB150" s="181"/>
      <c r="AC150" s="181"/>
      <c r="AD150" s="181"/>
      <c r="AE150" s="360"/>
      <c r="AF150" s="362"/>
      <c r="AG150" s="360"/>
      <c r="AH150" s="181"/>
      <c r="AI150" s="186"/>
      <c r="AJ150" s="186"/>
      <c r="AK150" s="360"/>
      <c r="AL150" s="186"/>
      <c r="AM150" s="219"/>
      <c r="AN150" s="181"/>
      <c r="AO150" s="186"/>
      <c r="AP150" s="186"/>
      <c r="AQ150" s="181"/>
      <c r="AR150" s="186"/>
      <c r="AS150" s="186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6"/>
      <c r="BE150" s="186"/>
      <c r="BF150" s="181"/>
      <c r="BG150" s="181"/>
      <c r="BH150" s="181"/>
      <c r="BL150" s="181"/>
      <c r="BM150" s="186"/>
      <c r="BN150" s="186"/>
      <c r="BO150" s="181"/>
      <c r="BP150" s="186"/>
      <c r="BQ150" s="186"/>
      <c r="BR150" s="181"/>
      <c r="CA150" s="164" t="s">
        <v>247</v>
      </c>
      <c r="CB150" s="237">
        <f>CB148+CB147*CB149</f>
        <v>7.5689469544819504E-2</v>
      </c>
      <c r="CC150" s="237">
        <f>CC148+CC147*CC149</f>
        <v>7.5899999999999995E-2</v>
      </c>
      <c r="CD150" s="234"/>
    </row>
    <row r="151" spans="22:82">
      <c r="V151" s="360"/>
      <c r="W151" s="360"/>
      <c r="X151" s="361"/>
      <c r="Y151" s="181"/>
      <c r="Z151" s="181"/>
      <c r="AA151" s="181"/>
      <c r="AB151" s="181"/>
      <c r="AC151" s="181"/>
      <c r="AD151" s="181"/>
      <c r="AE151" s="360"/>
      <c r="AF151" s="362"/>
      <c r="AG151" s="360"/>
      <c r="AH151" s="181"/>
      <c r="AI151" s="186"/>
      <c r="AJ151" s="186"/>
      <c r="AK151" s="360"/>
      <c r="AL151" s="186"/>
      <c r="AM151" s="219"/>
      <c r="AN151" s="181"/>
      <c r="AO151" s="186"/>
      <c r="AP151" s="186"/>
      <c r="AQ151" s="181"/>
      <c r="AR151" s="186"/>
      <c r="AS151" s="186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6"/>
      <c r="BE151" s="186"/>
      <c r="BF151" s="181"/>
      <c r="BG151" s="181"/>
      <c r="BH151" s="181"/>
      <c r="BL151" s="181"/>
      <c r="BM151" s="186"/>
      <c r="BN151" s="186"/>
      <c r="BO151" s="181"/>
      <c r="BP151" s="186"/>
      <c r="BQ151" s="186"/>
      <c r="BR151" s="181"/>
      <c r="CA151" s="164" t="s">
        <v>249</v>
      </c>
      <c r="CB151" s="181">
        <f>(CB150-CB148)/BV135</f>
        <v>1.2017290401315051</v>
      </c>
      <c r="CC151" s="181">
        <f>(CC150-CC148)/BW135</f>
        <v>1.2019149283616053</v>
      </c>
      <c r="CD151" s="373">
        <f>CC151-CB151</f>
        <v>1.8588823010023958E-4</v>
      </c>
    </row>
    <row r="152" spans="22:82">
      <c r="V152" s="360"/>
      <c r="W152" s="360"/>
      <c r="X152" s="361"/>
      <c r="Y152" s="181"/>
      <c r="Z152" s="181"/>
      <c r="AA152" s="181"/>
      <c r="AB152" s="181"/>
      <c r="AC152" s="181"/>
      <c r="AD152" s="181"/>
      <c r="AE152" s="360"/>
      <c r="AF152" s="362"/>
      <c r="AG152" s="360"/>
      <c r="AH152" s="181"/>
      <c r="AI152" s="186"/>
      <c r="AJ152" s="186"/>
      <c r="AK152" s="360"/>
      <c r="AL152" s="186"/>
      <c r="AM152" s="219"/>
      <c r="AN152" s="181"/>
      <c r="AO152" s="186"/>
      <c r="AP152" s="186"/>
      <c r="AQ152" s="181"/>
      <c r="AR152" s="186"/>
      <c r="AS152" s="186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6"/>
      <c r="BE152" s="186"/>
      <c r="BF152" s="181"/>
      <c r="BG152" s="181"/>
      <c r="BH152" s="181"/>
      <c r="BL152" s="181"/>
      <c r="BM152" s="186"/>
      <c r="BN152" s="186"/>
      <c r="BO152" s="181"/>
      <c r="BP152" s="186"/>
      <c r="BQ152" s="186"/>
      <c r="BR152" s="181"/>
      <c r="CA152" s="164"/>
      <c r="CB152" s="181"/>
      <c r="CC152" s="181"/>
      <c r="CD152" s="234"/>
    </row>
    <row r="153" spans="22:82">
      <c r="V153" s="360"/>
      <c r="W153" s="360"/>
      <c r="X153" s="361"/>
      <c r="Y153" s="181"/>
      <c r="Z153" s="181"/>
      <c r="AA153" s="181"/>
      <c r="AB153" s="181"/>
      <c r="AC153" s="181"/>
      <c r="AD153" s="181"/>
      <c r="AE153" s="360"/>
      <c r="AF153" s="362"/>
      <c r="AG153" s="360"/>
      <c r="AH153" s="181"/>
      <c r="AI153" s="186"/>
      <c r="AJ153" s="186"/>
      <c r="AK153" s="360"/>
      <c r="AL153" s="186"/>
      <c r="AM153" s="219"/>
      <c r="AN153" s="181"/>
      <c r="AO153" s="186"/>
      <c r="AP153" s="186"/>
      <c r="AQ153" s="181"/>
      <c r="AR153" s="186"/>
      <c r="AS153" s="186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6"/>
      <c r="BE153" s="186"/>
      <c r="BF153" s="181"/>
      <c r="BG153" s="181"/>
      <c r="BH153" s="181"/>
      <c r="BL153" s="181"/>
      <c r="BM153" s="186"/>
      <c r="BN153" s="186"/>
      <c r="BO153" s="181"/>
      <c r="BP153" s="186"/>
      <c r="BQ153" s="186"/>
      <c r="BR153" s="181"/>
      <c r="CA153" s="164" t="s">
        <v>293</v>
      </c>
      <c r="CB153" s="219">
        <v>4380000000000</v>
      </c>
      <c r="CC153" s="181"/>
      <c r="CD153" s="234"/>
    </row>
    <row r="154" spans="22:82">
      <c r="V154" s="360"/>
      <c r="W154" s="360"/>
      <c r="X154" s="361"/>
      <c r="Y154" s="181"/>
      <c r="Z154" s="181"/>
      <c r="AA154" s="181"/>
      <c r="AB154" s="181"/>
      <c r="AC154" s="181"/>
      <c r="AD154" s="181"/>
      <c r="AE154" s="360"/>
      <c r="AF154" s="362"/>
      <c r="AG154" s="360"/>
      <c r="AH154" s="181"/>
      <c r="AI154" s="186"/>
      <c r="AJ154" s="186"/>
      <c r="AK154" s="360"/>
      <c r="AL154" s="186"/>
      <c r="AM154" s="219"/>
      <c r="AN154" s="181"/>
      <c r="AO154" s="186"/>
      <c r="AP154" s="186"/>
      <c r="AQ154" s="181"/>
      <c r="AR154" s="186"/>
      <c r="AS154" s="186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6"/>
      <c r="BE154" s="186"/>
      <c r="BF154" s="181"/>
      <c r="BG154" s="181"/>
      <c r="BH154" s="181"/>
      <c r="BL154" s="181"/>
      <c r="BM154" s="186"/>
      <c r="BN154" s="186"/>
      <c r="BO154" s="181"/>
      <c r="BP154" s="186"/>
      <c r="BQ154" s="186"/>
      <c r="BR154" s="181"/>
      <c r="CA154" s="164" t="s">
        <v>294</v>
      </c>
      <c r="CB154" s="219">
        <f>CB153*BW135</f>
        <v>182209235306.30463</v>
      </c>
      <c r="CC154" s="181"/>
      <c r="CD154" s="234"/>
    </row>
    <row r="155" spans="22:82">
      <c r="V155" s="360"/>
      <c r="W155" s="360"/>
      <c r="X155" s="361"/>
      <c r="Y155" s="181"/>
      <c r="Z155" s="181"/>
      <c r="AA155" s="181"/>
      <c r="AB155" s="181"/>
      <c r="AC155" s="181"/>
      <c r="AD155" s="181"/>
      <c r="AE155" s="360"/>
      <c r="AF155" s="362"/>
      <c r="AG155" s="360"/>
      <c r="AH155" s="181"/>
      <c r="AI155" s="186"/>
      <c r="AJ155" s="186"/>
      <c r="AK155" s="360"/>
      <c r="AL155" s="186"/>
      <c r="AM155" s="219"/>
      <c r="AN155" s="181"/>
      <c r="AO155" s="186"/>
      <c r="AP155" s="186"/>
      <c r="AQ155" s="181"/>
      <c r="AR155" s="186"/>
      <c r="AS155" s="186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6"/>
      <c r="BE155" s="186"/>
      <c r="BF155" s="181"/>
      <c r="BG155" s="181"/>
      <c r="BH155" s="181"/>
      <c r="BL155" s="181"/>
      <c r="BM155" s="186"/>
      <c r="BN155" s="186"/>
      <c r="BO155" s="181"/>
      <c r="BP155" s="186"/>
      <c r="BQ155" s="186"/>
      <c r="BR155" s="181"/>
      <c r="CA155" s="164" t="s">
        <v>253</v>
      </c>
      <c r="CB155" s="219">
        <f>CB154*CD151</f>
        <v>33870552.259007052</v>
      </c>
      <c r="CC155" s="181"/>
      <c r="CD155" s="234"/>
    </row>
    <row r="156" spans="22:82">
      <c r="V156" s="360"/>
      <c r="W156" s="360"/>
      <c r="X156" s="361"/>
      <c r="Y156" s="181"/>
      <c r="Z156" s="181"/>
      <c r="AA156" s="181"/>
      <c r="AB156" s="181"/>
      <c r="AC156" s="181"/>
      <c r="AD156" s="181"/>
      <c r="AE156" s="360"/>
      <c r="AF156" s="362"/>
      <c r="AG156" s="360"/>
      <c r="AH156" s="181"/>
      <c r="AI156" s="186"/>
      <c r="AJ156" s="186"/>
      <c r="AK156" s="360"/>
      <c r="AL156" s="186"/>
      <c r="AM156" s="219"/>
      <c r="AN156" s="181"/>
      <c r="AO156" s="186"/>
      <c r="AP156" s="186"/>
      <c r="AQ156" s="181"/>
      <c r="AR156" s="186"/>
      <c r="AS156" s="186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6"/>
      <c r="BE156" s="186"/>
      <c r="BF156" s="181"/>
      <c r="BG156" s="181"/>
      <c r="BH156" s="181"/>
      <c r="BL156" s="181"/>
      <c r="BM156" s="186"/>
      <c r="BN156" s="186"/>
      <c r="BO156" s="181"/>
      <c r="BP156" s="186"/>
      <c r="BQ156" s="186"/>
      <c r="BR156" s="181"/>
      <c r="CA156" s="196" t="s">
        <v>319</v>
      </c>
      <c r="CB156" s="239">
        <f>CB155*(12^0.5)</f>
        <v>117331034.78603405</v>
      </c>
      <c r="CC156" s="170"/>
      <c r="CD156" s="240"/>
    </row>
    <row r="157" spans="22:82">
      <c r="V157" s="360"/>
      <c r="W157" s="360"/>
      <c r="X157" s="361"/>
      <c r="Y157" s="181"/>
      <c r="Z157" s="181"/>
      <c r="AA157" s="181"/>
      <c r="AB157" s="181"/>
      <c r="AC157" s="181"/>
      <c r="AD157" s="181"/>
      <c r="AE157" s="360"/>
      <c r="AF157" s="362"/>
      <c r="AG157" s="360"/>
      <c r="AH157" s="181"/>
      <c r="AI157" s="186"/>
      <c r="AJ157" s="186"/>
      <c r="AK157" s="360"/>
      <c r="AL157" s="186"/>
      <c r="AM157" s="219"/>
      <c r="AN157" s="181"/>
      <c r="AO157" s="186"/>
      <c r="AP157" s="186"/>
      <c r="AQ157" s="181"/>
      <c r="AR157" s="186"/>
      <c r="AS157" s="186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6"/>
      <c r="BE157" s="186"/>
      <c r="BF157" s="181"/>
      <c r="BG157" s="181"/>
      <c r="BH157" s="181"/>
      <c r="BL157" s="181"/>
      <c r="BM157" s="186"/>
      <c r="BN157" s="186"/>
      <c r="BO157" s="181"/>
      <c r="BP157" s="186"/>
      <c r="BQ157" s="186"/>
      <c r="BR157" s="181"/>
      <c r="CA157" s="181"/>
      <c r="CB157" s="181"/>
      <c r="CC157" s="181"/>
      <c r="CD157" s="181"/>
    </row>
    <row r="158" spans="22:82">
      <c r="V158" s="360"/>
      <c r="W158" s="360"/>
      <c r="X158" s="361"/>
      <c r="Y158" s="181"/>
      <c r="Z158" s="181"/>
      <c r="AA158" s="181"/>
      <c r="AB158" s="181"/>
      <c r="AC158" s="181"/>
      <c r="AD158" s="181"/>
      <c r="AE158" s="360"/>
      <c r="AF158" s="362"/>
      <c r="AG158" s="360"/>
      <c r="AH158" s="181"/>
      <c r="AI158" s="186"/>
      <c r="AJ158" s="186"/>
      <c r="AK158" s="360"/>
      <c r="AL158" s="186"/>
      <c r="AM158" s="219"/>
      <c r="AN158" s="181"/>
      <c r="AO158" s="186"/>
      <c r="AP158" s="186"/>
      <c r="AQ158" s="181"/>
      <c r="AR158" s="186"/>
      <c r="AS158" s="186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6"/>
      <c r="BE158" s="186"/>
      <c r="BF158" s="181"/>
      <c r="BG158" s="181"/>
      <c r="BH158" s="181"/>
      <c r="BL158" s="181"/>
      <c r="BM158" s="186"/>
      <c r="BN158" s="186"/>
      <c r="BO158" s="181"/>
      <c r="BP158" s="186"/>
      <c r="BQ158" s="186"/>
      <c r="BR158" s="181"/>
    </row>
    <row r="159" spans="22:82">
      <c r="V159" s="360"/>
      <c r="W159" s="360"/>
      <c r="X159" s="361"/>
      <c r="Y159" s="181"/>
      <c r="Z159" s="181"/>
      <c r="AA159" s="181"/>
      <c r="AB159" s="181"/>
      <c r="AC159" s="181"/>
      <c r="AD159" s="181"/>
      <c r="AE159" s="360"/>
      <c r="AF159" s="362"/>
      <c r="AG159" s="360"/>
      <c r="AH159" s="181"/>
      <c r="AI159" s="186"/>
      <c r="AJ159" s="186"/>
      <c r="AK159" s="360"/>
      <c r="AL159" s="186"/>
      <c r="AM159" s="219"/>
      <c r="AN159" s="181"/>
      <c r="AO159" s="186"/>
      <c r="AP159" s="186"/>
      <c r="AQ159" s="181"/>
      <c r="AR159" s="186"/>
      <c r="AS159" s="186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6"/>
      <c r="BE159" s="186"/>
      <c r="BF159" s="181"/>
      <c r="BG159" s="181"/>
      <c r="BH159" s="181"/>
      <c r="BL159" s="181"/>
      <c r="BM159" s="186"/>
      <c r="BN159" s="186"/>
      <c r="BO159" s="181"/>
      <c r="BP159" s="186"/>
      <c r="BQ159" s="186"/>
      <c r="BR159" s="181"/>
    </row>
    <row r="160" spans="22:82">
      <c r="V160" s="360"/>
      <c r="W160" s="360"/>
      <c r="X160" s="361"/>
      <c r="Y160" s="181"/>
      <c r="Z160" s="181"/>
      <c r="AA160" s="181"/>
      <c r="AB160" s="181"/>
      <c r="AC160" s="181"/>
      <c r="AD160" s="181"/>
      <c r="AE160" s="360"/>
      <c r="AF160" s="362"/>
      <c r="AG160" s="360"/>
      <c r="AH160" s="181"/>
      <c r="AI160" s="186"/>
      <c r="AJ160" s="186"/>
      <c r="AK160" s="360"/>
      <c r="AL160" s="186"/>
      <c r="AM160" s="219"/>
      <c r="AN160" s="181"/>
      <c r="AO160" s="186"/>
      <c r="AP160" s="186"/>
      <c r="AQ160" s="181"/>
      <c r="AR160" s="186"/>
      <c r="AS160" s="186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6"/>
      <c r="BE160" s="186"/>
      <c r="BF160" s="181"/>
      <c r="BG160" s="181"/>
      <c r="BH160" s="181"/>
      <c r="BL160" s="181"/>
      <c r="BM160" s="186"/>
      <c r="BN160" s="186"/>
      <c r="BO160" s="181"/>
      <c r="BP160" s="186"/>
      <c r="BQ160" s="186"/>
      <c r="BR160" s="181"/>
    </row>
    <row r="161" spans="22:70">
      <c r="V161" s="360"/>
      <c r="W161" s="360"/>
      <c r="X161" s="361"/>
      <c r="Y161" s="181"/>
      <c r="Z161" s="181"/>
      <c r="AA161" s="181"/>
      <c r="AB161" s="181"/>
      <c r="AC161" s="181"/>
      <c r="AD161" s="181"/>
      <c r="AE161" s="360"/>
      <c r="AF161" s="362"/>
      <c r="AG161" s="360"/>
      <c r="AH161" s="181"/>
      <c r="AI161" s="186"/>
      <c r="AJ161" s="186"/>
      <c r="AK161" s="360"/>
      <c r="AL161" s="186"/>
      <c r="AM161" s="219"/>
      <c r="AN161" s="181"/>
      <c r="AO161" s="186"/>
      <c r="AP161" s="186"/>
      <c r="AQ161" s="181"/>
      <c r="AR161" s="186"/>
      <c r="AS161" s="186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6"/>
      <c r="BE161" s="186"/>
      <c r="BF161" s="181"/>
      <c r="BG161" s="181"/>
      <c r="BH161" s="181"/>
      <c r="BL161" s="181"/>
      <c r="BM161" s="186"/>
      <c r="BN161" s="186"/>
      <c r="BO161" s="181"/>
      <c r="BP161" s="186"/>
      <c r="BQ161" s="186"/>
      <c r="BR161" s="181"/>
    </row>
    <row r="162" spans="22:70">
      <c r="V162" s="360"/>
      <c r="W162" s="360"/>
      <c r="X162" s="361"/>
      <c r="Y162" s="181"/>
      <c r="Z162" s="181"/>
      <c r="AA162" s="181"/>
      <c r="AB162" s="181"/>
      <c r="AC162" s="181"/>
      <c r="AD162" s="181"/>
      <c r="AE162" s="360"/>
      <c r="AF162" s="362"/>
      <c r="AG162" s="360"/>
      <c r="AH162" s="181"/>
      <c r="AI162" s="186"/>
      <c r="AJ162" s="186"/>
      <c r="AK162" s="360"/>
      <c r="AL162" s="186"/>
      <c r="AM162" s="219"/>
      <c r="AN162" s="181"/>
      <c r="AO162" s="186"/>
      <c r="AP162" s="186"/>
      <c r="AQ162" s="181"/>
      <c r="AR162" s="186"/>
      <c r="AS162" s="186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6"/>
      <c r="BE162" s="186"/>
      <c r="BF162" s="181"/>
      <c r="BG162" s="181"/>
      <c r="BH162" s="181"/>
      <c r="BL162" s="181"/>
      <c r="BM162" s="186"/>
      <c r="BN162" s="186"/>
      <c r="BO162" s="181"/>
      <c r="BP162" s="186"/>
      <c r="BQ162" s="186"/>
      <c r="BR162" s="181"/>
    </row>
    <row r="163" spans="22:70">
      <c r="V163" s="360"/>
      <c r="W163" s="360"/>
      <c r="X163" s="361"/>
      <c r="Y163" s="181"/>
      <c r="Z163" s="181"/>
      <c r="AA163" s="181"/>
      <c r="AB163" s="181"/>
      <c r="AC163" s="181"/>
      <c r="AD163" s="181"/>
      <c r="AE163" s="360"/>
      <c r="AF163" s="362"/>
      <c r="AG163" s="360"/>
      <c r="AH163" s="181"/>
      <c r="AI163" s="186"/>
      <c r="AJ163" s="186"/>
      <c r="AK163" s="360"/>
      <c r="AL163" s="186"/>
      <c r="AM163" s="219"/>
      <c r="AN163" s="181"/>
      <c r="AO163" s="186"/>
      <c r="AP163" s="186"/>
      <c r="AQ163" s="181"/>
      <c r="AR163" s="186"/>
      <c r="AS163" s="186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6"/>
      <c r="BE163" s="186"/>
      <c r="BF163" s="181"/>
      <c r="BG163" s="181"/>
      <c r="BH163" s="181"/>
      <c r="BL163" s="181"/>
      <c r="BM163" s="186"/>
      <c r="BN163" s="186"/>
      <c r="BO163" s="181"/>
      <c r="BP163" s="186"/>
      <c r="BQ163" s="186"/>
      <c r="BR163" s="181"/>
    </row>
    <row r="164" spans="22:70">
      <c r="V164" s="360"/>
      <c r="W164" s="360"/>
      <c r="X164" s="361"/>
      <c r="Y164" s="181"/>
      <c r="Z164" s="181"/>
      <c r="AA164" s="181"/>
      <c r="AB164" s="181"/>
      <c r="AC164" s="181"/>
      <c r="AD164" s="181"/>
      <c r="AE164" s="360"/>
      <c r="AF164" s="362"/>
      <c r="AG164" s="360"/>
      <c r="AH164" s="181"/>
      <c r="AI164" s="186"/>
      <c r="AJ164" s="186"/>
      <c r="AK164" s="360"/>
      <c r="AL164" s="186"/>
      <c r="AM164" s="219"/>
      <c r="AN164" s="181"/>
      <c r="AO164" s="186"/>
      <c r="AP164" s="186"/>
      <c r="AQ164" s="181"/>
      <c r="AR164" s="186"/>
      <c r="AS164" s="186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6"/>
      <c r="BE164" s="186"/>
      <c r="BF164" s="181"/>
      <c r="BG164" s="181"/>
      <c r="BH164" s="181"/>
      <c r="BL164" s="181"/>
      <c r="BM164" s="186"/>
      <c r="BN164" s="186"/>
      <c r="BO164" s="181"/>
      <c r="BP164" s="186"/>
      <c r="BQ164" s="186"/>
      <c r="BR164" s="181"/>
    </row>
    <row r="165" spans="22:70">
      <c r="V165" s="360"/>
      <c r="W165" s="360"/>
      <c r="X165" s="361"/>
      <c r="Y165" s="181"/>
      <c r="Z165" s="181"/>
      <c r="AA165" s="181"/>
      <c r="AB165" s="181"/>
      <c r="AC165" s="181"/>
      <c r="AD165" s="181"/>
      <c r="AE165" s="360"/>
      <c r="AF165" s="362"/>
      <c r="AG165" s="360"/>
      <c r="AH165" s="181"/>
      <c r="AI165" s="186"/>
      <c r="AJ165" s="186"/>
      <c r="AK165" s="360"/>
      <c r="AL165" s="186"/>
      <c r="AM165" s="219"/>
      <c r="AN165" s="181"/>
      <c r="AO165" s="186"/>
      <c r="AP165" s="186"/>
      <c r="AQ165" s="181"/>
      <c r="AR165" s="186"/>
      <c r="AS165" s="186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6"/>
      <c r="BE165" s="186"/>
      <c r="BF165" s="181"/>
      <c r="BG165" s="181"/>
      <c r="BH165" s="181"/>
      <c r="BL165" s="181"/>
      <c r="BM165" s="186"/>
      <c r="BN165" s="186"/>
      <c r="BO165" s="181"/>
      <c r="BP165" s="186"/>
      <c r="BQ165" s="186"/>
      <c r="BR165" s="181"/>
    </row>
    <row r="166" spans="22:70">
      <c r="V166" s="360"/>
      <c r="W166" s="360"/>
      <c r="X166" s="361"/>
      <c r="Y166" s="181"/>
      <c r="Z166" s="181"/>
      <c r="AA166" s="181"/>
      <c r="AB166" s="181"/>
      <c r="AC166" s="181"/>
      <c r="AD166" s="181"/>
      <c r="AE166" s="360"/>
      <c r="AF166" s="362"/>
      <c r="AG166" s="360"/>
      <c r="AH166" s="181"/>
      <c r="AI166" s="186"/>
      <c r="AJ166" s="186"/>
      <c r="AK166" s="360"/>
      <c r="AL166" s="186"/>
      <c r="AM166" s="219"/>
      <c r="AN166" s="181"/>
      <c r="AO166" s="186"/>
      <c r="AP166" s="186"/>
      <c r="AQ166" s="181"/>
      <c r="AR166" s="186"/>
      <c r="AS166" s="186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6"/>
      <c r="BE166" s="186"/>
      <c r="BF166" s="181"/>
      <c r="BG166" s="181"/>
      <c r="BH166" s="181"/>
      <c r="BL166" s="181"/>
      <c r="BM166" s="186"/>
      <c r="BN166" s="186"/>
      <c r="BO166" s="181"/>
      <c r="BP166" s="186"/>
      <c r="BQ166" s="186"/>
      <c r="BR166" s="181"/>
    </row>
    <row r="167" spans="22:70">
      <c r="V167" s="360"/>
      <c r="W167" s="360"/>
      <c r="X167" s="361"/>
      <c r="Y167" s="181"/>
      <c r="Z167" s="181"/>
      <c r="AA167" s="181"/>
      <c r="AB167" s="181"/>
      <c r="AC167" s="181"/>
      <c r="AD167" s="181"/>
      <c r="AE167" s="360"/>
      <c r="AF167" s="362"/>
      <c r="AG167" s="360"/>
      <c r="AH167" s="181"/>
      <c r="AI167" s="186"/>
      <c r="AJ167" s="186"/>
      <c r="AK167" s="360"/>
      <c r="AL167" s="186"/>
      <c r="AM167" s="219"/>
      <c r="AN167" s="181"/>
      <c r="AO167" s="186"/>
      <c r="AP167" s="186"/>
      <c r="AQ167" s="181"/>
      <c r="AR167" s="186"/>
      <c r="AS167" s="186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6"/>
      <c r="BE167" s="186"/>
      <c r="BF167" s="181"/>
      <c r="BG167" s="181"/>
      <c r="BH167" s="181"/>
      <c r="BL167" s="181"/>
      <c r="BM167" s="186"/>
      <c r="BN167" s="186"/>
      <c r="BO167" s="181"/>
      <c r="BP167" s="186"/>
      <c r="BQ167" s="186"/>
      <c r="BR167" s="181"/>
    </row>
    <row r="168" spans="22:70">
      <c r="V168" s="360"/>
      <c r="W168" s="360"/>
      <c r="X168" s="361"/>
      <c r="Y168" s="181"/>
      <c r="Z168" s="181"/>
      <c r="AA168" s="181"/>
      <c r="AB168" s="181"/>
      <c r="AC168" s="181"/>
      <c r="AD168" s="181"/>
      <c r="AE168" s="360"/>
      <c r="AF168" s="362"/>
      <c r="AG168" s="360"/>
      <c r="AH168" s="181"/>
      <c r="AI168" s="186"/>
      <c r="AJ168" s="186"/>
      <c r="AK168" s="360"/>
      <c r="AL168" s="186"/>
      <c r="AM168" s="219"/>
      <c r="AN168" s="181"/>
      <c r="AO168" s="186"/>
      <c r="AP168" s="186"/>
      <c r="AQ168" s="181"/>
      <c r="AR168" s="186"/>
      <c r="AS168" s="186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6"/>
      <c r="BE168" s="186"/>
      <c r="BF168" s="181"/>
      <c r="BG168" s="181"/>
      <c r="BH168" s="181"/>
      <c r="BL168" s="181"/>
      <c r="BM168" s="186"/>
      <c r="BN168" s="186"/>
      <c r="BO168" s="181"/>
      <c r="BP168" s="186"/>
      <c r="BQ168" s="186"/>
      <c r="BR168" s="181"/>
    </row>
    <row r="169" spans="22:70">
      <c r="V169" s="360"/>
      <c r="W169" s="360"/>
      <c r="X169" s="361"/>
      <c r="Y169" s="181"/>
      <c r="Z169" s="181"/>
      <c r="AA169" s="181"/>
      <c r="AB169" s="181"/>
      <c r="AC169" s="181"/>
      <c r="AD169" s="181"/>
      <c r="AE169" s="360"/>
      <c r="AF169" s="362"/>
      <c r="AG169" s="360"/>
      <c r="AH169" s="181"/>
      <c r="AI169" s="186"/>
      <c r="AJ169" s="186"/>
      <c r="AK169" s="360"/>
      <c r="AL169" s="186"/>
      <c r="AM169" s="219"/>
      <c r="AN169" s="181"/>
      <c r="AO169" s="186"/>
      <c r="AP169" s="186"/>
      <c r="AQ169" s="181"/>
      <c r="AR169" s="186"/>
      <c r="AS169" s="186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6"/>
      <c r="BE169" s="186"/>
      <c r="BF169" s="181"/>
      <c r="BG169" s="181"/>
      <c r="BH169" s="181"/>
      <c r="BL169" s="181"/>
      <c r="BM169" s="186"/>
      <c r="BN169" s="186"/>
      <c r="BO169" s="181"/>
      <c r="BP169" s="186"/>
      <c r="BQ169" s="186"/>
      <c r="BR169" s="181"/>
    </row>
    <row r="170" spans="22:70">
      <c r="V170" s="360"/>
      <c r="W170" s="360"/>
      <c r="X170" s="361"/>
      <c r="Y170" s="181"/>
      <c r="Z170" s="181"/>
      <c r="AA170" s="181"/>
      <c r="AB170" s="181"/>
      <c r="AC170" s="181"/>
      <c r="AD170" s="181"/>
      <c r="AE170" s="360"/>
      <c r="AF170" s="362"/>
      <c r="AG170" s="360"/>
      <c r="AH170" s="181"/>
      <c r="AI170" s="186"/>
      <c r="AJ170" s="186"/>
      <c r="AK170" s="360"/>
      <c r="AL170" s="186"/>
      <c r="AM170" s="219"/>
      <c r="AN170" s="181"/>
      <c r="AO170" s="186"/>
      <c r="AP170" s="186"/>
      <c r="AQ170" s="181"/>
      <c r="AR170" s="186"/>
      <c r="AS170" s="186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6"/>
      <c r="BE170" s="186"/>
      <c r="BF170" s="181"/>
      <c r="BG170" s="181"/>
      <c r="BH170" s="181"/>
      <c r="BL170" s="181"/>
      <c r="BM170" s="186"/>
      <c r="BN170" s="186"/>
      <c r="BO170" s="181"/>
      <c r="BP170" s="186"/>
      <c r="BQ170" s="186"/>
      <c r="BR170" s="181"/>
    </row>
    <row r="171" spans="22:70">
      <c r="V171" s="360"/>
      <c r="W171" s="360"/>
      <c r="X171" s="361"/>
      <c r="Y171" s="181"/>
      <c r="Z171" s="181"/>
      <c r="AA171" s="181"/>
      <c r="AB171" s="181"/>
      <c r="AC171" s="181"/>
      <c r="AD171" s="181"/>
      <c r="AE171" s="360"/>
      <c r="AF171" s="362"/>
      <c r="AG171" s="360"/>
      <c r="AH171" s="181"/>
      <c r="AI171" s="186"/>
      <c r="AJ171" s="186"/>
      <c r="AK171" s="360"/>
      <c r="AL171" s="186"/>
      <c r="AM171" s="219"/>
      <c r="AN171" s="181"/>
      <c r="AO171" s="186"/>
      <c r="AP171" s="186"/>
      <c r="AQ171" s="181"/>
      <c r="AR171" s="186"/>
      <c r="AS171" s="186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6"/>
      <c r="BE171" s="186"/>
      <c r="BF171" s="181"/>
      <c r="BG171" s="181"/>
      <c r="BH171" s="181"/>
      <c r="BL171" s="181"/>
      <c r="BM171" s="186"/>
      <c r="BN171" s="186"/>
      <c r="BO171" s="181"/>
      <c r="BP171" s="186"/>
      <c r="BQ171" s="186"/>
      <c r="BR171" s="181"/>
    </row>
    <row r="172" spans="22:70">
      <c r="V172" s="360"/>
      <c r="W172" s="360"/>
      <c r="X172" s="361"/>
      <c r="Y172" s="181"/>
      <c r="Z172" s="181"/>
      <c r="AA172" s="181"/>
      <c r="AB172" s="181"/>
      <c r="AC172" s="181"/>
      <c r="AD172" s="181"/>
      <c r="AE172" s="360"/>
      <c r="AF172" s="362"/>
      <c r="AG172" s="360"/>
      <c r="AH172" s="181"/>
      <c r="AI172" s="186"/>
      <c r="AJ172" s="186"/>
      <c r="AK172" s="360"/>
      <c r="AL172" s="186"/>
      <c r="AM172" s="219"/>
      <c r="AN172" s="181"/>
      <c r="AO172" s="186"/>
      <c r="AP172" s="186"/>
      <c r="AQ172" s="181"/>
      <c r="AR172" s="186"/>
      <c r="AS172" s="186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6"/>
      <c r="BE172" s="186"/>
      <c r="BF172" s="181"/>
      <c r="BG172" s="181"/>
      <c r="BH172" s="181"/>
      <c r="BL172" s="181"/>
      <c r="BM172" s="186"/>
      <c r="BN172" s="186"/>
      <c r="BO172" s="181"/>
      <c r="BP172" s="186"/>
      <c r="BQ172" s="186"/>
      <c r="BR172" s="181"/>
    </row>
    <row r="173" spans="22:70">
      <c r="V173" s="360"/>
      <c r="W173" s="360"/>
      <c r="X173" s="361"/>
      <c r="Y173" s="181"/>
      <c r="Z173" s="181"/>
      <c r="AA173" s="181"/>
      <c r="AB173" s="181"/>
      <c r="AC173" s="181"/>
      <c r="AD173" s="181"/>
      <c r="AE173" s="360"/>
      <c r="AF173" s="362"/>
      <c r="AG173" s="360"/>
      <c r="AH173" s="181"/>
      <c r="AI173" s="186"/>
      <c r="AJ173" s="186"/>
      <c r="AK173" s="360"/>
      <c r="AL173" s="186"/>
      <c r="AM173" s="219"/>
      <c r="AN173" s="181"/>
      <c r="AO173" s="186"/>
      <c r="AP173" s="186"/>
      <c r="AQ173" s="181"/>
      <c r="AR173" s="186"/>
      <c r="AS173" s="186"/>
      <c r="AT173" s="181"/>
      <c r="AU173" s="181"/>
      <c r="AV173" s="181"/>
      <c r="AW173" s="181"/>
      <c r="AX173" s="181"/>
      <c r="AY173" s="181"/>
      <c r="AZ173" s="181"/>
      <c r="BA173" s="181"/>
      <c r="BB173" s="181"/>
      <c r="BC173" s="181"/>
      <c r="BD173" s="186"/>
      <c r="BE173" s="186"/>
      <c r="BF173" s="181"/>
      <c r="BG173" s="181"/>
      <c r="BH173" s="181"/>
      <c r="BL173" s="181"/>
      <c r="BM173" s="186"/>
      <c r="BN173" s="186"/>
      <c r="BO173" s="181"/>
      <c r="BP173" s="186"/>
      <c r="BQ173" s="186"/>
      <c r="BR173" s="181"/>
    </row>
    <row r="174" spans="22:70">
      <c r="V174" s="360"/>
      <c r="W174" s="360"/>
      <c r="X174" s="361"/>
      <c r="Y174" s="181"/>
      <c r="Z174" s="181"/>
      <c r="AA174" s="181"/>
      <c r="AB174" s="181"/>
      <c r="AC174" s="181"/>
      <c r="AD174" s="181"/>
      <c r="AE174" s="360"/>
      <c r="AF174" s="362"/>
      <c r="AG174" s="360"/>
      <c r="AH174" s="181"/>
      <c r="AI174" s="186"/>
      <c r="AJ174" s="186"/>
      <c r="AK174" s="360"/>
      <c r="AL174" s="186"/>
      <c r="AM174" s="219"/>
      <c r="AN174" s="181"/>
      <c r="AO174" s="186"/>
      <c r="AP174" s="186"/>
      <c r="AQ174" s="181"/>
      <c r="AR174" s="186"/>
      <c r="AS174" s="186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6"/>
      <c r="BE174" s="186"/>
      <c r="BF174" s="181"/>
      <c r="BG174" s="181"/>
      <c r="BH174" s="181"/>
      <c r="BL174" s="181"/>
      <c r="BM174" s="186"/>
      <c r="BN174" s="186"/>
      <c r="BO174" s="181"/>
      <c r="BP174" s="186"/>
      <c r="BQ174" s="186"/>
      <c r="BR174" s="181"/>
    </row>
    <row r="175" spans="22:70">
      <c r="V175" s="360"/>
      <c r="W175" s="360"/>
      <c r="X175" s="361"/>
      <c r="Y175" s="181"/>
      <c r="Z175" s="181"/>
      <c r="AA175" s="181"/>
      <c r="AB175" s="181"/>
      <c r="AC175" s="181"/>
      <c r="AD175" s="181"/>
      <c r="AE175" s="360"/>
      <c r="AF175" s="362"/>
      <c r="AG175" s="360"/>
      <c r="AH175" s="181"/>
      <c r="AI175" s="186"/>
      <c r="AJ175" s="186"/>
      <c r="AK175" s="360"/>
      <c r="AL175" s="186"/>
      <c r="AM175" s="219"/>
      <c r="AN175" s="181"/>
      <c r="AO175" s="186"/>
      <c r="AP175" s="186"/>
      <c r="AQ175" s="181"/>
      <c r="AR175" s="186"/>
      <c r="AS175" s="186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6"/>
      <c r="BE175" s="186"/>
      <c r="BF175" s="181"/>
      <c r="BG175" s="181"/>
      <c r="BH175" s="181"/>
      <c r="BL175" s="181"/>
      <c r="BM175" s="186"/>
      <c r="BN175" s="186"/>
      <c r="BO175" s="181"/>
      <c r="BP175" s="186"/>
      <c r="BQ175" s="186"/>
      <c r="BR175" s="181"/>
    </row>
    <row r="176" spans="22:70">
      <c r="V176" s="360"/>
      <c r="W176" s="360"/>
      <c r="X176" s="361"/>
      <c r="Y176" s="181"/>
      <c r="Z176" s="181"/>
      <c r="AA176" s="181"/>
      <c r="AB176" s="181"/>
      <c r="AC176" s="181"/>
      <c r="AD176" s="181"/>
      <c r="AE176" s="360"/>
      <c r="AF176" s="362"/>
      <c r="AG176" s="360"/>
      <c r="AH176" s="181"/>
      <c r="AI176" s="186"/>
      <c r="AJ176" s="186"/>
      <c r="AK176" s="360"/>
      <c r="AL176" s="186"/>
      <c r="AM176" s="219"/>
      <c r="AN176" s="181"/>
      <c r="AO176" s="186"/>
      <c r="AP176" s="186"/>
      <c r="AQ176" s="181"/>
      <c r="AR176" s="186"/>
      <c r="AS176" s="186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6"/>
      <c r="BE176" s="186"/>
      <c r="BF176" s="181"/>
      <c r="BG176" s="181"/>
      <c r="BH176" s="181"/>
      <c r="BL176" s="181"/>
      <c r="BM176" s="186"/>
      <c r="BN176" s="186"/>
      <c r="BO176" s="181"/>
      <c r="BP176" s="186"/>
      <c r="BQ176" s="186"/>
      <c r="BR176" s="181"/>
    </row>
    <row r="177" spans="22:70">
      <c r="V177" s="360"/>
      <c r="W177" s="360"/>
      <c r="X177" s="361"/>
      <c r="Y177" s="181"/>
      <c r="Z177" s="181"/>
      <c r="AA177" s="181"/>
      <c r="AB177" s="181"/>
      <c r="AC177" s="181"/>
      <c r="AD177" s="181"/>
      <c r="AE177" s="360"/>
      <c r="AF177" s="362"/>
      <c r="AG177" s="360"/>
      <c r="AH177" s="181"/>
      <c r="AI177" s="186"/>
      <c r="AJ177" s="186"/>
      <c r="AK177" s="360"/>
      <c r="AL177" s="186"/>
      <c r="AM177" s="219"/>
      <c r="AN177" s="181"/>
      <c r="AO177" s="186"/>
      <c r="AP177" s="186"/>
      <c r="AQ177" s="181"/>
      <c r="AR177" s="186"/>
      <c r="AS177" s="186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6"/>
      <c r="BE177" s="186"/>
      <c r="BF177" s="181"/>
      <c r="BG177" s="181"/>
      <c r="BH177" s="181"/>
      <c r="BL177" s="181"/>
      <c r="BM177" s="186"/>
      <c r="BN177" s="186"/>
      <c r="BO177" s="181"/>
      <c r="BP177" s="186"/>
      <c r="BQ177" s="186"/>
      <c r="BR177" s="181"/>
    </row>
    <row r="178" spans="22:70">
      <c r="V178" s="360"/>
      <c r="W178" s="360"/>
      <c r="X178" s="361"/>
      <c r="Y178" s="181"/>
      <c r="Z178" s="181"/>
      <c r="AA178" s="181"/>
      <c r="AB178" s="181"/>
      <c r="AC178" s="181"/>
      <c r="AD178" s="181"/>
      <c r="AE178" s="360"/>
      <c r="AF178" s="362"/>
      <c r="AG178" s="360"/>
      <c r="AH178" s="181"/>
      <c r="AI178" s="186"/>
      <c r="AJ178" s="186"/>
      <c r="AK178" s="360"/>
      <c r="AL178" s="186"/>
      <c r="AM178" s="219"/>
      <c r="AN178" s="181"/>
      <c r="AO178" s="186"/>
      <c r="AP178" s="186"/>
      <c r="AQ178" s="181"/>
      <c r="AR178" s="186"/>
      <c r="AS178" s="186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6"/>
      <c r="BE178" s="186"/>
      <c r="BF178" s="181"/>
      <c r="BG178" s="181"/>
      <c r="BH178" s="181"/>
      <c r="BL178" s="181"/>
      <c r="BM178" s="186"/>
      <c r="BN178" s="186"/>
      <c r="BO178" s="181"/>
      <c r="BP178" s="186"/>
      <c r="BQ178" s="186"/>
      <c r="BR178" s="181"/>
    </row>
    <row r="179" spans="22:70">
      <c r="V179" s="360"/>
      <c r="W179" s="360"/>
      <c r="X179" s="361"/>
      <c r="Y179" s="181"/>
      <c r="Z179" s="181"/>
      <c r="AA179" s="181"/>
      <c r="AB179" s="181"/>
      <c r="AC179" s="181"/>
      <c r="AD179" s="181"/>
      <c r="AE179" s="360"/>
      <c r="AF179" s="362"/>
      <c r="AG179" s="360"/>
      <c r="AH179" s="181"/>
      <c r="AI179" s="186"/>
      <c r="AJ179" s="186"/>
      <c r="AK179" s="360"/>
      <c r="AL179" s="186"/>
      <c r="AM179" s="219"/>
      <c r="AN179" s="181"/>
      <c r="AO179" s="186"/>
      <c r="AP179" s="186"/>
      <c r="AQ179" s="181"/>
      <c r="AR179" s="186"/>
      <c r="AS179" s="186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6"/>
      <c r="BE179" s="186"/>
      <c r="BF179" s="181"/>
      <c r="BG179" s="181"/>
      <c r="BH179" s="181"/>
      <c r="BL179" s="181"/>
      <c r="BM179" s="186"/>
      <c r="BN179" s="186"/>
      <c r="BO179" s="181"/>
      <c r="BP179" s="186"/>
      <c r="BQ179" s="186"/>
      <c r="BR179" s="181"/>
    </row>
    <row r="180" spans="22:70">
      <c r="V180" s="360"/>
      <c r="W180" s="360"/>
      <c r="X180" s="361"/>
      <c r="Y180" s="181"/>
      <c r="Z180" s="181"/>
      <c r="AA180" s="181"/>
      <c r="AB180" s="181"/>
      <c r="AC180" s="181"/>
      <c r="AD180" s="181"/>
      <c r="AE180" s="360"/>
      <c r="AF180" s="362"/>
      <c r="AG180" s="360"/>
      <c r="AH180" s="181"/>
      <c r="AI180" s="186"/>
      <c r="AJ180" s="186"/>
      <c r="AK180" s="360"/>
      <c r="AL180" s="186"/>
      <c r="AM180" s="219"/>
      <c r="AN180" s="181"/>
      <c r="AO180" s="186"/>
      <c r="AP180" s="186"/>
      <c r="AQ180" s="181"/>
      <c r="AR180" s="186"/>
      <c r="AS180" s="186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6"/>
      <c r="BE180" s="186"/>
      <c r="BF180" s="181"/>
      <c r="BG180" s="181"/>
      <c r="BH180" s="181"/>
      <c r="BL180" s="181"/>
      <c r="BM180" s="186"/>
      <c r="BN180" s="186"/>
      <c r="BO180" s="181"/>
      <c r="BP180" s="186"/>
      <c r="BQ180" s="186"/>
      <c r="BR180" s="181"/>
    </row>
    <row r="181" spans="22:70">
      <c r="V181" s="360"/>
      <c r="W181" s="360"/>
      <c r="X181" s="361"/>
      <c r="Y181" s="181"/>
      <c r="Z181" s="181"/>
      <c r="AA181" s="181"/>
      <c r="AB181" s="181"/>
      <c r="AC181" s="181"/>
      <c r="AD181" s="181"/>
      <c r="AE181" s="360"/>
      <c r="AF181" s="362"/>
      <c r="AG181" s="360"/>
      <c r="AH181" s="181"/>
      <c r="AI181" s="186"/>
      <c r="AJ181" s="186"/>
      <c r="AK181" s="360"/>
      <c r="AL181" s="186"/>
      <c r="AM181" s="219"/>
      <c r="AN181" s="181"/>
      <c r="AO181" s="186"/>
      <c r="AP181" s="186"/>
      <c r="AQ181" s="181"/>
      <c r="AR181" s="186"/>
      <c r="AS181" s="186"/>
      <c r="AT181" s="181"/>
      <c r="AU181" s="181"/>
      <c r="AV181" s="181"/>
      <c r="AW181" s="181"/>
      <c r="AX181" s="181"/>
      <c r="AY181" s="181"/>
      <c r="AZ181" s="181"/>
      <c r="BA181" s="181"/>
      <c r="BB181" s="181"/>
      <c r="BC181" s="181"/>
      <c r="BD181" s="186"/>
      <c r="BE181" s="186"/>
      <c r="BF181" s="181"/>
      <c r="BG181" s="181"/>
      <c r="BH181" s="181"/>
      <c r="BL181" s="181"/>
      <c r="BM181" s="186"/>
      <c r="BN181" s="186"/>
      <c r="BO181" s="181"/>
      <c r="BP181" s="186"/>
      <c r="BQ181" s="186"/>
      <c r="BR181" s="181"/>
    </row>
    <row r="182" spans="22:70">
      <c r="V182" s="360"/>
      <c r="W182" s="360"/>
      <c r="X182" s="361"/>
      <c r="Y182" s="181"/>
      <c r="Z182" s="181"/>
      <c r="AA182" s="181"/>
      <c r="AB182" s="181"/>
      <c r="AC182" s="181"/>
      <c r="AD182" s="181"/>
      <c r="AE182" s="360"/>
      <c r="AF182" s="362"/>
      <c r="AG182" s="360"/>
      <c r="AH182" s="181"/>
      <c r="AI182" s="186"/>
      <c r="AJ182" s="186"/>
      <c r="AK182" s="360"/>
      <c r="AL182" s="186"/>
      <c r="AM182" s="219"/>
      <c r="AN182" s="181"/>
      <c r="AO182" s="186"/>
      <c r="AP182" s="186"/>
      <c r="AQ182" s="181"/>
      <c r="AR182" s="186"/>
      <c r="AS182" s="186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6"/>
      <c r="BE182" s="186"/>
      <c r="BF182" s="181"/>
      <c r="BG182" s="181"/>
      <c r="BH182" s="181"/>
      <c r="BL182" s="181"/>
      <c r="BM182" s="186"/>
      <c r="BN182" s="186"/>
      <c r="BO182" s="181"/>
      <c r="BP182" s="186"/>
      <c r="BQ182" s="186"/>
      <c r="BR182" s="181"/>
    </row>
    <row r="183" spans="22:70">
      <c r="V183" s="360"/>
      <c r="W183" s="360"/>
      <c r="X183" s="361"/>
      <c r="Y183" s="181"/>
      <c r="Z183" s="181"/>
      <c r="AA183" s="181"/>
      <c r="AB183" s="181"/>
      <c r="AC183" s="181"/>
      <c r="AD183" s="181"/>
      <c r="AE183" s="360"/>
      <c r="AF183" s="362"/>
      <c r="AG183" s="360"/>
      <c r="AH183" s="181"/>
      <c r="AI183" s="186"/>
      <c r="AJ183" s="186"/>
      <c r="AK183" s="360"/>
      <c r="AL183" s="186"/>
      <c r="AM183" s="219"/>
      <c r="AN183" s="181"/>
      <c r="AO183" s="186"/>
      <c r="AP183" s="186"/>
      <c r="AQ183" s="181"/>
      <c r="AR183" s="186"/>
      <c r="AS183" s="186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6"/>
      <c r="BE183" s="186"/>
      <c r="BF183" s="181"/>
      <c r="BG183" s="181"/>
      <c r="BH183" s="181"/>
      <c r="BL183" s="181"/>
      <c r="BM183" s="186"/>
      <c r="BN183" s="186"/>
      <c r="BO183" s="181"/>
      <c r="BP183" s="186"/>
      <c r="BQ183" s="186"/>
      <c r="BR183" s="181"/>
    </row>
    <row r="184" spans="22:70">
      <c r="V184" s="360"/>
      <c r="W184" s="360"/>
      <c r="X184" s="361"/>
      <c r="Y184" s="181"/>
      <c r="Z184" s="181"/>
      <c r="AA184" s="181"/>
      <c r="AB184" s="181"/>
      <c r="AC184" s="181"/>
      <c r="AD184" s="181"/>
      <c r="AE184" s="360"/>
      <c r="AF184" s="362"/>
      <c r="AG184" s="360"/>
      <c r="AH184" s="181"/>
      <c r="AI184" s="186"/>
      <c r="AJ184" s="186"/>
      <c r="AK184" s="360"/>
      <c r="AL184" s="186"/>
      <c r="AM184" s="219"/>
      <c r="AN184" s="181"/>
      <c r="AO184" s="186"/>
      <c r="AP184" s="186"/>
      <c r="AQ184" s="181"/>
      <c r="AR184" s="186"/>
      <c r="AS184" s="186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6"/>
      <c r="BE184" s="186"/>
      <c r="BF184" s="181"/>
      <c r="BG184" s="181"/>
      <c r="BH184" s="181"/>
      <c r="BL184" s="181"/>
      <c r="BM184" s="186"/>
      <c r="BN184" s="186"/>
      <c r="BO184" s="181"/>
      <c r="BP184" s="186"/>
      <c r="BQ184" s="186"/>
      <c r="BR184" s="181"/>
    </row>
    <row r="185" spans="22:70">
      <c r="V185" s="360"/>
      <c r="W185" s="360"/>
      <c r="X185" s="361"/>
      <c r="Y185" s="181"/>
      <c r="Z185" s="181"/>
      <c r="AA185" s="181"/>
      <c r="AB185" s="181"/>
      <c r="AC185" s="181"/>
      <c r="AD185" s="181"/>
      <c r="AE185" s="360"/>
      <c r="AF185" s="362"/>
      <c r="AG185" s="360"/>
      <c r="AH185" s="181"/>
      <c r="AI185" s="186"/>
      <c r="AJ185" s="186"/>
      <c r="AK185" s="360"/>
      <c r="AL185" s="186"/>
      <c r="AM185" s="219"/>
      <c r="AN185" s="181"/>
      <c r="AO185" s="186"/>
      <c r="AP185" s="186"/>
      <c r="AQ185" s="181"/>
      <c r="AR185" s="186"/>
      <c r="AS185" s="186"/>
      <c r="AT185" s="181"/>
      <c r="AU185" s="181"/>
      <c r="AV185" s="181"/>
      <c r="AW185" s="181"/>
      <c r="AX185" s="181"/>
      <c r="AY185" s="181"/>
      <c r="AZ185" s="181"/>
      <c r="BA185" s="181"/>
      <c r="BB185" s="181"/>
      <c r="BC185" s="181"/>
      <c r="BD185" s="186"/>
      <c r="BE185" s="186"/>
      <c r="BF185" s="181"/>
      <c r="BG185" s="181"/>
      <c r="BH185" s="181"/>
      <c r="BL185" s="181"/>
      <c r="BM185" s="186"/>
      <c r="BN185" s="186"/>
      <c r="BO185" s="181"/>
      <c r="BP185" s="186"/>
      <c r="BQ185" s="186"/>
      <c r="BR185" s="181"/>
    </row>
    <row r="186" spans="22:70">
      <c r="V186" s="360"/>
      <c r="W186" s="360"/>
      <c r="X186" s="361"/>
      <c r="Y186" s="181"/>
      <c r="Z186" s="181"/>
      <c r="AA186" s="181"/>
      <c r="AB186" s="181"/>
      <c r="AC186" s="181"/>
      <c r="AD186" s="181"/>
      <c r="AE186" s="360"/>
      <c r="AF186" s="362"/>
      <c r="AG186" s="360"/>
      <c r="AH186" s="181"/>
      <c r="AI186" s="186"/>
      <c r="AJ186" s="186"/>
      <c r="AK186" s="360"/>
      <c r="AL186" s="186"/>
      <c r="AM186" s="219"/>
      <c r="AN186" s="181"/>
      <c r="AO186" s="186"/>
      <c r="AP186" s="186"/>
      <c r="AQ186" s="181"/>
      <c r="AR186" s="186"/>
      <c r="AS186" s="186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6"/>
      <c r="BE186" s="186"/>
      <c r="BF186" s="181"/>
      <c r="BG186" s="181"/>
      <c r="BH186" s="181"/>
      <c r="BL186" s="181"/>
      <c r="BM186" s="186"/>
      <c r="BN186" s="186"/>
      <c r="BO186" s="181"/>
      <c r="BP186" s="186"/>
      <c r="BQ186" s="186"/>
      <c r="BR186" s="181"/>
    </row>
    <row r="187" spans="22:70">
      <c r="V187" s="360"/>
      <c r="W187" s="360"/>
      <c r="X187" s="361"/>
      <c r="Y187" s="181"/>
      <c r="Z187" s="181"/>
      <c r="AA187" s="181"/>
      <c r="AB187" s="181"/>
      <c r="AC187" s="181"/>
      <c r="AD187" s="181"/>
      <c r="AE187" s="360"/>
      <c r="AF187" s="362"/>
      <c r="AG187" s="360"/>
      <c r="AH187" s="181"/>
      <c r="AI187" s="186"/>
      <c r="AJ187" s="186"/>
      <c r="AK187" s="360"/>
      <c r="AL187" s="186"/>
      <c r="AM187" s="219"/>
      <c r="AN187" s="181"/>
      <c r="AO187" s="186"/>
      <c r="AP187" s="186"/>
      <c r="AQ187" s="181"/>
      <c r="AR187" s="186"/>
      <c r="AS187" s="186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6"/>
      <c r="BE187" s="186"/>
      <c r="BF187" s="181"/>
      <c r="BG187" s="181"/>
      <c r="BH187" s="181"/>
      <c r="BL187" s="181"/>
      <c r="BM187" s="186"/>
      <c r="BN187" s="186"/>
      <c r="BO187" s="181"/>
      <c r="BP187" s="186"/>
      <c r="BQ187" s="186"/>
      <c r="BR187" s="181"/>
    </row>
    <row r="188" spans="22:70">
      <c r="V188" s="360"/>
      <c r="W188" s="360"/>
      <c r="X188" s="361"/>
      <c r="Y188" s="181"/>
      <c r="Z188" s="181"/>
      <c r="AA188" s="181"/>
      <c r="AB188" s="181"/>
      <c r="AC188" s="181"/>
      <c r="AD188" s="181"/>
      <c r="AE188" s="360"/>
      <c r="AF188" s="362"/>
      <c r="AG188" s="360"/>
      <c r="AH188" s="181"/>
      <c r="AI188" s="186"/>
      <c r="AJ188" s="186"/>
      <c r="AK188" s="360"/>
      <c r="AL188" s="186"/>
      <c r="AM188" s="219"/>
      <c r="AN188" s="181"/>
      <c r="AO188" s="186"/>
      <c r="AP188" s="186"/>
      <c r="AQ188" s="181"/>
      <c r="AR188" s="186"/>
      <c r="AS188" s="186"/>
      <c r="AT188" s="181"/>
      <c r="AU188" s="181"/>
      <c r="AV188" s="181"/>
      <c r="AW188" s="181"/>
      <c r="AX188" s="181"/>
      <c r="AY188" s="181"/>
      <c r="AZ188" s="181"/>
      <c r="BA188" s="181"/>
      <c r="BB188" s="181"/>
      <c r="BC188" s="181"/>
      <c r="BD188" s="186"/>
      <c r="BE188" s="186"/>
      <c r="BF188" s="181"/>
      <c r="BG188" s="181"/>
      <c r="BH188" s="181"/>
      <c r="BL188" s="181"/>
      <c r="BM188" s="186"/>
      <c r="BN188" s="186"/>
      <c r="BO188" s="181"/>
      <c r="BP188" s="186"/>
      <c r="BQ188" s="186"/>
      <c r="BR188" s="181"/>
    </row>
    <row r="189" spans="22:70">
      <c r="V189" s="360"/>
      <c r="W189" s="360"/>
      <c r="X189" s="361"/>
      <c r="Y189" s="181"/>
      <c r="Z189" s="181"/>
      <c r="AA189" s="181"/>
      <c r="AB189" s="181"/>
      <c r="AC189" s="181"/>
      <c r="AD189" s="181"/>
      <c r="AE189" s="360"/>
      <c r="AF189" s="362"/>
      <c r="AG189" s="360"/>
      <c r="AH189" s="181"/>
      <c r="AI189" s="186"/>
      <c r="AJ189" s="186"/>
      <c r="AK189" s="360"/>
      <c r="AL189" s="186"/>
      <c r="AM189" s="219"/>
      <c r="AN189" s="181"/>
      <c r="AO189" s="186"/>
      <c r="AP189" s="186"/>
      <c r="AQ189" s="181"/>
      <c r="AR189" s="186"/>
      <c r="AS189" s="186"/>
      <c r="AT189" s="181"/>
      <c r="AU189" s="181"/>
      <c r="AV189" s="181"/>
      <c r="AW189" s="181"/>
      <c r="AX189" s="181"/>
      <c r="AY189" s="181"/>
      <c r="AZ189" s="181"/>
      <c r="BA189" s="181"/>
      <c r="BB189" s="181"/>
      <c r="BC189" s="181"/>
      <c r="BD189" s="186"/>
      <c r="BE189" s="186"/>
      <c r="BF189" s="181"/>
      <c r="BG189" s="181"/>
      <c r="BH189" s="181"/>
      <c r="BL189" s="181"/>
      <c r="BM189" s="186"/>
      <c r="BN189" s="186"/>
      <c r="BO189" s="181"/>
      <c r="BP189" s="186"/>
      <c r="BQ189" s="186"/>
      <c r="BR189" s="181"/>
    </row>
    <row r="190" spans="22:70">
      <c r="V190" s="360"/>
      <c r="W190" s="360"/>
      <c r="X190" s="361"/>
      <c r="Y190" s="181"/>
      <c r="Z190" s="181"/>
      <c r="AA190" s="181"/>
      <c r="AB190" s="181"/>
      <c r="AC190" s="181"/>
      <c r="AD190" s="181"/>
      <c r="AE190" s="360"/>
      <c r="AF190" s="362"/>
      <c r="AG190" s="360"/>
      <c r="AH190" s="181"/>
      <c r="AI190" s="186"/>
      <c r="AJ190" s="186"/>
      <c r="AK190" s="360"/>
      <c r="AL190" s="186"/>
      <c r="AM190" s="219"/>
      <c r="AN190" s="181"/>
      <c r="AO190" s="186"/>
      <c r="AP190" s="186"/>
      <c r="AQ190" s="181"/>
      <c r="AR190" s="186"/>
      <c r="AS190" s="186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6"/>
      <c r="BE190" s="186"/>
      <c r="BF190" s="181"/>
      <c r="BG190" s="181"/>
      <c r="BH190" s="181"/>
      <c r="BL190" s="181"/>
      <c r="BM190" s="186"/>
      <c r="BN190" s="186"/>
      <c r="BO190" s="181"/>
      <c r="BP190" s="186"/>
      <c r="BQ190" s="186"/>
      <c r="BR190" s="181"/>
    </row>
    <row r="191" spans="22:70">
      <c r="V191" s="360"/>
      <c r="W191" s="360"/>
      <c r="X191" s="361"/>
      <c r="Y191" s="181"/>
      <c r="Z191" s="181"/>
      <c r="AA191" s="181"/>
      <c r="AB191" s="181"/>
      <c r="AC191" s="181"/>
      <c r="AD191" s="181"/>
      <c r="AE191" s="360"/>
      <c r="AF191" s="362"/>
      <c r="AG191" s="360"/>
      <c r="AH191" s="181"/>
      <c r="AI191" s="186"/>
      <c r="AJ191" s="186"/>
      <c r="AK191" s="360"/>
      <c r="AL191" s="186"/>
      <c r="AM191" s="219"/>
      <c r="AN191" s="181"/>
      <c r="AO191" s="186"/>
      <c r="AP191" s="186"/>
      <c r="AQ191" s="181"/>
      <c r="AR191" s="186"/>
      <c r="AS191" s="186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6"/>
      <c r="BE191" s="186"/>
      <c r="BF191" s="181"/>
      <c r="BG191" s="181"/>
      <c r="BH191" s="181"/>
      <c r="BL191" s="181"/>
      <c r="BM191" s="186"/>
      <c r="BN191" s="186"/>
      <c r="BO191" s="181"/>
      <c r="BP191" s="186"/>
      <c r="BQ191" s="186"/>
      <c r="BR191" s="181"/>
    </row>
    <row r="192" spans="22:70">
      <c r="V192" s="360"/>
      <c r="W192" s="360"/>
      <c r="X192" s="361"/>
      <c r="Y192" s="181"/>
      <c r="Z192" s="181"/>
      <c r="AA192" s="181"/>
      <c r="AB192" s="181"/>
      <c r="AC192" s="181"/>
      <c r="AD192" s="181"/>
      <c r="AE192" s="360"/>
      <c r="AF192" s="362"/>
      <c r="AG192" s="360"/>
      <c r="AH192" s="181"/>
      <c r="AI192" s="186"/>
      <c r="AJ192" s="186"/>
      <c r="AK192" s="360"/>
      <c r="AL192" s="186"/>
      <c r="AM192" s="219"/>
      <c r="AN192" s="181"/>
      <c r="AO192" s="186"/>
      <c r="AP192" s="186"/>
      <c r="AQ192" s="181"/>
      <c r="AR192" s="186"/>
      <c r="AS192" s="186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6"/>
      <c r="BE192" s="186"/>
      <c r="BF192" s="181"/>
      <c r="BG192" s="181"/>
      <c r="BH192" s="181"/>
      <c r="BL192" s="181"/>
      <c r="BM192" s="186"/>
      <c r="BN192" s="186"/>
      <c r="BO192" s="181"/>
      <c r="BP192" s="186"/>
      <c r="BQ192" s="186"/>
      <c r="BR192" s="181"/>
    </row>
    <row r="193" spans="22:70">
      <c r="V193" s="360"/>
      <c r="W193" s="360"/>
      <c r="X193" s="361"/>
      <c r="Y193" s="181"/>
      <c r="Z193" s="181"/>
      <c r="AA193" s="181"/>
      <c r="AB193" s="181"/>
      <c r="AC193" s="181"/>
      <c r="AD193" s="181"/>
      <c r="AE193" s="360"/>
      <c r="AF193" s="362"/>
      <c r="AG193" s="360"/>
      <c r="AH193" s="181"/>
      <c r="AI193" s="186"/>
      <c r="AJ193" s="186"/>
      <c r="AK193" s="360"/>
      <c r="AL193" s="186"/>
      <c r="AM193" s="219"/>
      <c r="AN193" s="181"/>
      <c r="AO193" s="186"/>
      <c r="AP193" s="186"/>
      <c r="AQ193" s="181"/>
      <c r="AR193" s="186"/>
      <c r="AS193" s="186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6"/>
      <c r="BE193" s="186"/>
      <c r="BF193" s="181"/>
      <c r="BG193" s="181"/>
      <c r="BH193" s="181"/>
      <c r="BL193" s="181"/>
      <c r="BM193" s="186"/>
      <c r="BN193" s="186"/>
      <c r="BO193" s="181"/>
      <c r="BP193" s="186"/>
      <c r="BQ193" s="186"/>
      <c r="BR193" s="181"/>
    </row>
    <row r="194" spans="22:70">
      <c r="V194" s="360"/>
      <c r="W194" s="360"/>
      <c r="X194" s="361"/>
      <c r="Y194" s="181"/>
      <c r="Z194" s="181"/>
      <c r="AA194" s="181"/>
      <c r="AB194" s="181"/>
      <c r="AC194" s="181"/>
      <c r="AD194" s="181"/>
      <c r="AE194" s="360"/>
      <c r="AF194" s="362"/>
      <c r="AG194" s="360"/>
      <c r="AH194" s="181"/>
      <c r="AI194" s="186"/>
      <c r="AJ194" s="186"/>
      <c r="AK194" s="360"/>
      <c r="AL194" s="186"/>
      <c r="AM194" s="219"/>
      <c r="AN194" s="181"/>
      <c r="AO194" s="186"/>
      <c r="AP194" s="186"/>
      <c r="AQ194" s="181"/>
      <c r="AR194" s="186"/>
      <c r="AS194" s="186"/>
      <c r="AT194" s="181"/>
      <c r="AU194" s="181"/>
      <c r="AV194" s="181"/>
      <c r="AW194" s="181"/>
      <c r="AX194" s="181"/>
      <c r="AY194" s="181"/>
      <c r="AZ194" s="181"/>
      <c r="BA194" s="181"/>
      <c r="BB194" s="181"/>
      <c r="BC194" s="181"/>
      <c r="BD194" s="186"/>
      <c r="BE194" s="186"/>
      <c r="BF194" s="181"/>
      <c r="BG194" s="181"/>
      <c r="BH194" s="181"/>
      <c r="BL194" s="181"/>
      <c r="BM194" s="186"/>
      <c r="BN194" s="186"/>
      <c r="BO194" s="181"/>
      <c r="BP194" s="186"/>
      <c r="BQ194" s="186"/>
      <c r="BR194" s="181"/>
    </row>
    <row r="195" spans="22:70">
      <c r="V195" s="360"/>
      <c r="W195" s="360"/>
      <c r="X195" s="361"/>
      <c r="Y195" s="181"/>
      <c r="Z195" s="181"/>
      <c r="AA195" s="181"/>
      <c r="AB195" s="181"/>
      <c r="AC195" s="181"/>
      <c r="AD195" s="181"/>
      <c r="AE195" s="360"/>
      <c r="AF195" s="362"/>
      <c r="AG195" s="360"/>
      <c r="AH195" s="181"/>
      <c r="AI195" s="186"/>
      <c r="AJ195" s="186"/>
      <c r="AK195" s="360"/>
      <c r="AL195" s="186"/>
      <c r="AM195" s="219"/>
      <c r="AN195" s="181"/>
      <c r="AO195" s="186"/>
      <c r="AP195" s="186"/>
      <c r="AQ195" s="181"/>
      <c r="AR195" s="186"/>
      <c r="AS195" s="186"/>
      <c r="AT195" s="181"/>
      <c r="AU195" s="181"/>
      <c r="AV195" s="181"/>
      <c r="AW195" s="181"/>
      <c r="AX195" s="181"/>
      <c r="AY195" s="181"/>
      <c r="AZ195" s="181"/>
      <c r="BA195" s="181"/>
      <c r="BB195" s="181"/>
      <c r="BC195" s="181"/>
      <c r="BD195" s="186"/>
      <c r="BE195" s="186"/>
      <c r="BF195" s="181"/>
      <c r="BG195" s="181"/>
      <c r="BH195" s="181"/>
      <c r="BL195" s="181"/>
      <c r="BM195" s="186"/>
      <c r="BN195" s="186"/>
      <c r="BO195" s="181"/>
      <c r="BP195" s="186"/>
      <c r="BQ195" s="186"/>
      <c r="BR195" s="181"/>
    </row>
    <row r="196" spans="22:70">
      <c r="V196" s="360"/>
      <c r="W196" s="360"/>
      <c r="X196" s="361"/>
      <c r="Y196" s="181"/>
      <c r="Z196" s="181"/>
      <c r="AA196" s="181"/>
      <c r="AB196" s="181"/>
      <c r="AC196" s="181"/>
      <c r="AD196" s="181"/>
      <c r="AE196" s="360"/>
      <c r="AF196" s="362"/>
      <c r="AG196" s="360"/>
      <c r="AH196" s="181"/>
      <c r="AI196" s="186"/>
      <c r="AJ196" s="186"/>
      <c r="AK196" s="360"/>
      <c r="AL196" s="186"/>
      <c r="AM196" s="219"/>
      <c r="AN196" s="181"/>
      <c r="AO196" s="186"/>
      <c r="AP196" s="186"/>
      <c r="AQ196" s="181"/>
      <c r="AR196" s="186"/>
      <c r="AS196" s="186"/>
      <c r="AT196" s="181"/>
      <c r="AU196" s="181"/>
      <c r="AV196" s="181"/>
      <c r="AW196" s="181"/>
      <c r="AX196" s="181"/>
      <c r="AY196" s="181"/>
      <c r="AZ196" s="181"/>
      <c r="BA196" s="181"/>
      <c r="BB196" s="181"/>
      <c r="BC196" s="181"/>
      <c r="BD196" s="186"/>
      <c r="BE196" s="186"/>
      <c r="BF196" s="181"/>
      <c r="BG196" s="181"/>
      <c r="BH196" s="181"/>
      <c r="BL196" s="181"/>
      <c r="BM196" s="186"/>
      <c r="BN196" s="186"/>
      <c r="BO196" s="181"/>
      <c r="BP196" s="186"/>
      <c r="BQ196" s="186"/>
      <c r="BR196" s="181"/>
    </row>
    <row r="197" spans="22:70">
      <c r="V197" s="360"/>
      <c r="W197" s="360"/>
      <c r="X197" s="361"/>
      <c r="Y197" s="181"/>
      <c r="Z197" s="181"/>
      <c r="AA197" s="181"/>
      <c r="AB197" s="181"/>
      <c r="AC197" s="181"/>
      <c r="AD197" s="181"/>
      <c r="AE197" s="360"/>
      <c r="AF197" s="362"/>
      <c r="AG197" s="360"/>
      <c r="AH197" s="181"/>
      <c r="AI197" s="186"/>
      <c r="AJ197" s="186"/>
      <c r="AK197" s="360"/>
      <c r="AL197" s="186"/>
      <c r="AM197" s="219"/>
      <c r="AN197" s="181"/>
      <c r="AO197" s="186"/>
      <c r="AP197" s="186"/>
      <c r="AQ197" s="181"/>
      <c r="AR197" s="186"/>
      <c r="AS197" s="186"/>
      <c r="AT197" s="181"/>
      <c r="AU197" s="181"/>
      <c r="AV197" s="181"/>
      <c r="AW197" s="181"/>
      <c r="AX197" s="181"/>
      <c r="AY197" s="181"/>
      <c r="AZ197" s="181"/>
      <c r="BA197" s="181"/>
      <c r="BB197" s="181"/>
      <c r="BC197" s="181"/>
      <c r="BD197" s="186"/>
      <c r="BE197" s="186"/>
      <c r="BF197" s="181"/>
      <c r="BG197" s="181"/>
      <c r="BH197" s="181"/>
      <c r="BL197" s="181"/>
      <c r="BM197" s="186"/>
      <c r="BN197" s="186"/>
      <c r="BO197" s="181"/>
      <c r="BP197" s="186"/>
      <c r="BQ197" s="186"/>
      <c r="BR197" s="181"/>
    </row>
    <row r="198" spans="22:70">
      <c r="V198" s="360"/>
      <c r="W198" s="360"/>
      <c r="X198" s="361"/>
      <c r="Y198" s="181"/>
      <c r="Z198" s="181"/>
      <c r="AA198" s="181"/>
      <c r="AB198" s="181"/>
      <c r="AC198" s="181"/>
      <c r="AD198" s="181"/>
      <c r="AE198" s="360"/>
      <c r="AF198" s="362"/>
      <c r="AG198" s="360"/>
      <c r="AH198" s="181"/>
      <c r="AI198" s="186"/>
      <c r="AJ198" s="186"/>
      <c r="AK198" s="360"/>
      <c r="AL198" s="186"/>
      <c r="AM198" s="219"/>
      <c r="AN198" s="181"/>
      <c r="AO198" s="186"/>
      <c r="AP198" s="186"/>
      <c r="AQ198" s="181"/>
      <c r="AR198" s="186"/>
      <c r="AS198" s="186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6"/>
      <c r="BE198" s="186"/>
      <c r="BF198" s="181"/>
      <c r="BG198" s="181"/>
      <c r="BH198" s="181"/>
      <c r="BL198" s="181"/>
      <c r="BM198" s="186"/>
      <c r="BN198" s="186"/>
      <c r="BO198" s="181"/>
      <c r="BP198" s="186"/>
      <c r="BQ198" s="186"/>
      <c r="BR198" s="181"/>
    </row>
    <row r="199" spans="22:70">
      <c r="V199" s="360"/>
      <c r="W199" s="360"/>
      <c r="X199" s="361"/>
      <c r="Y199" s="181"/>
      <c r="Z199" s="181"/>
      <c r="AA199" s="181"/>
      <c r="AB199" s="181"/>
      <c r="AC199" s="181"/>
      <c r="AD199" s="181"/>
      <c r="AE199" s="360"/>
      <c r="AF199" s="362"/>
      <c r="AG199" s="360"/>
      <c r="AH199" s="181"/>
      <c r="AI199" s="186"/>
      <c r="AJ199" s="186"/>
      <c r="AK199" s="360"/>
      <c r="AL199" s="186"/>
      <c r="AM199" s="219"/>
      <c r="AN199" s="181"/>
      <c r="AO199" s="186"/>
      <c r="AP199" s="186"/>
      <c r="AQ199" s="181"/>
      <c r="AR199" s="186"/>
      <c r="AS199" s="186"/>
      <c r="AT199" s="181"/>
      <c r="AU199" s="181"/>
      <c r="AV199" s="181"/>
      <c r="AW199" s="181"/>
      <c r="AX199" s="181"/>
      <c r="AY199" s="181"/>
      <c r="AZ199" s="181"/>
      <c r="BA199" s="181"/>
      <c r="BB199" s="181"/>
      <c r="BC199" s="181"/>
      <c r="BD199" s="186"/>
      <c r="BE199" s="186"/>
      <c r="BF199" s="181"/>
      <c r="BG199" s="181"/>
      <c r="BH199" s="181"/>
      <c r="BL199" s="181"/>
      <c r="BM199" s="186"/>
      <c r="BN199" s="186"/>
      <c r="BO199" s="181"/>
      <c r="BP199" s="186"/>
      <c r="BQ199" s="186"/>
      <c r="BR199" s="181"/>
    </row>
    <row r="200" spans="22:70">
      <c r="V200" s="360"/>
      <c r="W200" s="360"/>
      <c r="X200" s="361"/>
      <c r="Y200" s="181"/>
      <c r="Z200" s="181"/>
      <c r="AA200" s="181"/>
      <c r="AB200" s="181"/>
      <c r="AC200" s="181"/>
      <c r="AD200" s="181"/>
      <c r="AE200" s="360"/>
      <c r="AF200" s="362"/>
      <c r="AG200" s="360"/>
      <c r="AH200" s="181"/>
      <c r="AI200" s="186"/>
      <c r="AJ200" s="186"/>
      <c r="AK200" s="360"/>
      <c r="AL200" s="186"/>
      <c r="AM200" s="219"/>
      <c r="AN200" s="181"/>
      <c r="AO200" s="186"/>
      <c r="AP200" s="186"/>
      <c r="AQ200" s="181"/>
      <c r="AR200" s="186"/>
      <c r="AS200" s="186"/>
      <c r="AT200" s="181"/>
      <c r="AU200" s="181"/>
      <c r="AV200" s="181"/>
      <c r="AW200" s="181"/>
      <c r="AX200" s="181"/>
      <c r="AY200" s="181"/>
      <c r="AZ200" s="181"/>
      <c r="BA200" s="181"/>
      <c r="BB200" s="181"/>
      <c r="BC200" s="181"/>
      <c r="BD200" s="186"/>
      <c r="BE200" s="186"/>
      <c r="BF200" s="181"/>
      <c r="BG200" s="181"/>
      <c r="BH200" s="181"/>
      <c r="BL200" s="181"/>
      <c r="BM200" s="186"/>
      <c r="BN200" s="186"/>
      <c r="BO200" s="181"/>
      <c r="BP200" s="186"/>
      <c r="BQ200" s="186"/>
      <c r="BR200" s="181"/>
    </row>
    <row r="201" spans="22:70">
      <c r="V201" s="360"/>
      <c r="W201" s="360"/>
      <c r="X201" s="361"/>
      <c r="Y201" s="181"/>
      <c r="Z201" s="181"/>
      <c r="AA201" s="181"/>
      <c r="AB201" s="181"/>
      <c r="AC201" s="181"/>
      <c r="AD201" s="181"/>
      <c r="AE201" s="360"/>
      <c r="AF201" s="362"/>
      <c r="AG201" s="360"/>
      <c r="AH201" s="181"/>
      <c r="AI201" s="186"/>
      <c r="AJ201" s="186"/>
      <c r="AK201" s="360"/>
      <c r="AL201" s="186"/>
      <c r="AM201" s="219"/>
      <c r="AN201" s="181"/>
      <c r="AO201" s="186"/>
      <c r="AP201" s="186"/>
      <c r="AQ201" s="181"/>
      <c r="AR201" s="186"/>
      <c r="AS201" s="186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1"/>
      <c r="BD201" s="186"/>
      <c r="BE201" s="186"/>
      <c r="BF201" s="181"/>
      <c r="BG201" s="181"/>
      <c r="BH201" s="181"/>
      <c r="BL201" s="181"/>
      <c r="BM201" s="186"/>
      <c r="BN201" s="186"/>
      <c r="BO201" s="181"/>
      <c r="BP201" s="186"/>
      <c r="BQ201" s="186"/>
      <c r="BR201" s="181"/>
    </row>
    <row r="202" spans="22:70">
      <c r="V202" s="360"/>
      <c r="W202" s="360"/>
      <c r="X202" s="361"/>
      <c r="Y202" s="181"/>
      <c r="Z202" s="181"/>
      <c r="AA202" s="181"/>
      <c r="AB202" s="181"/>
      <c r="AC202" s="181"/>
      <c r="AD202" s="181"/>
      <c r="AE202" s="360"/>
      <c r="AF202" s="362"/>
      <c r="AG202" s="360"/>
      <c r="AH202" s="181"/>
      <c r="AI202" s="186"/>
      <c r="AJ202" s="186"/>
      <c r="AK202" s="360"/>
      <c r="AL202" s="186"/>
      <c r="AM202" s="219"/>
      <c r="AN202" s="181"/>
      <c r="AO202" s="186"/>
      <c r="AP202" s="186"/>
      <c r="AQ202" s="181"/>
      <c r="AR202" s="186"/>
      <c r="AS202" s="186"/>
      <c r="AT202" s="181"/>
      <c r="AU202" s="181"/>
      <c r="AV202" s="181"/>
      <c r="AW202" s="181"/>
      <c r="AX202" s="181"/>
      <c r="AY202" s="181"/>
      <c r="AZ202" s="181"/>
      <c r="BA202" s="181"/>
      <c r="BB202" s="181"/>
      <c r="BC202" s="181"/>
      <c r="BD202" s="186"/>
      <c r="BE202" s="186"/>
      <c r="BF202" s="181"/>
      <c r="BG202" s="181"/>
      <c r="BH202" s="181"/>
      <c r="BL202" s="181"/>
      <c r="BM202" s="186"/>
      <c r="BN202" s="186"/>
      <c r="BO202" s="181"/>
      <c r="BP202" s="186"/>
      <c r="BQ202" s="186"/>
      <c r="BR202" s="181"/>
    </row>
    <row r="203" spans="22:70">
      <c r="V203" s="360"/>
      <c r="W203" s="360"/>
      <c r="X203" s="361"/>
      <c r="Y203" s="181"/>
      <c r="Z203" s="181"/>
      <c r="AA203" s="181"/>
      <c r="AB203" s="181"/>
      <c r="AC203" s="181"/>
      <c r="AD203" s="181"/>
      <c r="AE203" s="360"/>
      <c r="AF203" s="362"/>
      <c r="AG203" s="360"/>
      <c r="AH203" s="181"/>
      <c r="AI203" s="186"/>
      <c r="AJ203" s="186"/>
      <c r="AK203" s="360"/>
      <c r="AL203" s="186"/>
      <c r="AM203" s="219"/>
      <c r="AN203" s="181"/>
      <c r="AO203" s="186"/>
      <c r="AP203" s="186"/>
      <c r="AQ203" s="181"/>
      <c r="AR203" s="186"/>
      <c r="AS203" s="186"/>
      <c r="AT203" s="181"/>
      <c r="AU203" s="181"/>
      <c r="AV203" s="181"/>
      <c r="AW203" s="181"/>
      <c r="AX203" s="181"/>
      <c r="AY203" s="181"/>
      <c r="AZ203" s="181"/>
      <c r="BA203" s="181"/>
      <c r="BB203" s="181"/>
      <c r="BC203" s="181"/>
      <c r="BD203" s="186"/>
      <c r="BE203" s="186"/>
      <c r="BF203" s="181"/>
      <c r="BG203" s="181"/>
      <c r="BH203" s="181"/>
      <c r="BL203" s="181"/>
      <c r="BM203" s="186"/>
      <c r="BN203" s="186"/>
      <c r="BO203" s="181"/>
      <c r="BP203" s="186"/>
      <c r="BQ203" s="186"/>
      <c r="BR203" s="181"/>
    </row>
    <row r="204" spans="22:70">
      <c r="V204" s="360"/>
      <c r="W204" s="360"/>
      <c r="X204" s="361"/>
      <c r="Y204" s="181"/>
      <c r="Z204" s="181"/>
      <c r="AA204" s="181"/>
      <c r="AB204" s="181"/>
      <c r="AC204" s="181"/>
      <c r="AD204" s="181"/>
      <c r="AE204" s="360"/>
      <c r="AF204" s="362"/>
      <c r="AG204" s="360"/>
      <c r="AH204" s="181"/>
      <c r="AI204" s="186"/>
      <c r="AJ204" s="186"/>
      <c r="AK204" s="360"/>
      <c r="AL204" s="186"/>
      <c r="AM204" s="219"/>
      <c r="AN204" s="181"/>
      <c r="AO204" s="186"/>
      <c r="AP204" s="186"/>
      <c r="AQ204" s="181"/>
      <c r="AR204" s="186"/>
      <c r="AS204" s="186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6"/>
      <c r="BE204" s="186"/>
      <c r="BF204" s="181"/>
      <c r="BG204" s="181"/>
      <c r="BH204" s="181"/>
      <c r="BL204" s="181"/>
      <c r="BM204" s="186"/>
      <c r="BN204" s="186"/>
      <c r="BO204" s="181"/>
      <c r="BP204" s="186"/>
      <c r="BQ204" s="186"/>
      <c r="BR204" s="181"/>
    </row>
    <row r="205" spans="22:70">
      <c r="V205" s="360"/>
      <c r="W205" s="360"/>
      <c r="X205" s="361"/>
      <c r="Y205" s="181"/>
      <c r="Z205" s="181"/>
      <c r="AA205" s="181"/>
      <c r="AB205" s="181"/>
      <c r="AC205" s="181"/>
      <c r="AD205" s="181"/>
      <c r="AE205" s="360"/>
      <c r="AF205" s="362"/>
      <c r="AG205" s="360"/>
      <c r="AH205" s="181"/>
      <c r="AI205" s="186"/>
      <c r="AJ205" s="186"/>
      <c r="AK205" s="360"/>
      <c r="AL205" s="186"/>
      <c r="AM205" s="219"/>
      <c r="AN205" s="181"/>
      <c r="AO205" s="186"/>
      <c r="AP205" s="186"/>
      <c r="AQ205" s="181"/>
      <c r="AR205" s="186"/>
      <c r="AS205" s="186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6"/>
      <c r="BE205" s="186"/>
      <c r="BF205" s="181"/>
      <c r="BG205" s="181"/>
      <c r="BH205" s="181"/>
      <c r="BL205" s="181"/>
      <c r="BM205" s="186"/>
      <c r="BN205" s="186"/>
      <c r="BO205" s="181"/>
      <c r="BP205" s="186"/>
      <c r="BQ205" s="186"/>
      <c r="BR205" s="181"/>
    </row>
    <row r="206" spans="22:70">
      <c r="V206" s="360"/>
      <c r="W206" s="360"/>
      <c r="X206" s="361"/>
      <c r="Y206" s="181"/>
      <c r="Z206" s="181"/>
      <c r="AA206" s="181"/>
      <c r="AB206" s="181"/>
      <c r="AC206" s="181"/>
      <c r="AD206" s="181"/>
      <c r="AE206" s="360"/>
      <c r="AF206" s="362"/>
      <c r="AG206" s="360"/>
      <c r="AH206" s="181"/>
      <c r="AI206" s="186"/>
      <c r="AJ206" s="186"/>
      <c r="AK206" s="360"/>
      <c r="AL206" s="186"/>
      <c r="AM206" s="219"/>
      <c r="AN206" s="181"/>
      <c r="AO206" s="186"/>
      <c r="AP206" s="186"/>
      <c r="AQ206" s="181"/>
      <c r="AR206" s="186"/>
      <c r="AS206" s="186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6"/>
      <c r="BE206" s="186"/>
      <c r="BF206" s="181"/>
      <c r="BG206" s="181"/>
      <c r="BH206" s="181"/>
      <c r="BL206" s="181"/>
      <c r="BM206" s="186"/>
      <c r="BN206" s="186"/>
      <c r="BO206" s="181"/>
      <c r="BP206" s="186"/>
      <c r="BQ206" s="186"/>
      <c r="BR206" s="181"/>
    </row>
    <row r="207" spans="22:70">
      <c r="V207" s="360"/>
      <c r="W207" s="360"/>
      <c r="X207" s="361"/>
      <c r="Y207" s="181"/>
      <c r="Z207" s="181"/>
      <c r="AA207" s="181"/>
      <c r="AB207" s="181"/>
      <c r="AC207" s="181"/>
      <c r="AD207" s="181"/>
      <c r="AE207" s="360"/>
      <c r="AF207" s="362"/>
      <c r="AG207" s="360"/>
      <c r="AH207" s="181"/>
      <c r="AI207" s="186"/>
      <c r="AJ207" s="186"/>
      <c r="AK207" s="360"/>
      <c r="AL207" s="186"/>
      <c r="AM207" s="219"/>
      <c r="AN207" s="181"/>
      <c r="AO207" s="186"/>
      <c r="AP207" s="186"/>
      <c r="AQ207" s="181"/>
      <c r="AR207" s="186"/>
      <c r="AS207" s="186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6"/>
      <c r="BE207" s="186"/>
      <c r="BF207" s="181"/>
      <c r="BG207" s="181"/>
      <c r="BH207" s="181"/>
      <c r="BL207" s="181"/>
      <c r="BM207" s="186"/>
      <c r="BN207" s="186"/>
      <c r="BO207" s="181"/>
      <c r="BP207" s="186"/>
      <c r="BQ207" s="186"/>
      <c r="BR207" s="181"/>
    </row>
    <row r="208" spans="22:70">
      <c r="V208" s="360"/>
      <c r="W208" s="360"/>
      <c r="X208" s="361"/>
      <c r="Y208" s="181"/>
      <c r="Z208" s="181"/>
      <c r="AA208" s="181"/>
      <c r="AB208" s="181"/>
      <c r="AC208" s="181"/>
      <c r="AD208" s="181"/>
      <c r="AE208" s="360"/>
      <c r="AF208" s="362"/>
      <c r="AG208" s="360"/>
      <c r="AH208" s="181"/>
      <c r="AI208" s="186"/>
      <c r="AJ208" s="186"/>
      <c r="AK208" s="360"/>
      <c r="AL208" s="186"/>
      <c r="AM208" s="219"/>
      <c r="AN208" s="181"/>
      <c r="AO208" s="186"/>
      <c r="AP208" s="186"/>
      <c r="AQ208" s="181"/>
      <c r="AR208" s="186"/>
      <c r="AS208" s="186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6"/>
      <c r="BE208" s="186"/>
      <c r="BF208" s="181"/>
      <c r="BG208" s="181"/>
      <c r="BH208" s="181"/>
      <c r="BL208" s="181"/>
      <c r="BM208" s="186"/>
      <c r="BN208" s="186"/>
      <c r="BO208" s="181"/>
      <c r="BP208" s="186"/>
      <c r="BQ208" s="186"/>
      <c r="BR208" s="181"/>
    </row>
    <row r="209" spans="22:70">
      <c r="V209" s="360"/>
      <c r="W209" s="360"/>
      <c r="X209" s="361"/>
      <c r="Y209" s="181"/>
      <c r="Z209" s="181"/>
      <c r="AA209" s="181"/>
      <c r="AB209" s="181"/>
      <c r="AC209" s="181"/>
      <c r="AD209" s="181"/>
      <c r="AE209" s="360"/>
      <c r="AF209" s="362"/>
      <c r="AG209" s="360"/>
      <c r="AH209" s="181"/>
      <c r="AI209" s="186"/>
      <c r="AJ209" s="186"/>
      <c r="AK209" s="360"/>
      <c r="AL209" s="186"/>
      <c r="AM209" s="219"/>
      <c r="AN209" s="181"/>
      <c r="AO209" s="186"/>
      <c r="AP209" s="186"/>
      <c r="AQ209" s="181"/>
      <c r="AR209" s="186"/>
      <c r="AS209" s="186"/>
      <c r="AT209" s="181"/>
      <c r="AU209" s="181"/>
      <c r="AV209" s="181"/>
      <c r="AW209" s="181"/>
      <c r="AX209" s="181"/>
      <c r="AY209" s="181"/>
      <c r="AZ209" s="181"/>
      <c r="BA209" s="181"/>
      <c r="BB209" s="181"/>
      <c r="BC209" s="181"/>
      <c r="BD209" s="186"/>
      <c r="BE209" s="186"/>
      <c r="BF209" s="181"/>
      <c r="BG209" s="181"/>
      <c r="BH209" s="181"/>
      <c r="BL209" s="181"/>
      <c r="BM209" s="186"/>
      <c r="BN209" s="186"/>
      <c r="BO209" s="181"/>
      <c r="BP209" s="186"/>
      <c r="BQ209" s="186"/>
      <c r="BR209" s="181"/>
    </row>
    <row r="210" spans="22:70">
      <c r="V210" s="360"/>
      <c r="W210" s="360"/>
      <c r="X210" s="361"/>
      <c r="Y210" s="181"/>
      <c r="Z210" s="181"/>
      <c r="AA210" s="181"/>
      <c r="AB210" s="181"/>
      <c r="AC210" s="181"/>
      <c r="AD210" s="181"/>
      <c r="AE210" s="360"/>
      <c r="AF210" s="362"/>
      <c r="AG210" s="360"/>
      <c r="AH210" s="181"/>
      <c r="AI210" s="186"/>
      <c r="AJ210" s="186"/>
      <c r="AK210" s="360"/>
      <c r="AL210" s="186"/>
      <c r="AM210" s="219"/>
      <c r="AN210" s="181"/>
      <c r="AO210" s="186"/>
      <c r="AP210" s="186"/>
      <c r="AQ210" s="181"/>
      <c r="AR210" s="186"/>
      <c r="AS210" s="186"/>
      <c r="AT210" s="181"/>
      <c r="AU210" s="181"/>
      <c r="AV210" s="181"/>
      <c r="AW210" s="181"/>
      <c r="AX210" s="181"/>
      <c r="AY210" s="181"/>
      <c r="AZ210" s="181"/>
      <c r="BA210" s="181"/>
      <c r="BB210" s="181"/>
      <c r="BC210" s="181"/>
      <c r="BD210" s="186"/>
      <c r="BE210" s="186"/>
      <c r="BF210" s="181"/>
      <c r="BG210" s="181"/>
      <c r="BH210" s="181"/>
      <c r="BL210" s="181"/>
      <c r="BM210" s="186"/>
      <c r="BN210" s="186"/>
      <c r="BO210" s="181"/>
      <c r="BP210" s="186"/>
      <c r="BQ210" s="186"/>
      <c r="BR210" s="181"/>
    </row>
    <row r="211" spans="22:70">
      <c r="V211" s="360"/>
      <c r="W211" s="360"/>
      <c r="X211" s="361"/>
      <c r="Y211" s="181"/>
      <c r="Z211" s="181"/>
      <c r="AA211" s="181"/>
      <c r="AB211" s="181"/>
      <c r="AC211" s="181"/>
      <c r="AD211" s="181"/>
      <c r="AE211" s="360"/>
      <c r="AF211" s="362"/>
      <c r="AG211" s="360"/>
      <c r="AH211" s="181"/>
      <c r="AI211" s="186"/>
      <c r="AJ211" s="186"/>
      <c r="AK211" s="360"/>
      <c r="AL211" s="186"/>
      <c r="AM211" s="219"/>
      <c r="AN211" s="181"/>
      <c r="AO211" s="186"/>
      <c r="AP211" s="186"/>
      <c r="AQ211" s="181"/>
      <c r="AR211" s="186"/>
      <c r="AS211" s="186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6"/>
      <c r="BE211" s="186"/>
      <c r="BF211" s="181"/>
      <c r="BG211" s="181"/>
      <c r="BH211" s="181"/>
      <c r="BL211" s="181"/>
      <c r="BM211" s="186"/>
      <c r="BN211" s="186"/>
      <c r="BO211" s="181"/>
      <c r="BP211" s="186"/>
      <c r="BQ211" s="186"/>
      <c r="BR211" s="181"/>
    </row>
    <row r="212" spans="22:70">
      <c r="V212" s="360"/>
      <c r="W212" s="360"/>
      <c r="X212" s="361"/>
      <c r="Y212" s="181"/>
      <c r="Z212" s="181"/>
      <c r="AA212" s="181"/>
      <c r="AB212" s="181"/>
      <c r="AC212" s="181"/>
      <c r="AD212" s="181"/>
      <c r="AE212" s="360"/>
      <c r="AF212" s="362"/>
      <c r="AG212" s="360"/>
      <c r="AH212" s="181"/>
      <c r="AI212" s="186"/>
      <c r="AJ212" s="186"/>
      <c r="AK212" s="360"/>
      <c r="AL212" s="186"/>
      <c r="AM212" s="219"/>
      <c r="AN212" s="181"/>
      <c r="AO212" s="186"/>
      <c r="AP212" s="186"/>
      <c r="AQ212" s="181"/>
      <c r="AR212" s="186"/>
      <c r="AS212" s="186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6"/>
      <c r="BE212" s="186"/>
      <c r="BF212" s="181"/>
      <c r="BG212" s="181"/>
      <c r="BH212" s="181"/>
      <c r="BL212" s="181"/>
      <c r="BM212" s="186"/>
      <c r="BN212" s="186"/>
      <c r="BO212" s="181"/>
      <c r="BP212" s="186"/>
      <c r="BQ212" s="186"/>
      <c r="BR212" s="181"/>
    </row>
    <row r="213" spans="22:70">
      <c r="V213" s="360"/>
      <c r="W213" s="360"/>
      <c r="X213" s="361"/>
      <c r="Y213" s="181"/>
      <c r="Z213" s="181"/>
      <c r="AA213" s="181"/>
      <c r="AB213" s="181"/>
      <c r="AC213" s="181"/>
      <c r="AD213" s="181"/>
      <c r="AE213" s="360"/>
      <c r="AF213" s="362"/>
      <c r="AG213" s="360"/>
      <c r="AH213" s="181"/>
      <c r="AI213" s="186"/>
      <c r="AJ213" s="186"/>
      <c r="AK213" s="360"/>
      <c r="AL213" s="186"/>
      <c r="AM213" s="219"/>
      <c r="AN213" s="181"/>
      <c r="AO213" s="186"/>
      <c r="AP213" s="186"/>
      <c r="AQ213" s="181"/>
      <c r="AR213" s="186"/>
      <c r="AS213" s="186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6"/>
      <c r="BE213" s="186"/>
      <c r="BF213" s="181"/>
      <c r="BG213" s="181"/>
      <c r="BH213" s="181"/>
      <c r="BL213" s="181"/>
      <c r="BM213" s="186"/>
      <c r="BN213" s="186"/>
      <c r="BO213" s="181"/>
      <c r="BP213" s="186"/>
      <c r="BQ213" s="186"/>
      <c r="BR213" s="181"/>
    </row>
    <row r="214" spans="22:70">
      <c r="V214" s="360"/>
      <c r="W214" s="360"/>
      <c r="X214" s="361"/>
      <c r="Y214" s="181"/>
      <c r="Z214" s="181"/>
      <c r="AA214" s="181"/>
      <c r="AB214" s="181"/>
      <c r="AC214" s="181"/>
      <c r="AD214" s="181"/>
      <c r="AE214" s="360"/>
      <c r="AF214" s="362"/>
      <c r="AG214" s="360"/>
      <c r="AH214" s="181"/>
      <c r="AI214" s="186"/>
      <c r="AJ214" s="186"/>
      <c r="AK214" s="360"/>
      <c r="AL214" s="186"/>
      <c r="AM214" s="219"/>
      <c r="AN214" s="181"/>
      <c r="AO214" s="186"/>
      <c r="AP214" s="186"/>
      <c r="AQ214" s="181"/>
      <c r="AR214" s="186"/>
      <c r="AS214" s="186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6"/>
      <c r="BE214" s="186"/>
      <c r="BF214" s="181"/>
      <c r="BG214" s="181"/>
      <c r="BH214" s="181"/>
      <c r="BL214" s="181"/>
      <c r="BM214" s="186"/>
      <c r="BN214" s="186"/>
      <c r="BO214" s="181"/>
      <c r="BP214" s="186"/>
      <c r="BQ214" s="186"/>
      <c r="BR214" s="181"/>
    </row>
    <row r="215" spans="22:70">
      <c r="V215" s="360"/>
      <c r="W215" s="360"/>
      <c r="X215" s="361"/>
      <c r="Y215" s="181"/>
      <c r="Z215" s="181"/>
      <c r="AA215" s="181"/>
      <c r="AB215" s="181"/>
      <c r="AC215" s="181"/>
      <c r="AD215" s="181"/>
      <c r="AE215" s="360"/>
      <c r="AF215" s="362"/>
      <c r="AG215" s="360"/>
      <c r="AH215" s="181"/>
      <c r="AI215" s="186"/>
      <c r="AJ215" s="186"/>
      <c r="AK215" s="360"/>
      <c r="AL215" s="186"/>
      <c r="AM215" s="219"/>
      <c r="AN215" s="181"/>
      <c r="AO215" s="186"/>
      <c r="AP215" s="186"/>
      <c r="AQ215" s="181"/>
      <c r="AR215" s="186"/>
      <c r="AS215" s="186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6"/>
      <c r="BE215" s="186"/>
      <c r="BF215" s="181"/>
      <c r="BG215" s="181"/>
      <c r="BH215" s="181"/>
      <c r="BL215" s="181"/>
      <c r="BM215" s="186"/>
      <c r="BN215" s="186"/>
      <c r="BO215" s="181"/>
      <c r="BP215" s="186"/>
      <c r="BQ215" s="186"/>
      <c r="BR215" s="181"/>
    </row>
    <row r="216" spans="22:70">
      <c r="V216" s="360"/>
      <c r="W216" s="360"/>
      <c r="X216" s="361"/>
      <c r="Y216" s="181"/>
      <c r="Z216" s="181"/>
      <c r="AA216" s="181"/>
      <c r="AB216" s="181"/>
      <c r="AC216" s="181"/>
      <c r="AD216" s="181"/>
      <c r="AE216" s="360"/>
      <c r="AF216" s="362"/>
      <c r="AG216" s="360"/>
      <c r="AH216" s="181"/>
      <c r="AI216" s="186"/>
      <c r="AJ216" s="186"/>
      <c r="AK216" s="360"/>
      <c r="AL216" s="186"/>
      <c r="AM216" s="219"/>
      <c r="AN216" s="181"/>
      <c r="AO216" s="186"/>
      <c r="AP216" s="186"/>
      <c r="AQ216" s="181"/>
      <c r="AR216" s="186"/>
      <c r="AS216" s="186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6"/>
      <c r="BE216" s="186"/>
      <c r="BF216" s="181"/>
      <c r="BG216" s="181"/>
      <c r="BH216" s="181"/>
      <c r="BL216" s="181"/>
      <c r="BM216" s="186"/>
      <c r="BN216" s="186"/>
      <c r="BO216" s="181"/>
      <c r="BP216" s="186"/>
      <c r="BQ216" s="186"/>
      <c r="BR216" s="181"/>
    </row>
    <row r="217" spans="22:70">
      <c r="V217" s="360"/>
      <c r="W217" s="360"/>
      <c r="X217" s="361"/>
      <c r="Y217" s="181"/>
      <c r="Z217" s="181"/>
      <c r="AA217" s="181"/>
      <c r="AB217" s="181"/>
      <c r="AC217" s="181"/>
      <c r="AD217" s="181"/>
      <c r="AE217" s="360"/>
      <c r="AF217" s="362"/>
      <c r="AG217" s="360"/>
      <c r="AH217" s="181"/>
      <c r="AI217" s="186"/>
      <c r="AJ217" s="186"/>
      <c r="AK217" s="360"/>
      <c r="AL217" s="186"/>
      <c r="AM217" s="219"/>
      <c r="AN217" s="181"/>
      <c r="AO217" s="186"/>
      <c r="AP217" s="186"/>
      <c r="AQ217" s="181"/>
      <c r="AR217" s="186"/>
      <c r="AS217" s="186"/>
      <c r="AT217" s="181"/>
      <c r="AU217" s="181"/>
      <c r="AV217" s="181"/>
      <c r="AW217" s="181"/>
      <c r="AX217" s="181"/>
      <c r="AY217" s="181"/>
      <c r="AZ217" s="181"/>
      <c r="BA217" s="181"/>
      <c r="BB217" s="181"/>
      <c r="BC217" s="181"/>
      <c r="BD217" s="186"/>
      <c r="BE217" s="186"/>
      <c r="BF217" s="181"/>
      <c r="BG217" s="181"/>
      <c r="BH217" s="181"/>
      <c r="BL217" s="181"/>
      <c r="BM217" s="186"/>
      <c r="BN217" s="186"/>
      <c r="BO217" s="181"/>
      <c r="BP217" s="186"/>
      <c r="BQ217" s="186"/>
      <c r="BR217" s="181"/>
    </row>
    <row r="218" spans="22:70">
      <c r="V218" s="360"/>
      <c r="W218" s="360"/>
      <c r="X218" s="361"/>
      <c r="Y218" s="181"/>
      <c r="Z218" s="181"/>
      <c r="AA218" s="181"/>
      <c r="AB218" s="181"/>
      <c r="AC218" s="181"/>
      <c r="AD218" s="181"/>
      <c r="AE218" s="360"/>
      <c r="AF218" s="362"/>
      <c r="AG218" s="360"/>
      <c r="AH218" s="181"/>
      <c r="AI218" s="186"/>
      <c r="AJ218" s="186"/>
      <c r="AK218" s="360"/>
      <c r="AL218" s="186"/>
      <c r="AM218" s="219"/>
      <c r="AN218" s="181"/>
      <c r="AO218" s="186"/>
      <c r="AP218" s="186"/>
      <c r="AQ218" s="181"/>
      <c r="AR218" s="186"/>
      <c r="AS218" s="186"/>
      <c r="AT218" s="181"/>
      <c r="AU218" s="181"/>
      <c r="AV218" s="181"/>
      <c r="AW218" s="181"/>
      <c r="AX218" s="181"/>
      <c r="AY218" s="181"/>
      <c r="AZ218" s="181"/>
      <c r="BA218" s="181"/>
      <c r="BB218" s="181"/>
      <c r="BC218" s="181"/>
      <c r="BD218" s="186"/>
      <c r="BE218" s="186"/>
      <c r="BF218" s="181"/>
      <c r="BG218" s="181"/>
      <c r="BH218" s="181"/>
      <c r="BL218" s="181"/>
      <c r="BM218" s="186"/>
      <c r="BN218" s="186"/>
      <c r="BO218" s="181"/>
      <c r="BP218" s="186"/>
      <c r="BQ218" s="186"/>
      <c r="BR218" s="181"/>
    </row>
    <row r="219" spans="22:70">
      <c r="V219" s="360"/>
      <c r="W219" s="360"/>
      <c r="X219" s="361"/>
      <c r="Y219" s="181"/>
      <c r="Z219" s="181"/>
      <c r="AA219" s="181"/>
      <c r="AB219" s="181"/>
      <c r="AC219" s="181"/>
      <c r="AD219" s="181"/>
      <c r="AE219" s="360"/>
      <c r="AF219" s="362"/>
      <c r="AG219" s="360"/>
      <c r="AH219" s="181"/>
      <c r="AI219" s="186"/>
      <c r="AJ219" s="186"/>
      <c r="AK219" s="360"/>
      <c r="AL219" s="186"/>
      <c r="AM219" s="219"/>
      <c r="AN219" s="181"/>
      <c r="AO219" s="186"/>
      <c r="AP219" s="186"/>
      <c r="AQ219" s="181"/>
      <c r="AR219" s="186"/>
      <c r="AS219" s="186"/>
      <c r="AT219" s="181"/>
      <c r="AU219" s="181"/>
      <c r="AV219" s="181"/>
      <c r="AW219" s="181"/>
      <c r="AX219" s="181"/>
      <c r="AY219" s="181"/>
      <c r="AZ219" s="181"/>
      <c r="BA219" s="181"/>
      <c r="BB219" s="181"/>
      <c r="BC219" s="181"/>
      <c r="BD219" s="186"/>
      <c r="BE219" s="186"/>
      <c r="BF219" s="181"/>
      <c r="BG219" s="181"/>
      <c r="BH219" s="181"/>
      <c r="BL219" s="181"/>
      <c r="BM219" s="186"/>
      <c r="BN219" s="186"/>
      <c r="BO219" s="181"/>
      <c r="BP219" s="186"/>
      <c r="BQ219" s="186"/>
      <c r="BR219" s="181"/>
    </row>
    <row r="220" spans="22:70">
      <c r="V220" s="360"/>
      <c r="W220" s="360"/>
      <c r="X220" s="361"/>
      <c r="Y220" s="181"/>
      <c r="Z220" s="181"/>
      <c r="AA220" s="181"/>
      <c r="AB220" s="181"/>
      <c r="AC220" s="181"/>
      <c r="AD220" s="181"/>
      <c r="AE220" s="360"/>
      <c r="AF220" s="362"/>
      <c r="AG220" s="360"/>
      <c r="AH220" s="181"/>
      <c r="AI220" s="186"/>
      <c r="AJ220" s="186"/>
      <c r="AK220" s="360"/>
      <c r="AL220" s="186"/>
      <c r="AM220" s="219"/>
      <c r="AN220" s="181"/>
      <c r="AO220" s="186"/>
      <c r="AP220" s="186"/>
      <c r="AQ220" s="181"/>
      <c r="AR220" s="186"/>
      <c r="AS220" s="186"/>
      <c r="AT220" s="181"/>
      <c r="AU220" s="181"/>
      <c r="AV220" s="181"/>
      <c r="AW220" s="181"/>
      <c r="AX220" s="181"/>
      <c r="AY220" s="181"/>
      <c r="AZ220" s="181"/>
      <c r="BA220" s="181"/>
      <c r="BB220" s="181"/>
      <c r="BC220" s="181"/>
      <c r="BD220" s="186"/>
      <c r="BE220" s="186"/>
      <c r="BF220" s="181"/>
      <c r="BG220" s="181"/>
      <c r="BH220" s="181"/>
      <c r="BL220" s="181"/>
      <c r="BM220" s="186"/>
      <c r="BN220" s="186"/>
      <c r="BO220" s="181"/>
      <c r="BP220" s="186"/>
      <c r="BQ220" s="186"/>
      <c r="BR220" s="181"/>
    </row>
    <row r="221" spans="22:70">
      <c r="V221" s="360"/>
      <c r="W221" s="360"/>
      <c r="X221" s="361"/>
      <c r="Y221" s="181"/>
      <c r="Z221" s="181"/>
      <c r="AA221" s="181"/>
      <c r="AB221" s="181"/>
      <c r="AC221" s="181"/>
      <c r="AD221" s="181"/>
      <c r="AE221" s="360"/>
      <c r="AF221" s="362"/>
      <c r="AG221" s="360"/>
      <c r="AH221" s="181"/>
      <c r="AI221" s="186"/>
      <c r="AJ221" s="186"/>
      <c r="AK221" s="360"/>
      <c r="AL221" s="186"/>
      <c r="AM221" s="219"/>
      <c r="AN221" s="181"/>
      <c r="AO221" s="186"/>
      <c r="AP221" s="186"/>
      <c r="AQ221" s="181"/>
      <c r="AR221" s="186"/>
      <c r="AS221" s="186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6"/>
      <c r="BE221" s="186"/>
      <c r="BF221" s="181"/>
      <c r="BG221" s="181"/>
      <c r="BH221" s="181"/>
      <c r="BL221" s="181"/>
      <c r="BM221" s="186"/>
      <c r="BN221" s="186"/>
      <c r="BO221" s="181"/>
      <c r="BP221" s="186"/>
      <c r="BQ221" s="186"/>
      <c r="BR221" s="181"/>
    </row>
    <row r="222" spans="22:70">
      <c r="V222" s="360"/>
      <c r="W222" s="360"/>
      <c r="X222" s="361"/>
      <c r="Y222" s="181"/>
      <c r="Z222" s="181"/>
      <c r="AA222" s="181"/>
      <c r="AB222" s="181"/>
      <c r="AC222" s="181"/>
      <c r="AD222" s="181"/>
      <c r="AE222" s="360"/>
      <c r="AF222" s="362"/>
      <c r="AG222" s="360"/>
      <c r="AH222" s="181"/>
      <c r="AI222" s="186"/>
      <c r="AJ222" s="186"/>
      <c r="AK222" s="360"/>
      <c r="AL222" s="186"/>
      <c r="AM222" s="219"/>
      <c r="AN222" s="181"/>
      <c r="AO222" s="186"/>
      <c r="AP222" s="186"/>
      <c r="AQ222" s="181"/>
      <c r="AR222" s="186"/>
      <c r="AS222" s="186"/>
      <c r="AT222" s="181"/>
      <c r="AU222" s="181"/>
      <c r="AV222" s="181"/>
      <c r="AW222" s="181"/>
      <c r="AX222" s="181"/>
      <c r="AY222" s="181"/>
      <c r="AZ222" s="181"/>
      <c r="BA222" s="181"/>
      <c r="BB222" s="181"/>
      <c r="BC222" s="181"/>
      <c r="BD222" s="186"/>
      <c r="BE222" s="186"/>
      <c r="BF222" s="181"/>
      <c r="BG222" s="181"/>
      <c r="BH222" s="181"/>
      <c r="BL222" s="181"/>
      <c r="BM222" s="186"/>
      <c r="BN222" s="186"/>
      <c r="BO222" s="181"/>
      <c r="BP222" s="186"/>
      <c r="BQ222" s="186"/>
      <c r="BR222" s="181"/>
    </row>
    <row r="223" spans="22:70">
      <c r="V223" s="360"/>
      <c r="W223" s="360"/>
      <c r="X223" s="361"/>
      <c r="Y223" s="181"/>
      <c r="Z223" s="181"/>
      <c r="AA223" s="181"/>
      <c r="AB223" s="181"/>
      <c r="AC223" s="181"/>
      <c r="AD223" s="181"/>
      <c r="AE223" s="360"/>
      <c r="AF223" s="362"/>
      <c r="AG223" s="360"/>
      <c r="AH223" s="181"/>
      <c r="AI223" s="186"/>
      <c r="AJ223" s="186"/>
      <c r="AK223" s="360"/>
      <c r="AL223" s="186"/>
      <c r="AM223" s="219"/>
      <c r="AN223" s="181"/>
      <c r="AO223" s="186"/>
      <c r="AP223" s="186"/>
      <c r="AQ223" s="181"/>
      <c r="AR223" s="186"/>
      <c r="AS223" s="186"/>
      <c r="AT223" s="181"/>
      <c r="AU223" s="181"/>
      <c r="AV223" s="181"/>
      <c r="AW223" s="181"/>
      <c r="AX223" s="181"/>
      <c r="AY223" s="181"/>
      <c r="AZ223" s="181"/>
      <c r="BA223" s="181"/>
      <c r="BB223" s="181"/>
      <c r="BC223" s="181"/>
      <c r="BD223" s="186"/>
      <c r="BE223" s="186"/>
      <c r="BF223" s="181"/>
      <c r="BG223" s="181"/>
      <c r="BH223" s="181"/>
      <c r="BL223" s="181"/>
      <c r="BM223" s="186"/>
      <c r="BN223" s="186"/>
      <c r="BO223" s="181"/>
      <c r="BP223" s="186"/>
      <c r="BQ223" s="186"/>
      <c r="BR223" s="181"/>
    </row>
    <row r="224" spans="22:70">
      <c r="V224" s="360"/>
      <c r="W224" s="360"/>
      <c r="X224" s="361"/>
      <c r="Y224" s="181"/>
      <c r="Z224" s="181"/>
      <c r="AA224" s="181"/>
      <c r="AB224" s="181"/>
      <c r="AC224" s="181"/>
      <c r="AD224" s="181"/>
      <c r="AE224" s="360"/>
      <c r="AF224" s="362"/>
      <c r="AG224" s="360"/>
      <c r="AH224" s="181"/>
      <c r="AI224" s="186"/>
      <c r="AJ224" s="186"/>
      <c r="AK224" s="360"/>
      <c r="AL224" s="186"/>
      <c r="AM224" s="219"/>
      <c r="AN224" s="181"/>
      <c r="AO224" s="186"/>
      <c r="AP224" s="186"/>
      <c r="AQ224" s="181"/>
      <c r="AR224" s="186"/>
      <c r="AS224" s="186"/>
      <c r="AT224" s="181"/>
      <c r="AU224" s="181"/>
      <c r="AV224" s="181"/>
      <c r="AW224" s="181"/>
      <c r="AX224" s="181"/>
      <c r="AY224" s="181"/>
      <c r="AZ224" s="181"/>
      <c r="BA224" s="181"/>
      <c r="BB224" s="181"/>
      <c r="BC224" s="181"/>
      <c r="BD224" s="186"/>
      <c r="BE224" s="186"/>
      <c r="BF224" s="181"/>
      <c r="BG224" s="181"/>
      <c r="BH224" s="181"/>
      <c r="BL224" s="181"/>
      <c r="BM224" s="186"/>
      <c r="BN224" s="186"/>
      <c r="BO224" s="181"/>
      <c r="BP224" s="186"/>
      <c r="BQ224" s="186"/>
      <c r="BR224" s="181"/>
    </row>
    <row r="225" spans="22:70">
      <c r="V225" s="360"/>
      <c r="W225" s="360"/>
      <c r="X225" s="361"/>
      <c r="Y225" s="181"/>
      <c r="Z225" s="181"/>
      <c r="AA225" s="181"/>
      <c r="AB225" s="181"/>
      <c r="AC225" s="181"/>
      <c r="AD225" s="181"/>
      <c r="AE225" s="360"/>
      <c r="AF225" s="362"/>
      <c r="AG225" s="360"/>
      <c r="AH225" s="181"/>
      <c r="AI225" s="186"/>
      <c r="AJ225" s="186"/>
      <c r="AK225" s="360"/>
      <c r="AL225" s="186"/>
      <c r="AM225" s="219"/>
      <c r="AN225" s="181"/>
      <c r="AO225" s="186"/>
      <c r="AP225" s="186"/>
      <c r="AQ225" s="181"/>
      <c r="AR225" s="186"/>
      <c r="AS225" s="186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6"/>
      <c r="BE225" s="186"/>
      <c r="BF225" s="181"/>
      <c r="BG225" s="181"/>
      <c r="BH225" s="181"/>
      <c r="BL225" s="181"/>
      <c r="BM225" s="186"/>
      <c r="BN225" s="186"/>
      <c r="BO225" s="181"/>
      <c r="BP225" s="186"/>
      <c r="BQ225" s="186"/>
      <c r="BR225" s="181"/>
    </row>
    <row r="226" spans="22:70">
      <c r="V226" s="360"/>
      <c r="W226" s="360"/>
      <c r="X226" s="361"/>
      <c r="Y226" s="181"/>
      <c r="Z226" s="181"/>
      <c r="AA226" s="181"/>
      <c r="AB226" s="181"/>
      <c r="AC226" s="181"/>
      <c r="AD226" s="181"/>
      <c r="AE226" s="360"/>
      <c r="AF226" s="362"/>
      <c r="AG226" s="360"/>
      <c r="AH226" s="181"/>
      <c r="AI226" s="186"/>
      <c r="AJ226" s="186"/>
      <c r="AK226" s="360"/>
      <c r="AL226" s="186"/>
      <c r="AM226" s="219"/>
      <c r="AN226" s="181"/>
      <c r="AO226" s="186"/>
      <c r="AP226" s="186"/>
      <c r="AQ226" s="181"/>
      <c r="AR226" s="186"/>
      <c r="AS226" s="186"/>
      <c r="AT226" s="181"/>
      <c r="AU226" s="181"/>
      <c r="AV226" s="181"/>
      <c r="AW226" s="181"/>
      <c r="AX226" s="181"/>
      <c r="AY226" s="181"/>
      <c r="AZ226" s="181"/>
      <c r="BA226" s="181"/>
      <c r="BB226" s="181"/>
      <c r="BC226" s="181"/>
      <c r="BD226" s="186"/>
      <c r="BE226" s="186"/>
      <c r="BF226" s="181"/>
      <c r="BG226" s="181"/>
      <c r="BH226" s="181"/>
      <c r="BL226" s="181"/>
      <c r="BM226" s="186"/>
      <c r="BN226" s="186"/>
      <c r="BO226" s="181"/>
      <c r="BP226" s="186"/>
      <c r="BQ226" s="186"/>
      <c r="BR226" s="181"/>
    </row>
    <row r="227" spans="22:70">
      <c r="V227" s="360"/>
      <c r="W227" s="360"/>
      <c r="X227" s="361"/>
      <c r="Y227" s="181"/>
      <c r="Z227" s="181"/>
      <c r="AA227" s="181"/>
      <c r="AB227" s="181"/>
      <c r="AC227" s="181"/>
      <c r="AD227" s="181"/>
      <c r="AE227" s="360"/>
      <c r="AF227" s="362"/>
      <c r="AG227" s="360"/>
      <c r="AH227" s="181"/>
      <c r="AI227" s="186"/>
      <c r="AJ227" s="186"/>
      <c r="AK227" s="360"/>
      <c r="AL227" s="186"/>
      <c r="AM227" s="219"/>
      <c r="AN227" s="181"/>
      <c r="AO227" s="186"/>
      <c r="AP227" s="186"/>
      <c r="AQ227" s="181"/>
      <c r="AR227" s="186"/>
      <c r="AS227" s="186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6"/>
      <c r="BE227" s="186"/>
      <c r="BF227" s="181"/>
      <c r="BG227" s="181"/>
      <c r="BH227" s="181"/>
      <c r="BL227" s="181"/>
      <c r="BM227" s="186"/>
      <c r="BN227" s="186"/>
      <c r="BO227" s="181"/>
      <c r="BP227" s="186"/>
      <c r="BQ227" s="186"/>
      <c r="BR227" s="181"/>
    </row>
    <row r="228" spans="22:70">
      <c r="V228" s="360"/>
      <c r="W228" s="360"/>
      <c r="X228" s="361"/>
      <c r="Y228" s="181"/>
      <c r="Z228" s="181"/>
      <c r="AA228" s="181"/>
      <c r="AB228" s="181"/>
      <c r="AC228" s="181"/>
      <c r="AD228" s="181"/>
      <c r="AE228" s="360"/>
      <c r="AF228" s="362"/>
      <c r="AG228" s="360"/>
      <c r="AH228" s="181"/>
      <c r="AI228" s="186"/>
      <c r="AJ228" s="186"/>
      <c r="AK228" s="360"/>
      <c r="AL228" s="186"/>
      <c r="AM228" s="219"/>
      <c r="AN228" s="181"/>
      <c r="AO228" s="186"/>
      <c r="AP228" s="186"/>
      <c r="AQ228" s="181"/>
      <c r="AR228" s="186"/>
      <c r="AS228" s="186"/>
      <c r="AT228" s="181"/>
      <c r="AU228" s="181"/>
      <c r="AV228" s="181"/>
      <c r="AW228" s="181"/>
      <c r="AX228" s="181"/>
      <c r="AY228" s="181"/>
      <c r="AZ228" s="181"/>
      <c r="BA228" s="181"/>
      <c r="BB228" s="181"/>
      <c r="BC228" s="181"/>
      <c r="BD228" s="186"/>
      <c r="BE228" s="186"/>
      <c r="BF228" s="181"/>
      <c r="BG228" s="181"/>
      <c r="BH228" s="181"/>
      <c r="BL228" s="181"/>
      <c r="BM228" s="186"/>
      <c r="BN228" s="186"/>
      <c r="BO228" s="181"/>
      <c r="BP228" s="186"/>
      <c r="BQ228" s="186"/>
      <c r="BR228" s="181"/>
    </row>
    <row r="229" spans="22:70">
      <c r="V229" s="360"/>
      <c r="W229" s="360"/>
      <c r="X229" s="361"/>
      <c r="Y229" s="181"/>
      <c r="Z229" s="181"/>
      <c r="AA229" s="181"/>
      <c r="AB229" s="181"/>
      <c r="AC229" s="181"/>
      <c r="AD229" s="181"/>
      <c r="AE229" s="360"/>
      <c r="AF229" s="362"/>
      <c r="AG229" s="360"/>
      <c r="AH229" s="181"/>
      <c r="AI229" s="186"/>
      <c r="AJ229" s="186"/>
      <c r="AK229" s="360"/>
      <c r="AL229" s="186"/>
      <c r="AM229" s="219"/>
      <c r="AN229" s="181"/>
      <c r="AO229" s="186"/>
      <c r="AP229" s="186"/>
      <c r="AQ229" s="181"/>
      <c r="AR229" s="186"/>
      <c r="AS229" s="186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6"/>
      <c r="BE229" s="186"/>
      <c r="BF229" s="181"/>
      <c r="BG229" s="181"/>
      <c r="BH229" s="181"/>
      <c r="BL229" s="181"/>
      <c r="BM229" s="186"/>
      <c r="BN229" s="186"/>
      <c r="BO229" s="181"/>
      <c r="BP229" s="186"/>
      <c r="BQ229" s="186"/>
      <c r="BR229" s="181"/>
    </row>
    <row r="230" spans="22:70">
      <c r="V230" s="360"/>
      <c r="W230" s="360"/>
      <c r="X230" s="361"/>
      <c r="Y230" s="181"/>
      <c r="Z230" s="181"/>
      <c r="AA230" s="181"/>
      <c r="AB230" s="181"/>
      <c r="AC230" s="181"/>
      <c r="AD230" s="181"/>
      <c r="AE230" s="360"/>
      <c r="AF230" s="362"/>
      <c r="AG230" s="360"/>
      <c r="AH230" s="181"/>
      <c r="AI230" s="186"/>
      <c r="AJ230" s="186"/>
      <c r="AK230" s="360"/>
      <c r="AL230" s="186"/>
      <c r="AM230" s="219"/>
      <c r="AN230" s="181"/>
      <c r="AO230" s="186"/>
      <c r="AP230" s="186"/>
      <c r="AQ230" s="181"/>
      <c r="AR230" s="186"/>
      <c r="AS230" s="186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6"/>
      <c r="BE230" s="186"/>
      <c r="BF230" s="181"/>
      <c r="BG230" s="181"/>
      <c r="BH230" s="181"/>
      <c r="BL230" s="181"/>
      <c r="BM230" s="186"/>
      <c r="BN230" s="186"/>
      <c r="BO230" s="181"/>
      <c r="BP230" s="186"/>
      <c r="BQ230" s="186"/>
      <c r="BR230" s="181"/>
    </row>
    <row r="231" spans="22:70">
      <c r="V231" s="360"/>
      <c r="W231" s="360"/>
      <c r="X231" s="361"/>
      <c r="Y231" s="181"/>
      <c r="Z231" s="181"/>
      <c r="AA231" s="181"/>
      <c r="AB231" s="181"/>
      <c r="AC231" s="181"/>
      <c r="AD231" s="181"/>
      <c r="AE231" s="360"/>
      <c r="AF231" s="362"/>
      <c r="AG231" s="360"/>
      <c r="AH231" s="181"/>
      <c r="AI231" s="186"/>
      <c r="AJ231" s="186"/>
      <c r="AK231" s="360"/>
      <c r="AL231" s="186"/>
      <c r="AM231" s="219"/>
      <c r="AN231" s="181"/>
      <c r="AO231" s="186"/>
      <c r="AP231" s="186"/>
      <c r="AQ231" s="181"/>
      <c r="AR231" s="186"/>
      <c r="AS231" s="186"/>
      <c r="AT231" s="181"/>
      <c r="AU231" s="181"/>
      <c r="AV231" s="181"/>
      <c r="AW231" s="181"/>
      <c r="AX231" s="181"/>
      <c r="AY231" s="181"/>
      <c r="AZ231" s="181"/>
      <c r="BA231" s="181"/>
      <c r="BB231" s="181"/>
      <c r="BC231" s="181"/>
      <c r="BD231" s="186"/>
      <c r="BE231" s="186"/>
      <c r="BF231" s="181"/>
      <c r="BG231" s="181"/>
      <c r="BH231" s="181"/>
      <c r="BL231" s="181"/>
      <c r="BM231" s="186"/>
      <c r="BN231" s="186"/>
      <c r="BO231" s="181"/>
      <c r="BP231" s="186"/>
      <c r="BQ231" s="186"/>
      <c r="BR231" s="181"/>
    </row>
    <row r="232" spans="22:70">
      <c r="V232" s="360"/>
      <c r="W232" s="360"/>
      <c r="X232" s="361"/>
      <c r="Y232" s="181"/>
      <c r="Z232" s="181"/>
      <c r="AA232" s="181"/>
      <c r="AB232" s="181"/>
      <c r="AC232" s="181"/>
      <c r="AD232" s="181"/>
      <c r="AE232" s="360"/>
      <c r="AF232" s="362"/>
      <c r="AG232" s="360"/>
      <c r="AH232" s="181"/>
      <c r="AI232" s="186"/>
      <c r="AJ232" s="186"/>
      <c r="AK232" s="360"/>
      <c r="AL232" s="186"/>
      <c r="AM232" s="219"/>
      <c r="AN232" s="181"/>
      <c r="AO232" s="186"/>
      <c r="AP232" s="186"/>
      <c r="AQ232" s="181"/>
      <c r="AR232" s="186"/>
      <c r="AS232" s="186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6"/>
      <c r="BE232" s="186"/>
      <c r="BF232" s="181"/>
      <c r="BG232" s="181"/>
      <c r="BH232" s="181"/>
      <c r="BL232" s="181"/>
      <c r="BM232" s="186"/>
      <c r="BN232" s="186"/>
      <c r="BO232" s="181"/>
      <c r="BP232" s="186"/>
      <c r="BQ232" s="186"/>
      <c r="BR232" s="181"/>
    </row>
    <row r="233" spans="22:70">
      <c r="V233" s="360"/>
      <c r="W233" s="360"/>
      <c r="X233" s="361"/>
      <c r="Y233" s="181"/>
      <c r="Z233" s="181"/>
      <c r="AA233" s="181"/>
      <c r="AB233" s="181"/>
      <c r="AC233" s="181"/>
      <c r="AD233" s="181"/>
      <c r="AE233" s="360"/>
      <c r="AF233" s="362"/>
      <c r="AG233" s="360"/>
      <c r="AH233" s="181"/>
      <c r="AI233" s="186"/>
      <c r="AJ233" s="186"/>
      <c r="AK233" s="360"/>
      <c r="AL233" s="186"/>
      <c r="AM233" s="219"/>
      <c r="AN233" s="181"/>
      <c r="AO233" s="186"/>
      <c r="AP233" s="186"/>
      <c r="AQ233" s="181"/>
      <c r="AR233" s="186"/>
      <c r="AS233" s="186"/>
      <c r="AT233" s="181"/>
      <c r="AU233" s="181"/>
      <c r="AV233" s="181"/>
      <c r="AW233" s="181"/>
      <c r="AX233" s="181"/>
      <c r="AY233" s="181"/>
      <c r="AZ233" s="181"/>
      <c r="BA233" s="181"/>
      <c r="BB233" s="181"/>
      <c r="BC233" s="181"/>
      <c r="BD233" s="186"/>
      <c r="BE233" s="186"/>
      <c r="BF233" s="181"/>
      <c r="BG233" s="181"/>
      <c r="BH233" s="181"/>
      <c r="BL233" s="181"/>
      <c r="BM233" s="186"/>
      <c r="BN233" s="186"/>
      <c r="BO233" s="181"/>
      <c r="BP233" s="186"/>
      <c r="BQ233" s="186"/>
      <c r="BR233" s="181"/>
    </row>
    <row r="234" spans="22:70">
      <c r="V234" s="360"/>
      <c r="W234" s="360"/>
      <c r="X234" s="361"/>
      <c r="Y234" s="181"/>
      <c r="Z234" s="181"/>
      <c r="AA234" s="181"/>
      <c r="AB234" s="181"/>
      <c r="AC234" s="181"/>
      <c r="AD234" s="181"/>
      <c r="AE234" s="360"/>
      <c r="AF234" s="362"/>
      <c r="AG234" s="360"/>
      <c r="AH234" s="181"/>
      <c r="AI234" s="186"/>
      <c r="AJ234" s="186"/>
      <c r="AK234" s="360"/>
      <c r="AL234" s="186"/>
      <c r="AM234" s="219"/>
      <c r="AN234" s="181"/>
      <c r="AO234" s="186"/>
      <c r="AP234" s="186"/>
      <c r="AQ234" s="181"/>
      <c r="AR234" s="186"/>
      <c r="AS234" s="186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6"/>
      <c r="BE234" s="186"/>
      <c r="BF234" s="181"/>
      <c r="BG234" s="181"/>
      <c r="BH234" s="181"/>
      <c r="BL234" s="181"/>
      <c r="BM234" s="186"/>
      <c r="BN234" s="186"/>
      <c r="BO234" s="181"/>
      <c r="BP234" s="186"/>
      <c r="BQ234" s="186"/>
      <c r="BR234" s="181"/>
    </row>
    <row r="235" spans="22:70">
      <c r="V235" s="360"/>
      <c r="W235" s="360"/>
      <c r="X235" s="361"/>
      <c r="Y235" s="181"/>
      <c r="Z235" s="181"/>
      <c r="AA235" s="181"/>
      <c r="AB235" s="181"/>
      <c r="AC235" s="181"/>
      <c r="AD235" s="181"/>
      <c r="AE235" s="360"/>
      <c r="AF235" s="362"/>
      <c r="AG235" s="360"/>
      <c r="AH235" s="181"/>
      <c r="AI235" s="186"/>
      <c r="AJ235" s="186"/>
      <c r="AK235" s="360"/>
      <c r="AL235" s="186"/>
      <c r="AM235" s="219"/>
      <c r="AN235" s="181"/>
      <c r="AO235" s="186"/>
      <c r="AP235" s="186"/>
      <c r="AQ235" s="181"/>
      <c r="AR235" s="186"/>
      <c r="AS235" s="186"/>
      <c r="AT235" s="181"/>
      <c r="AU235" s="181"/>
      <c r="AV235" s="181"/>
      <c r="AW235" s="181"/>
      <c r="AX235" s="181"/>
      <c r="AY235" s="181"/>
      <c r="AZ235" s="181"/>
      <c r="BA235" s="181"/>
      <c r="BB235" s="181"/>
      <c r="BC235" s="181"/>
      <c r="BD235" s="186"/>
      <c r="BE235" s="186"/>
      <c r="BF235" s="181"/>
      <c r="BG235" s="181"/>
      <c r="BH235" s="181"/>
      <c r="BL235" s="181"/>
      <c r="BM235" s="186"/>
      <c r="BN235" s="186"/>
      <c r="BO235" s="181"/>
      <c r="BP235" s="186"/>
      <c r="BQ235" s="186"/>
      <c r="BR235" s="181"/>
    </row>
    <row r="236" spans="22:70">
      <c r="V236" s="360"/>
      <c r="W236" s="360"/>
      <c r="X236" s="361"/>
      <c r="Y236" s="181"/>
      <c r="Z236" s="181"/>
      <c r="AA236" s="181"/>
      <c r="AB236" s="181"/>
      <c r="AC236" s="181"/>
      <c r="AD236" s="181"/>
      <c r="AE236" s="360"/>
      <c r="AF236" s="362"/>
      <c r="AG236" s="360"/>
      <c r="AH236" s="181"/>
      <c r="AI236" s="186"/>
      <c r="AJ236" s="186"/>
      <c r="AK236" s="360"/>
      <c r="AL236" s="186"/>
      <c r="AM236" s="219"/>
      <c r="AN236" s="181"/>
      <c r="AO236" s="186"/>
      <c r="AP236" s="186"/>
      <c r="AQ236" s="181"/>
      <c r="AR236" s="186"/>
      <c r="AS236" s="186"/>
      <c r="AT236" s="181"/>
      <c r="AU236" s="181"/>
      <c r="AV236" s="181"/>
      <c r="AW236" s="181"/>
      <c r="AX236" s="181"/>
      <c r="AY236" s="181"/>
      <c r="AZ236" s="181"/>
      <c r="BA236" s="181"/>
      <c r="BB236" s="181"/>
      <c r="BC236" s="181"/>
      <c r="BD236" s="186"/>
      <c r="BE236" s="186"/>
      <c r="BF236" s="181"/>
      <c r="BG236" s="181"/>
      <c r="BH236" s="181"/>
      <c r="BL236" s="181"/>
      <c r="BM236" s="186"/>
      <c r="BN236" s="186"/>
      <c r="BO236" s="181"/>
      <c r="BP236" s="186"/>
      <c r="BQ236" s="186"/>
      <c r="BR236" s="181"/>
    </row>
    <row r="237" spans="22:70">
      <c r="V237" s="360"/>
      <c r="W237" s="360"/>
      <c r="X237" s="361"/>
      <c r="Y237" s="181"/>
      <c r="Z237" s="181"/>
      <c r="AA237" s="181"/>
      <c r="AB237" s="181"/>
      <c r="AC237" s="181"/>
      <c r="AD237" s="181"/>
      <c r="AE237" s="360"/>
      <c r="AF237" s="362"/>
      <c r="AG237" s="360"/>
      <c r="AH237" s="181"/>
      <c r="AI237" s="186"/>
      <c r="AJ237" s="186"/>
      <c r="AK237" s="360"/>
      <c r="AL237" s="186"/>
      <c r="AM237" s="219"/>
      <c r="AN237" s="181"/>
      <c r="AO237" s="186"/>
      <c r="AP237" s="186"/>
      <c r="AQ237" s="181"/>
      <c r="AR237" s="186"/>
      <c r="AS237" s="186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6"/>
      <c r="BE237" s="186"/>
      <c r="BF237" s="181"/>
      <c r="BG237" s="181"/>
      <c r="BH237" s="181"/>
      <c r="BL237" s="181"/>
      <c r="BM237" s="186"/>
      <c r="BN237" s="186"/>
      <c r="BO237" s="181"/>
      <c r="BP237" s="186"/>
      <c r="BQ237" s="186"/>
      <c r="BR237" s="181"/>
    </row>
    <row r="238" spans="22:70">
      <c r="V238" s="360"/>
      <c r="W238" s="360"/>
      <c r="X238" s="361"/>
      <c r="Y238" s="181"/>
      <c r="Z238" s="181"/>
      <c r="AA238" s="181"/>
      <c r="AB238" s="181"/>
      <c r="AC238" s="181"/>
      <c r="AD238" s="181"/>
      <c r="AE238" s="360"/>
      <c r="AF238" s="362"/>
      <c r="AG238" s="360"/>
      <c r="AH238" s="181"/>
      <c r="AI238" s="186"/>
      <c r="AJ238" s="186"/>
      <c r="AK238" s="360"/>
      <c r="AL238" s="186"/>
      <c r="AM238" s="219"/>
      <c r="AN238" s="181"/>
      <c r="AO238" s="186"/>
      <c r="AP238" s="186"/>
      <c r="AQ238" s="181"/>
      <c r="AR238" s="186"/>
      <c r="AS238" s="186"/>
      <c r="AT238" s="181"/>
      <c r="AU238" s="181"/>
      <c r="AV238" s="181"/>
      <c r="AW238" s="181"/>
      <c r="AX238" s="181"/>
      <c r="AY238" s="181"/>
      <c r="AZ238" s="181"/>
      <c r="BA238" s="181"/>
      <c r="BB238" s="181"/>
      <c r="BC238" s="181"/>
      <c r="BD238" s="186"/>
      <c r="BE238" s="186"/>
      <c r="BF238" s="181"/>
      <c r="BG238" s="181"/>
      <c r="BH238" s="181"/>
      <c r="BL238" s="181"/>
      <c r="BM238" s="186"/>
      <c r="BN238" s="186"/>
      <c r="BO238" s="181"/>
      <c r="BP238" s="186"/>
      <c r="BQ238" s="186"/>
      <c r="BR238" s="181"/>
    </row>
    <row r="239" spans="22:70">
      <c r="V239" s="360"/>
      <c r="W239" s="360"/>
      <c r="X239" s="361"/>
      <c r="Y239" s="181"/>
      <c r="Z239" s="181"/>
      <c r="AA239" s="181"/>
      <c r="AB239" s="181"/>
      <c r="AC239" s="181"/>
      <c r="AD239" s="181"/>
      <c r="AE239" s="360"/>
      <c r="AF239" s="362"/>
      <c r="AG239" s="360"/>
      <c r="AH239" s="181"/>
      <c r="AI239" s="186"/>
      <c r="AJ239" s="186"/>
      <c r="AK239" s="360"/>
      <c r="AL239" s="186"/>
      <c r="AM239" s="219"/>
      <c r="AN239" s="181"/>
      <c r="AO239" s="186"/>
      <c r="AP239" s="186"/>
      <c r="AQ239" s="181"/>
      <c r="AR239" s="186"/>
      <c r="AS239" s="186"/>
      <c r="AT239" s="181"/>
      <c r="AU239" s="181"/>
      <c r="AV239" s="181"/>
      <c r="AW239" s="181"/>
      <c r="AX239" s="181"/>
      <c r="AY239" s="181"/>
      <c r="AZ239" s="181"/>
      <c r="BA239" s="181"/>
      <c r="BB239" s="181"/>
      <c r="BC239" s="181"/>
      <c r="BD239" s="186"/>
      <c r="BE239" s="186"/>
      <c r="BF239" s="181"/>
      <c r="BG239" s="181"/>
      <c r="BH239" s="181"/>
      <c r="BL239" s="181"/>
      <c r="BM239" s="186"/>
      <c r="BN239" s="186"/>
      <c r="BO239" s="181"/>
      <c r="BP239" s="186"/>
      <c r="BQ239" s="186"/>
      <c r="BR239" s="181"/>
    </row>
    <row r="240" spans="22:70">
      <c r="V240" s="360"/>
      <c r="W240" s="360"/>
      <c r="X240" s="361"/>
      <c r="Y240" s="181"/>
      <c r="Z240" s="181"/>
      <c r="AA240" s="181"/>
      <c r="AB240" s="181"/>
      <c r="AC240" s="181"/>
      <c r="AD240" s="181"/>
      <c r="AE240" s="360"/>
      <c r="AF240" s="362"/>
      <c r="AG240" s="360"/>
      <c r="AH240" s="181"/>
      <c r="AI240" s="186"/>
      <c r="AJ240" s="186"/>
      <c r="AK240" s="360"/>
      <c r="AL240" s="186"/>
      <c r="AM240" s="219"/>
      <c r="AN240" s="181"/>
      <c r="AO240" s="186"/>
      <c r="AP240" s="186"/>
      <c r="AQ240" s="181"/>
      <c r="AR240" s="186"/>
      <c r="AS240" s="186"/>
      <c r="AT240" s="181"/>
      <c r="AU240" s="181"/>
      <c r="AV240" s="181"/>
      <c r="AW240" s="181"/>
      <c r="AX240" s="181"/>
      <c r="AY240" s="181"/>
      <c r="AZ240" s="181"/>
      <c r="BA240" s="181"/>
      <c r="BB240" s="181"/>
      <c r="BC240" s="181"/>
      <c r="BD240" s="186"/>
      <c r="BE240" s="186"/>
      <c r="BF240" s="181"/>
      <c r="BG240" s="181"/>
      <c r="BH240" s="181"/>
      <c r="BL240" s="181"/>
      <c r="BM240" s="186"/>
      <c r="BN240" s="186"/>
      <c r="BO240" s="181"/>
      <c r="BP240" s="186"/>
      <c r="BQ240" s="186"/>
      <c r="BR240" s="181"/>
    </row>
    <row r="241" spans="22:70">
      <c r="V241" s="360"/>
      <c r="W241" s="360"/>
      <c r="X241" s="361"/>
      <c r="Y241" s="181"/>
      <c r="Z241" s="181"/>
      <c r="AA241" s="181"/>
      <c r="AB241" s="181"/>
      <c r="AC241" s="181"/>
      <c r="AD241" s="181"/>
      <c r="AE241" s="360"/>
      <c r="AF241" s="362"/>
      <c r="AG241" s="360"/>
      <c r="AH241" s="181"/>
      <c r="AI241" s="186"/>
      <c r="AJ241" s="186"/>
      <c r="AK241" s="360"/>
      <c r="AL241" s="186"/>
      <c r="AM241" s="219"/>
      <c r="AN241" s="181"/>
      <c r="AO241" s="186"/>
      <c r="AP241" s="186"/>
      <c r="AQ241" s="181"/>
      <c r="AR241" s="186"/>
      <c r="AS241" s="186"/>
      <c r="AT241" s="181"/>
      <c r="AU241" s="181"/>
      <c r="AV241" s="181"/>
      <c r="AW241" s="181"/>
      <c r="AX241" s="181"/>
      <c r="AY241" s="181"/>
      <c r="AZ241" s="181"/>
      <c r="BA241" s="181"/>
      <c r="BB241" s="181"/>
      <c r="BC241" s="181"/>
      <c r="BD241" s="186"/>
      <c r="BE241" s="186"/>
      <c r="BF241" s="181"/>
      <c r="BG241" s="181"/>
      <c r="BH241" s="181"/>
      <c r="BL241" s="181"/>
      <c r="BM241" s="186"/>
      <c r="BN241" s="186"/>
      <c r="BO241" s="181"/>
      <c r="BP241" s="186"/>
      <c r="BQ241" s="186"/>
      <c r="BR241" s="181"/>
    </row>
    <row r="242" spans="22:70">
      <c r="V242" s="360"/>
      <c r="W242" s="360"/>
      <c r="X242" s="361"/>
      <c r="Y242" s="181"/>
      <c r="Z242" s="181"/>
      <c r="AA242" s="181"/>
      <c r="AB242" s="181"/>
      <c r="AC242" s="181"/>
      <c r="AD242" s="181"/>
      <c r="AE242" s="360"/>
      <c r="AF242" s="362"/>
      <c r="AG242" s="360"/>
      <c r="AH242" s="181"/>
      <c r="AI242" s="186"/>
      <c r="AJ242" s="186"/>
      <c r="AK242" s="360"/>
      <c r="AL242" s="186"/>
      <c r="AM242" s="219"/>
      <c r="AN242" s="181"/>
      <c r="AO242" s="186"/>
      <c r="AP242" s="186"/>
      <c r="AQ242" s="181"/>
      <c r="AR242" s="186"/>
      <c r="AS242" s="186"/>
      <c r="AT242" s="181"/>
      <c r="AU242" s="181"/>
      <c r="AV242" s="181"/>
      <c r="AW242" s="181"/>
      <c r="AX242" s="181"/>
      <c r="AY242" s="181"/>
      <c r="AZ242" s="181"/>
      <c r="BA242" s="181"/>
      <c r="BB242" s="181"/>
      <c r="BC242" s="181"/>
      <c r="BD242" s="186"/>
      <c r="BE242" s="186"/>
      <c r="BF242" s="181"/>
      <c r="BG242" s="181"/>
      <c r="BH242" s="181"/>
      <c r="BL242" s="181"/>
      <c r="BM242" s="186"/>
      <c r="BN242" s="186"/>
      <c r="BO242" s="181"/>
      <c r="BP242" s="186"/>
      <c r="BQ242" s="186"/>
      <c r="BR242" s="181"/>
    </row>
    <row r="243" spans="22:70">
      <c r="V243" s="360"/>
      <c r="W243" s="360"/>
      <c r="X243" s="361"/>
      <c r="Y243" s="181"/>
      <c r="Z243" s="181"/>
      <c r="AA243" s="181"/>
      <c r="AB243" s="181"/>
      <c r="AC243" s="181"/>
      <c r="AD243" s="181"/>
      <c r="AE243" s="360"/>
      <c r="AF243" s="362"/>
      <c r="AG243" s="360"/>
      <c r="AH243" s="181"/>
      <c r="AI243" s="186"/>
      <c r="AJ243" s="186"/>
      <c r="AK243" s="360"/>
      <c r="AL243" s="186"/>
      <c r="AM243" s="219"/>
      <c r="AN243" s="181"/>
      <c r="AO243" s="186"/>
      <c r="AP243" s="186"/>
      <c r="AQ243" s="181"/>
      <c r="AR243" s="186"/>
      <c r="AS243" s="186"/>
      <c r="AT243" s="181"/>
      <c r="AU243" s="181"/>
      <c r="AV243" s="181"/>
      <c r="AW243" s="181"/>
      <c r="AX243" s="181"/>
      <c r="AY243" s="181"/>
      <c r="AZ243" s="181"/>
      <c r="BA243" s="181"/>
      <c r="BB243" s="181"/>
      <c r="BC243" s="181"/>
      <c r="BD243" s="186"/>
      <c r="BE243" s="186"/>
      <c r="BF243" s="181"/>
      <c r="BG243" s="181"/>
      <c r="BH243" s="181"/>
      <c r="BL243" s="181"/>
      <c r="BM243" s="186"/>
      <c r="BN243" s="186"/>
      <c r="BO243" s="181"/>
      <c r="BP243" s="186"/>
      <c r="BQ243" s="186"/>
      <c r="BR243" s="181"/>
    </row>
    <row r="244" spans="22:70">
      <c r="V244" s="360"/>
      <c r="W244" s="360"/>
      <c r="X244" s="361"/>
      <c r="Y244" s="181"/>
      <c r="Z244" s="181"/>
      <c r="AA244" s="181"/>
      <c r="AB244" s="181"/>
      <c r="AC244" s="181"/>
      <c r="AD244" s="181"/>
      <c r="AE244" s="360"/>
      <c r="AF244" s="362"/>
      <c r="AG244" s="360"/>
      <c r="AH244" s="181"/>
      <c r="AI244" s="186"/>
      <c r="AJ244" s="186"/>
      <c r="AK244" s="360"/>
      <c r="AL244" s="186"/>
      <c r="AM244" s="219"/>
      <c r="AN244" s="181"/>
      <c r="AO244" s="186"/>
      <c r="AP244" s="186"/>
      <c r="AQ244" s="181"/>
      <c r="AR244" s="186"/>
      <c r="AS244" s="186"/>
      <c r="AT244" s="181"/>
      <c r="AU244" s="181"/>
      <c r="AV244" s="181"/>
      <c r="AW244" s="181"/>
      <c r="AX244" s="181"/>
      <c r="AY244" s="181"/>
      <c r="AZ244" s="181"/>
      <c r="BA244" s="181"/>
      <c r="BB244" s="181"/>
      <c r="BC244" s="181"/>
      <c r="BD244" s="186"/>
      <c r="BE244" s="186"/>
      <c r="BF244" s="181"/>
      <c r="BG244" s="181"/>
      <c r="BH244" s="181"/>
      <c r="BL244" s="181"/>
      <c r="BM244" s="186"/>
      <c r="BN244" s="186"/>
      <c r="BO244" s="181"/>
      <c r="BP244" s="186"/>
      <c r="BQ244" s="186"/>
      <c r="BR244" s="181"/>
    </row>
    <row r="245" spans="22:70">
      <c r="V245" s="360"/>
      <c r="W245" s="360"/>
      <c r="X245" s="361"/>
      <c r="Y245" s="181"/>
      <c r="Z245" s="181"/>
      <c r="AA245" s="181"/>
      <c r="AB245" s="181"/>
      <c r="AC245" s="181"/>
      <c r="AD245" s="181"/>
      <c r="AE245" s="360"/>
      <c r="AF245" s="362"/>
      <c r="AG245" s="360"/>
      <c r="AH245" s="181"/>
      <c r="AI245" s="186"/>
      <c r="AJ245" s="186"/>
      <c r="AK245" s="360"/>
      <c r="AL245" s="186"/>
      <c r="AM245" s="219"/>
      <c r="AN245" s="181"/>
      <c r="AO245" s="186"/>
      <c r="AP245" s="186"/>
      <c r="AQ245" s="181"/>
      <c r="AR245" s="186"/>
      <c r="AS245" s="186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6"/>
      <c r="BE245" s="186"/>
      <c r="BF245" s="181"/>
      <c r="BG245" s="181"/>
      <c r="BH245" s="181"/>
      <c r="BL245" s="181"/>
      <c r="BM245" s="186"/>
      <c r="BN245" s="186"/>
      <c r="BO245" s="181"/>
      <c r="BP245" s="186"/>
      <c r="BQ245" s="186"/>
      <c r="BR245" s="181"/>
    </row>
    <row r="246" spans="22:70">
      <c r="V246" s="360"/>
      <c r="W246" s="360"/>
      <c r="X246" s="361"/>
      <c r="Y246" s="181"/>
      <c r="Z246" s="181"/>
      <c r="AA246" s="181"/>
      <c r="AB246" s="181"/>
      <c r="AC246" s="181"/>
      <c r="AD246" s="181"/>
      <c r="AE246" s="360"/>
      <c r="AF246" s="362"/>
      <c r="AG246" s="360"/>
      <c r="AH246" s="181"/>
      <c r="AI246" s="186"/>
      <c r="AJ246" s="186"/>
      <c r="AK246" s="360"/>
      <c r="AL246" s="186"/>
      <c r="AM246" s="219"/>
      <c r="AN246" s="181"/>
      <c r="AO246" s="186"/>
      <c r="AP246" s="186"/>
      <c r="AQ246" s="181"/>
      <c r="AR246" s="186"/>
      <c r="AS246" s="186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6"/>
      <c r="BE246" s="186"/>
      <c r="BF246" s="181"/>
      <c r="BG246" s="181"/>
      <c r="BH246" s="181"/>
      <c r="BL246" s="181"/>
      <c r="BM246" s="186"/>
      <c r="BN246" s="186"/>
      <c r="BO246" s="181"/>
      <c r="BP246" s="186"/>
      <c r="BQ246" s="186"/>
      <c r="BR246" s="181"/>
    </row>
    <row r="247" spans="22:70">
      <c r="V247" s="360"/>
      <c r="W247" s="360"/>
      <c r="X247" s="361"/>
      <c r="Y247" s="181"/>
      <c r="Z247" s="181"/>
      <c r="AA247" s="181"/>
      <c r="AB247" s="181"/>
      <c r="AC247" s="181"/>
      <c r="AD247" s="181"/>
      <c r="AE247" s="360"/>
      <c r="AF247" s="362"/>
      <c r="AG247" s="360"/>
      <c r="AH247" s="181"/>
      <c r="AI247" s="186"/>
      <c r="AJ247" s="186"/>
      <c r="AK247" s="360"/>
      <c r="AL247" s="186"/>
      <c r="AM247" s="219"/>
      <c r="AN247" s="181"/>
      <c r="AO247" s="186"/>
      <c r="AP247" s="186"/>
      <c r="AQ247" s="181"/>
      <c r="AR247" s="186"/>
      <c r="AS247" s="186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6"/>
      <c r="BE247" s="186"/>
      <c r="BF247" s="181"/>
      <c r="BG247" s="181"/>
      <c r="BH247" s="181"/>
      <c r="BL247" s="181"/>
      <c r="BM247" s="186"/>
      <c r="BN247" s="186"/>
      <c r="BO247" s="181"/>
      <c r="BP247" s="186"/>
      <c r="BQ247" s="186"/>
      <c r="BR247" s="181"/>
    </row>
    <row r="248" spans="22:70">
      <c r="V248" s="360"/>
      <c r="W248" s="360"/>
      <c r="X248" s="361"/>
      <c r="Y248" s="181"/>
      <c r="Z248" s="181"/>
      <c r="AA248" s="181"/>
      <c r="AB248" s="181"/>
      <c r="AC248" s="181"/>
      <c r="AD248" s="181"/>
      <c r="AE248" s="360"/>
      <c r="AF248" s="362"/>
      <c r="AG248" s="360"/>
      <c r="AH248" s="181"/>
      <c r="AI248" s="186"/>
      <c r="AJ248" s="186"/>
      <c r="AK248" s="360"/>
      <c r="AL248" s="186"/>
      <c r="AM248" s="219"/>
      <c r="AN248" s="181"/>
      <c r="AO248" s="186"/>
      <c r="AP248" s="186"/>
      <c r="AQ248" s="181"/>
      <c r="AR248" s="186"/>
      <c r="AS248" s="186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6"/>
      <c r="BE248" s="186"/>
      <c r="BF248" s="181"/>
      <c r="BG248" s="181"/>
      <c r="BH248" s="181"/>
      <c r="BL248" s="181"/>
      <c r="BM248" s="186"/>
      <c r="BN248" s="186"/>
      <c r="BO248" s="181"/>
      <c r="BP248" s="186"/>
      <c r="BQ248" s="186"/>
      <c r="BR248" s="181"/>
    </row>
    <row r="249" spans="22:70">
      <c r="V249" s="360"/>
      <c r="W249" s="360"/>
      <c r="X249" s="361"/>
      <c r="Y249" s="181"/>
      <c r="Z249" s="181"/>
      <c r="AA249" s="181"/>
      <c r="AB249" s="181"/>
      <c r="AC249" s="181"/>
      <c r="AD249" s="181"/>
      <c r="AE249" s="360"/>
      <c r="AF249" s="362"/>
      <c r="AG249" s="360"/>
      <c r="AH249" s="181"/>
      <c r="AI249" s="186"/>
      <c r="AJ249" s="186"/>
      <c r="AK249" s="360"/>
      <c r="AL249" s="186"/>
      <c r="AM249" s="219"/>
      <c r="AN249" s="181"/>
      <c r="AO249" s="186"/>
      <c r="AP249" s="186"/>
      <c r="AQ249" s="181"/>
      <c r="AR249" s="186"/>
      <c r="AS249" s="186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6"/>
      <c r="BE249" s="186"/>
      <c r="BF249" s="181"/>
      <c r="BG249" s="181"/>
      <c r="BH249" s="181"/>
      <c r="BL249" s="181"/>
      <c r="BM249" s="186"/>
      <c r="BN249" s="186"/>
      <c r="BO249" s="181"/>
      <c r="BP249" s="186"/>
      <c r="BQ249" s="186"/>
      <c r="BR249" s="181"/>
    </row>
    <row r="250" spans="22:70">
      <c r="V250" s="360"/>
      <c r="W250" s="360"/>
      <c r="X250" s="361"/>
      <c r="Y250" s="181"/>
      <c r="Z250" s="181"/>
      <c r="AA250" s="181"/>
      <c r="AB250" s="181"/>
      <c r="AC250" s="181"/>
      <c r="AD250" s="181"/>
      <c r="AE250" s="360"/>
      <c r="AF250" s="362"/>
      <c r="AG250" s="360"/>
      <c r="AH250" s="181"/>
      <c r="AI250" s="186"/>
      <c r="AJ250" s="186"/>
      <c r="AK250" s="360"/>
      <c r="AL250" s="186"/>
      <c r="AM250" s="219"/>
      <c r="AN250" s="181"/>
      <c r="AO250" s="186"/>
      <c r="AP250" s="186"/>
      <c r="AQ250" s="181"/>
      <c r="AR250" s="186"/>
      <c r="AS250" s="186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6"/>
      <c r="BE250" s="186"/>
      <c r="BF250" s="181"/>
      <c r="BG250" s="181"/>
      <c r="BH250" s="181"/>
      <c r="BL250" s="181"/>
      <c r="BM250" s="186"/>
      <c r="BN250" s="186"/>
      <c r="BO250" s="181"/>
      <c r="BP250" s="186"/>
      <c r="BQ250" s="186"/>
      <c r="BR250" s="181"/>
    </row>
    <row r="251" spans="22:70">
      <c r="V251" s="360"/>
      <c r="W251" s="360"/>
      <c r="X251" s="361"/>
      <c r="Y251" s="181"/>
      <c r="Z251" s="181"/>
      <c r="AA251" s="181"/>
      <c r="AB251" s="181"/>
      <c r="AC251" s="181"/>
      <c r="AD251" s="181"/>
      <c r="AE251" s="360"/>
      <c r="AF251" s="362"/>
      <c r="AG251" s="360"/>
      <c r="AH251" s="181"/>
      <c r="AI251" s="186"/>
      <c r="AJ251" s="186"/>
      <c r="AK251" s="360"/>
      <c r="AL251" s="186"/>
      <c r="AM251" s="219"/>
      <c r="AN251" s="181"/>
      <c r="AO251" s="186"/>
      <c r="AP251" s="186"/>
      <c r="AQ251" s="181"/>
      <c r="AR251" s="186"/>
      <c r="AS251" s="186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6"/>
      <c r="BE251" s="186"/>
      <c r="BF251" s="181"/>
      <c r="BG251" s="181"/>
      <c r="BH251" s="181"/>
      <c r="BL251" s="181"/>
      <c r="BM251" s="186"/>
      <c r="BN251" s="186"/>
      <c r="BO251" s="181"/>
      <c r="BP251" s="186"/>
      <c r="BQ251" s="186"/>
      <c r="BR251" s="181"/>
    </row>
    <row r="252" spans="22:70">
      <c r="V252" s="360"/>
      <c r="W252" s="360"/>
      <c r="X252" s="361"/>
      <c r="Y252" s="181"/>
      <c r="Z252" s="181"/>
      <c r="AA252" s="181"/>
      <c r="AB252" s="181"/>
      <c r="AC252" s="181"/>
      <c r="AD252" s="181"/>
      <c r="AE252" s="360"/>
      <c r="AF252" s="362"/>
      <c r="AG252" s="360"/>
      <c r="AH252" s="181"/>
      <c r="AI252" s="186"/>
      <c r="AJ252" s="186"/>
      <c r="AK252" s="360"/>
      <c r="AL252" s="186"/>
      <c r="AM252" s="219"/>
      <c r="AN252" s="181"/>
      <c r="AO252" s="186"/>
      <c r="AP252" s="186"/>
      <c r="AQ252" s="181"/>
      <c r="AR252" s="186"/>
      <c r="AS252" s="186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6"/>
      <c r="BE252" s="186"/>
      <c r="BF252" s="181"/>
      <c r="BG252" s="181"/>
      <c r="BH252" s="181"/>
      <c r="BL252" s="181"/>
      <c r="BM252" s="186"/>
      <c r="BN252" s="186"/>
      <c r="BO252" s="181"/>
      <c r="BP252" s="186"/>
      <c r="BQ252" s="186"/>
      <c r="BR252" s="181"/>
    </row>
    <row r="253" spans="22:70">
      <c r="V253" s="360"/>
      <c r="W253" s="360"/>
      <c r="X253" s="361"/>
      <c r="Y253" s="181"/>
      <c r="Z253" s="181"/>
      <c r="AA253" s="181"/>
      <c r="AB253" s="181"/>
      <c r="AC253" s="181"/>
      <c r="AD253" s="181"/>
      <c r="AE253" s="360"/>
      <c r="AF253" s="362"/>
      <c r="AG253" s="360"/>
      <c r="AH253" s="181"/>
      <c r="AI253" s="186"/>
      <c r="AJ253" s="186"/>
      <c r="AK253" s="360"/>
      <c r="AL253" s="186"/>
      <c r="AM253" s="219"/>
      <c r="AN253" s="181"/>
      <c r="AO253" s="186"/>
      <c r="AP253" s="186"/>
      <c r="AQ253" s="181"/>
      <c r="AR253" s="186"/>
      <c r="AS253" s="186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6"/>
      <c r="BE253" s="186"/>
      <c r="BF253" s="181"/>
      <c r="BG253" s="181"/>
      <c r="BH253" s="181"/>
      <c r="BL253" s="181"/>
      <c r="BM253" s="186"/>
      <c r="BN253" s="186"/>
      <c r="BO253" s="181"/>
      <c r="BP253" s="186"/>
      <c r="BQ253" s="186"/>
      <c r="BR253" s="181"/>
    </row>
    <row r="254" spans="22:70">
      <c r="V254" s="360"/>
      <c r="W254" s="360"/>
      <c r="X254" s="361"/>
      <c r="Y254" s="181"/>
      <c r="Z254" s="181"/>
      <c r="AA254" s="181"/>
      <c r="AB254" s="181"/>
      <c r="AC254" s="181"/>
      <c r="AD254" s="181"/>
      <c r="AE254" s="360"/>
      <c r="AF254" s="362"/>
      <c r="AG254" s="360"/>
      <c r="AH254" s="181"/>
      <c r="AI254" s="186"/>
      <c r="AJ254" s="186"/>
      <c r="AK254" s="360"/>
      <c r="AL254" s="186"/>
      <c r="AM254" s="219"/>
      <c r="AN254" s="181"/>
      <c r="AO254" s="186"/>
      <c r="AP254" s="186"/>
      <c r="AQ254" s="181"/>
      <c r="AR254" s="186"/>
      <c r="AS254" s="186"/>
      <c r="AT254" s="181"/>
      <c r="AU254" s="181"/>
      <c r="AV254" s="181"/>
      <c r="AW254" s="181"/>
      <c r="AX254" s="181"/>
      <c r="AY254" s="181"/>
      <c r="AZ254" s="181"/>
      <c r="BA254" s="181"/>
      <c r="BB254" s="181"/>
      <c r="BC254" s="181"/>
      <c r="BD254" s="186"/>
      <c r="BE254" s="186"/>
      <c r="BF254" s="181"/>
      <c r="BG254" s="181"/>
      <c r="BH254" s="181"/>
      <c r="BL254" s="181"/>
      <c r="BM254" s="186"/>
      <c r="BN254" s="186"/>
      <c r="BO254" s="181"/>
      <c r="BP254" s="186"/>
      <c r="BQ254" s="186"/>
      <c r="BR254" s="181"/>
    </row>
    <row r="255" spans="22:70">
      <c r="V255" s="360"/>
      <c r="W255" s="360"/>
      <c r="X255" s="361"/>
      <c r="Y255" s="181"/>
      <c r="Z255" s="181"/>
      <c r="AA255" s="181"/>
      <c r="AB255" s="181"/>
      <c r="AC255" s="181"/>
      <c r="AD255" s="181"/>
      <c r="AE255" s="360"/>
      <c r="AF255" s="362"/>
      <c r="AG255" s="360"/>
      <c r="AH255" s="181"/>
      <c r="AI255" s="186"/>
      <c r="AJ255" s="186"/>
      <c r="AK255" s="360"/>
      <c r="AL255" s="186"/>
      <c r="AM255" s="219"/>
      <c r="AN255" s="181"/>
      <c r="AO255" s="186"/>
      <c r="AP255" s="186"/>
      <c r="AQ255" s="181"/>
      <c r="AR255" s="186"/>
      <c r="AS255" s="186"/>
      <c r="AT255" s="181"/>
      <c r="AU255" s="181"/>
      <c r="AV255" s="181"/>
      <c r="AW255" s="181"/>
      <c r="AX255" s="181"/>
      <c r="AY255" s="181"/>
      <c r="AZ255" s="181"/>
      <c r="BA255" s="181"/>
      <c r="BB255" s="181"/>
      <c r="BC255" s="181"/>
      <c r="BD255" s="186"/>
      <c r="BE255" s="186"/>
      <c r="BF255" s="181"/>
      <c r="BG255" s="181"/>
      <c r="BH255" s="181"/>
      <c r="BL255" s="181"/>
      <c r="BM255" s="186"/>
      <c r="BN255" s="186"/>
      <c r="BO255" s="181"/>
      <c r="BP255" s="186"/>
      <c r="BQ255" s="186"/>
      <c r="BR255" s="181"/>
    </row>
    <row r="256" spans="22:70">
      <c r="V256" s="360"/>
      <c r="W256" s="360"/>
      <c r="X256" s="361"/>
      <c r="Y256" s="181"/>
      <c r="Z256" s="181"/>
      <c r="AA256" s="181"/>
      <c r="AB256" s="181"/>
      <c r="AC256" s="181"/>
      <c r="AD256" s="181"/>
      <c r="AE256" s="360"/>
      <c r="AF256" s="362"/>
      <c r="AG256" s="360"/>
      <c r="AH256" s="181"/>
      <c r="AI256" s="186"/>
      <c r="AJ256" s="186"/>
      <c r="AK256" s="360"/>
      <c r="AL256" s="186"/>
      <c r="AM256" s="219"/>
      <c r="AN256" s="181"/>
      <c r="AO256" s="186"/>
      <c r="AP256" s="186"/>
      <c r="AQ256" s="181"/>
      <c r="AR256" s="186"/>
      <c r="AS256" s="186"/>
      <c r="AT256" s="181"/>
      <c r="AU256" s="181"/>
      <c r="AV256" s="181"/>
      <c r="AW256" s="181"/>
      <c r="AX256" s="181"/>
      <c r="AY256" s="181"/>
      <c r="AZ256" s="181"/>
      <c r="BA256" s="181"/>
      <c r="BB256" s="181"/>
      <c r="BC256" s="181"/>
      <c r="BD256" s="186"/>
      <c r="BE256" s="186"/>
      <c r="BF256" s="181"/>
      <c r="BG256" s="181"/>
      <c r="BH256" s="181"/>
      <c r="BL256" s="181"/>
      <c r="BM256" s="186"/>
      <c r="BN256" s="186"/>
      <c r="BO256" s="181"/>
      <c r="BP256" s="186"/>
      <c r="BQ256" s="186"/>
      <c r="BR256" s="181"/>
    </row>
    <row r="257" spans="22:70">
      <c r="V257" s="360"/>
      <c r="W257" s="360"/>
      <c r="X257" s="361"/>
      <c r="Y257" s="181"/>
      <c r="Z257" s="181"/>
      <c r="AA257" s="181"/>
      <c r="AB257" s="181"/>
      <c r="AC257" s="181"/>
      <c r="AD257" s="181"/>
      <c r="AE257" s="360"/>
      <c r="AF257" s="362"/>
      <c r="AG257" s="360"/>
      <c r="AH257" s="181"/>
      <c r="AI257" s="186"/>
      <c r="AJ257" s="186"/>
      <c r="AK257" s="360"/>
      <c r="AL257" s="186"/>
      <c r="AM257" s="219"/>
      <c r="AN257" s="181"/>
      <c r="AO257" s="186"/>
      <c r="AP257" s="186"/>
      <c r="AQ257" s="181"/>
      <c r="AR257" s="186"/>
      <c r="AS257" s="186"/>
      <c r="AT257" s="181"/>
      <c r="AU257" s="181"/>
      <c r="AV257" s="181"/>
      <c r="AW257" s="181"/>
      <c r="AX257" s="181"/>
      <c r="AY257" s="181"/>
      <c r="AZ257" s="181"/>
      <c r="BA257" s="181"/>
      <c r="BB257" s="181"/>
      <c r="BC257" s="181"/>
      <c r="BD257" s="186"/>
      <c r="BE257" s="186"/>
      <c r="BF257" s="181"/>
      <c r="BG257" s="181"/>
      <c r="BH257" s="181"/>
      <c r="BL257" s="181"/>
      <c r="BM257" s="186"/>
      <c r="BN257" s="186"/>
      <c r="BO257" s="181"/>
      <c r="BP257" s="186"/>
      <c r="BQ257" s="186"/>
      <c r="BR257" s="181"/>
    </row>
    <row r="258" spans="22:70">
      <c r="V258" s="360"/>
      <c r="W258" s="360"/>
      <c r="X258" s="361"/>
      <c r="Y258" s="181"/>
      <c r="Z258" s="181"/>
      <c r="AA258" s="181"/>
      <c r="AB258" s="181"/>
      <c r="AC258" s="181"/>
      <c r="AD258" s="181"/>
      <c r="AE258" s="360"/>
      <c r="AF258" s="362"/>
      <c r="AG258" s="360"/>
      <c r="AH258" s="181"/>
      <c r="AI258" s="186"/>
      <c r="AJ258" s="186"/>
      <c r="AK258" s="360"/>
      <c r="AL258" s="186"/>
      <c r="AM258" s="219"/>
      <c r="AN258" s="181"/>
      <c r="AO258" s="186"/>
      <c r="AP258" s="186"/>
      <c r="AQ258" s="181"/>
      <c r="AR258" s="186"/>
      <c r="AS258" s="186"/>
      <c r="AT258" s="181"/>
      <c r="AU258" s="181"/>
      <c r="AV258" s="181"/>
      <c r="AW258" s="181"/>
      <c r="AX258" s="181"/>
      <c r="AY258" s="181"/>
      <c r="AZ258" s="181"/>
      <c r="BA258" s="181"/>
      <c r="BB258" s="181"/>
      <c r="BC258" s="181"/>
      <c r="BD258" s="186"/>
      <c r="BE258" s="186"/>
      <c r="BF258" s="181"/>
      <c r="BG258" s="181"/>
      <c r="BH258" s="181"/>
      <c r="BL258" s="181"/>
      <c r="BM258" s="186"/>
      <c r="BN258" s="186"/>
      <c r="BO258" s="181"/>
      <c r="BP258" s="186"/>
      <c r="BQ258" s="186"/>
      <c r="BR258" s="181"/>
    </row>
    <row r="259" spans="22:70">
      <c r="V259" s="360"/>
      <c r="W259" s="360"/>
      <c r="X259" s="361"/>
      <c r="Y259" s="181"/>
      <c r="Z259" s="181"/>
      <c r="AA259" s="181"/>
      <c r="AB259" s="181"/>
      <c r="AC259" s="181"/>
      <c r="AD259" s="181"/>
      <c r="AE259" s="360"/>
      <c r="AF259" s="362"/>
      <c r="AG259" s="360"/>
      <c r="AH259" s="181"/>
      <c r="AI259" s="186"/>
      <c r="AJ259" s="186"/>
      <c r="AK259" s="360"/>
      <c r="AL259" s="186"/>
      <c r="AM259" s="219"/>
      <c r="AN259" s="181"/>
      <c r="AO259" s="186"/>
      <c r="AP259" s="186"/>
      <c r="AQ259" s="181"/>
      <c r="AR259" s="186"/>
      <c r="AS259" s="186"/>
      <c r="AT259" s="181"/>
      <c r="AU259" s="181"/>
      <c r="AV259" s="181"/>
      <c r="AW259" s="181"/>
      <c r="AX259" s="181"/>
      <c r="AY259" s="181"/>
      <c r="AZ259" s="181"/>
      <c r="BA259" s="181"/>
      <c r="BB259" s="181"/>
      <c r="BC259" s="181"/>
      <c r="BD259" s="186"/>
      <c r="BE259" s="186"/>
      <c r="BF259" s="181"/>
      <c r="BG259" s="181"/>
      <c r="BH259" s="181"/>
      <c r="BL259" s="181"/>
      <c r="BM259" s="186"/>
      <c r="BN259" s="186"/>
      <c r="BO259" s="181"/>
      <c r="BP259" s="186"/>
      <c r="BQ259" s="186"/>
      <c r="BR259" s="181"/>
    </row>
    <row r="260" spans="22:70">
      <c r="V260" s="360"/>
      <c r="W260" s="360"/>
      <c r="X260" s="361"/>
      <c r="Y260" s="181"/>
      <c r="Z260" s="181"/>
      <c r="AA260" s="181"/>
      <c r="AB260" s="181"/>
      <c r="AC260" s="181"/>
      <c r="AD260" s="181"/>
      <c r="AE260" s="360"/>
      <c r="AF260" s="362"/>
      <c r="AG260" s="360"/>
      <c r="AH260" s="181"/>
      <c r="AI260" s="186"/>
      <c r="AJ260" s="186"/>
      <c r="AK260" s="360"/>
      <c r="AL260" s="186"/>
      <c r="AM260" s="219"/>
      <c r="AN260" s="181"/>
      <c r="AO260" s="186"/>
      <c r="AP260" s="186"/>
      <c r="AQ260" s="181"/>
      <c r="AR260" s="186"/>
      <c r="AS260" s="186"/>
      <c r="AT260" s="181"/>
      <c r="AU260" s="181"/>
      <c r="AV260" s="181"/>
      <c r="AW260" s="181"/>
      <c r="AX260" s="181"/>
      <c r="AY260" s="181"/>
      <c r="AZ260" s="181"/>
      <c r="BA260" s="181"/>
      <c r="BB260" s="181"/>
      <c r="BC260" s="181"/>
      <c r="BD260" s="186"/>
      <c r="BE260" s="186"/>
      <c r="BF260" s="181"/>
      <c r="BG260" s="181"/>
      <c r="BH260" s="181"/>
      <c r="BL260" s="181"/>
      <c r="BM260" s="186"/>
      <c r="BN260" s="186"/>
      <c r="BO260" s="181"/>
      <c r="BP260" s="186"/>
      <c r="BQ260" s="186"/>
      <c r="BR260" s="181"/>
    </row>
    <row r="261" spans="22:70">
      <c r="V261" s="360"/>
      <c r="W261" s="360"/>
      <c r="X261" s="361"/>
      <c r="Y261" s="181"/>
      <c r="Z261" s="181"/>
      <c r="AA261" s="181"/>
      <c r="AB261" s="181"/>
      <c r="AC261" s="181"/>
      <c r="AD261" s="181"/>
      <c r="AE261" s="360"/>
      <c r="AF261" s="362"/>
      <c r="AG261" s="360"/>
      <c r="AH261" s="181"/>
      <c r="AI261" s="186"/>
      <c r="AJ261" s="186"/>
      <c r="AK261" s="360"/>
      <c r="AL261" s="186"/>
      <c r="AM261" s="219"/>
      <c r="AN261" s="181"/>
      <c r="AO261" s="186"/>
      <c r="AP261" s="186"/>
      <c r="AQ261" s="181"/>
      <c r="AR261" s="186"/>
      <c r="AS261" s="186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6"/>
      <c r="BE261" s="186"/>
      <c r="BF261" s="181"/>
      <c r="BG261" s="181"/>
      <c r="BH261" s="181"/>
      <c r="BL261" s="181"/>
      <c r="BM261" s="186"/>
      <c r="BN261" s="186"/>
      <c r="BO261" s="181"/>
      <c r="BP261" s="186"/>
      <c r="BQ261" s="186"/>
      <c r="BR261" s="181"/>
    </row>
    <row r="262" spans="22:70">
      <c r="V262" s="360"/>
      <c r="W262" s="360"/>
      <c r="X262" s="361"/>
      <c r="Y262" s="181"/>
      <c r="Z262" s="181"/>
      <c r="AA262" s="181"/>
      <c r="AB262" s="181"/>
      <c r="AC262" s="181"/>
      <c r="AD262" s="181"/>
      <c r="AE262" s="360"/>
      <c r="AF262" s="362"/>
      <c r="AG262" s="360"/>
      <c r="AH262" s="181"/>
      <c r="AI262" s="186"/>
      <c r="AJ262" s="186"/>
      <c r="AK262" s="360"/>
      <c r="AL262" s="186"/>
      <c r="AM262" s="219"/>
      <c r="AN262" s="181"/>
      <c r="AO262" s="186"/>
      <c r="AP262" s="186"/>
      <c r="AQ262" s="181"/>
      <c r="AR262" s="186"/>
      <c r="AS262" s="186"/>
      <c r="AT262" s="181"/>
      <c r="AU262" s="181"/>
      <c r="AV262" s="181"/>
      <c r="AW262" s="181"/>
      <c r="AX262" s="181"/>
      <c r="AY262" s="181"/>
      <c r="AZ262" s="181"/>
      <c r="BA262" s="181"/>
      <c r="BB262" s="181"/>
      <c r="BC262" s="181"/>
      <c r="BD262" s="186"/>
      <c r="BE262" s="186"/>
      <c r="BF262" s="181"/>
      <c r="BG262" s="181"/>
      <c r="BH262" s="181"/>
      <c r="BL262" s="181"/>
      <c r="BM262" s="186"/>
      <c r="BN262" s="186"/>
      <c r="BO262" s="181"/>
      <c r="BP262" s="186"/>
      <c r="BQ262" s="186"/>
      <c r="BR262" s="181"/>
    </row>
    <row r="263" spans="22:70">
      <c r="V263" s="360"/>
      <c r="W263" s="360"/>
      <c r="X263" s="361"/>
      <c r="Y263" s="181"/>
      <c r="Z263" s="181"/>
      <c r="AA263" s="181"/>
      <c r="AB263" s="181"/>
      <c r="AC263" s="181"/>
      <c r="AD263" s="181"/>
      <c r="AE263" s="360"/>
      <c r="AF263" s="362"/>
      <c r="AG263" s="360"/>
      <c r="AH263" s="181"/>
      <c r="AI263" s="186"/>
      <c r="AJ263" s="186"/>
      <c r="AK263" s="360"/>
      <c r="AL263" s="186"/>
      <c r="AM263" s="219"/>
      <c r="AN263" s="181"/>
      <c r="AO263" s="186"/>
      <c r="AP263" s="186"/>
      <c r="AQ263" s="181"/>
      <c r="AR263" s="186"/>
      <c r="AS263" s="186"/>
      <c r="AT263" s="181"/>
      <c r="AU263" s="181"/>
      <c r="AV263" s="181"/>
      <c r="AW263" s="181"/>
      <c r="AX263" s="181"/>
      <c r="AY263" s="181"/>
      <c r="AZ263" s="181"/>
      <c r="BA263" s="181"/>
      <c r="BB263" s="181"/>
      <c r="BC263" s="181"/>
      <c r="BD263" s="186"/>
      <c r="BE263" s="186"/>
      <c r="BF263" s="181"/>
      <c r="BG263" s="181"/>
      <c r="BH263" s="181"/>
      <c r="BL263" s="181"/>
      <c r="BM263" s="186"/>
      <c r="BN263" s="186"/>
      <c r="BO263" s="181"/>
      <c r="BP263" s="186"/>
      <c r="BQ263" s="186"/>
      <c r="BR263" s="181"/>
    </row>
    <row r="264" spans="22:70">
      <c r="V264" s="360"/>
      <c r="W264" s="360"/>
      <c r="X264" s="361"/>
      <c r="Y264" s="181"/>
      <c r="Z264" s="181"/>
      <c r="AA264" s="181"/>
      <c r="AB264" s="181"/>
      <c r="AC264" s="181"/>
      <c r="AD264" s="181"/>
      <c r="AE264" s="360"/>
      <c r="AF264" s="362"/>
      <c r="AG264" s="360"/>
      <c r="AH264" s="181"/>
      <c r="AI264" s="186"/>
      <c r="AJ264" s="186"/>
      <c r="AK264" s="360"/>
      <c r="AL264" s="186"/>
      <c r="AM264" s="219"/>
      <c r="AN264" s="181"/>
      <c r="AO264" s="186"/>
      <c r="AP264" s="186"/>
      <c r="AQ264" s="181"/>
      <c r="AR264" s="186"/>
      <c r="AS264" s="186"/>
      <c r="AT264" s="181"/>
      <c r="AU264" s="181"/>
      <c r="AV264" s="181"/>
      <c r="AW264" s="181"/>
      <c r="AX264" s="181"/>
      <c r="AY264" s="181"/>
      <c r="AZ264" s="181"/>
      <c r="BA264" s="181"/>
      <c r="BB264" s="181"/>
      <c r="BC264" s="181"/>
      <c r="BD264" s="186"/>
      <c r="BE264" s="186"/>
      <c r="BF264" s="181"/>
      <c r="BG264" s="181"/>
      <c r="BH264" s="181"/>
      <c r="BL264" s="181"/>
      <c r="BM264" s="186"/>
      <c r="BN264" s="186"/>
      <c r="BO264" s="181"/>
      <c r="BP264" s="186"/>
      <c r="BQ264" s="186"/>
      <c r="BR264" s="181"/>
    </row>
    <row r="265" spans="22:70">
      <c r="V265" s="360"/>
      <c r="W265" s="360"/>
      <c r="X265" s="361"/>
      <c r="Y265" s="181"/>
      <c r="Z265" s="181"/>
      <c r="AA265" s="181"/>
      <c r="AB265" s="181"/>
      <c r="AC265" s="181"/>
      <c r="AD265" s="181"/>
      <c r="AE265" s="360"/>
      <c r="AF265" s="362"/>
      <c r="AG265" s="360"/>
      <c r="AH265" s="181"/>
      <c r="AI265" s="186"/>
      <c r="AJ265" s="186"/>
      <c r="AK265" s="360"/>
      <c r="AL265" s="186"/>
      <c r="AM265" s="219"/>
      <c r="AN265" s="181"/>
      <c r="AO265" s="186"/>
      <c r="AP265" s="186"/>
      <c r="AQ265" s="181"/>
      <c r="AR265" s="186"/>
      <c r="AS265" s="186"/>
      <c r="AT265" s="181"/>
      <c r="AU265" s="181"/>
      <c r="AV265" s="181"/>
      <c r="AW265" s="181"/>
      <c r="AX265" s="181"/>
      <c r="AY265" s="181"/>
      <c r="AZ265" s="181"/>
      <c r="BA265" s="181"/>
      <c r="BB265" s="181"/>
      <c r="BC265" s="181"/>
      <c r="BD265" s="186"/>
      <c r="BE265" s="186"/>
      <c r="BF265" s="181"/>
      <c r="BG265" s="181"/>
      <c r="BH265" s="181"/>
      <c r="BL265" s="181"/>
      <c r="BM265" s="186"/>
      <c r="BN265" s="186"/>
      <c r="BO265" s="181"/>
      <c r="BP265" s="186"/>
      <c r="BQ265" s="186"/>
      <c r="BR265" s="181"/>
    </row>
    <row r="266" spans="22:70">
      <c r="V266" s="360"/>
      <c r="W266" s="360"/>
      <c r="X266" s="361"/>
      <c r="Y266" s="181"/>
      <c r="Z266" s="181"/>
      <c r="AA266" s="181"/>
      <c r="AB266" s="181"/>
      <c r="AC266" s="181"/>
      <c r="AD266" s="181"/>
      <c r="AE266" s="360"/>
      <c r="AF266" s="362"/>
      <c r="AG266" s="360"/>
      <c r="AH266" s="181"/>
      <c r="AI266" s="186"/>
      <c r="AJ266" s="186"/>
      <c r="AK266" s="360"/>
      <c r="AL266" s="186"/>
      <c r="AM266" s="219"/>
      <c r="AN266" s="181"/>
      <c r="AO266" s="186"/>
      <c r="AP266" s="186"/>
      <c r="AQ266" s="181"/>
      <c r="AR266" s="186"/>
      <c r="AS266" s="186"/>
      <c r="AT266" s="181"/>
      <c r="AU266" s="181"/>
      <c r="AV266" s="181"/>
      <c r="AW266" s="181"/>
      <c r="AX266" s="181"/>
      <c r="AY266" s="181"/>
      <c r="AZ266" s="181"/>
      <c r="BA266" s="181"/>
      <c r="BB266" s="181"/>
      <c r="BC266" s="181"/>
      <c r="BD266" s="186"/>
      <c r="BE266" s="186"/>
      <c r="BF266" s="181"/>
      <c r="BG266" s="181"/>
      <c r="BH266" s="181"/>
      <c r="BL266" s="181"/>
      <c r="BM266" s="186"/>
      <c r="BN266" s="186"/>
      <c r="BO266" s="181"/>
      <c r="BP266" s="186"/>
      <c r="BQ266" s="186"/>
      <c r="BR266" s="181"/>
    </row>
    <row r="267" spans="22:70">
      <c r="V267" s="360"/>
      <c r="W267" s="360"/>
      <c r="X267" s="361"/>
      <c r="Y267" s="181"/>
      <c r="Z267" s="181"/>
      <c r="AA267" s="181"/>
      <c r="AB267" s="181"/>
      <c r="AC267" s="181"/>
      <c r="AD267" s="181"/>
      <c r="AE267" s="360"/>
      <c r="AF267" s="362"/>
      <c r="AG267" s="360"/>
      <c r="AH267" s="181"/>
      <c r="AI267" s="186"/>
      <c r="AJ267" s="186"/>
      <c r="AK267" s="360"/>
      <c r="AL267" s="186"/>
      <c r="AM267" s="219"/>
      <c r="AN267" s="181"/>
      <c r="AO267" s="186"/>
      <c r="AP267" s="186"/>
      <c r="AQ267" s="181"/>
      <c r="AR267" s="186"/>
      <c r="AS267" s="186"/>
      <c r="AT267" s="181"/>
      <c r="AU267" s="181"/>
      <c r="AV267" s="181"/>
      <c r="AW267" s="181"/>
      <c r="AX267" s="181"/>
      <c r="AY267" s="181"/>
      <c r="AZ267" s="181"/>
      <c r="BA267" s="181"/>
      <c r="BB267" s="181"/>
      <c r="BC267" s="181"/>
      <c r="BD267" s="186"/>
      <c r="BE267" s="186"/>
      <c r="BF267" s="181"/>
      <c r="BG267" s="181"/>
      <c r="BH267" s="181"/>
      <c r="BL267" s="181"/>
      <c r="BM267" s="186"/>
      <c r="BN267" s="186"/>
      <c r="BO267" s="181"/>
      <c r="BP267" s="186"/>
      <c r="BQ267" s="186"/>
      <c r="BR267" s="181"/>
    </row>
    <row r="268" spans="22:70">
      <c r="V268" s="360"/>
      <c r="W268" s="360"/>
      <c r="X268" s="361"/>
      <c r="Y268" s="181"/>
      <c r="Z268" s="181"/>
      <c r="AA268" s="181"/>
      <c r="AB268" s="181"/>
      <c r="AC268" s="181"/>
      <c r="AD268" s="181"/>
      <c r="AE268" s="360"/>
      <c r="AF268" s="362"/>
      <c r="AG268" s="360"/>
      <c r="AH268" s="181"/>
      <c r="AI268" s="186"/>
      <c r="AJ268" s="186"/>
      <c r="AK268" s="360"/>
      <c r="AL268" s="186"/>
      <c r="AM268" s="219"/>
      <c r="AN268" s="181"/>
      <c r="AO268" s="186"/>
      <c r="AP268" s="186"/>
      <c r="AQ268" s="181"/>
      <c r="AR268" s="186"/>
      <c r="AS268" s="186"/>
      <c r="AT268" s="181"/>
      <c r="AU268" s="181"/>
      <c r="AV268" s="181"/>
      <c r="AW268" s="181"/>
      <c r="AX268" s="181"/>
      <c r="AY268" s="181"/>
      <c r="AZ268" s="181"/>
      <c r="BA268" s="181"/>
      <c r="BB268" s="181"/>
      <c r="BC268" s="181"/>
      <c r="BD268" s="186"/>
      <c r="BE268" s="186"/>
      <c r="BF268" s="181"/>
      <c r="BG268" s="181"/>
      <c r="BH268" s="181"/>
      <c r="BL268" s="181"/>
      <c r="BM268" s="186"/>
      <c r="BN268" s="186"/>
      <c r="BO268" s="181"/>
      <c r="BP268" s="186"/>
      <c r="BQ268" s="186"/>
      <c r="BR268" s="181"/>
    </row>
    <row r="269" spans="22:70">
      <c r="V269" s="360"/>
      <c r="W269" s="360"/>
      <c r="X269" s="361"/>
      <c r="Y269" s="181"/>
      <c r="Z269" s="181"/>
      <c r="AA269" s="181"/>
      <c r="AB269" s="181"/>
      <c r="AC269" s="181"/>
      <c r="AD269" s="181"/>
      <c r="AE269" s="360"/>
      <c r="AF269" s="362"/>
      <c r="AG269" s="360"/>
      <c r="AH269" s="181"/>
      <c r="AI269" s="186"/>
      <c r="AJ269" s="186"/>
      <c r="AK269" s="360"/>
      <c r="AL269" s="186"/>
      <c r="AM269" s="219"/>
      <c r="AN269" s="181"/>
      <c r="AO269" s="186"/>
      <c r="AP269" s="186"/>
      <c r="AQ269" s="181"/>
      <c r="AR269" s="186"/>
      <c r="AS269" s="186"/>
      <c r="AT269" s="181"/>
      <c r="AU269" s="181"/>
      <c r="AV269" s="181"/>
      <c r="AW269" s="181"/>
      <c r="AX269" s="181"/>
      <c r="AY269" s="181"/>
      <c r="AZ269" s="181"/>
      <c r="BA269" s="181"/>
      <c r="BB269" s="181"/>
      <c r="BC269" s="181"/>
      <c r="BD269" s="186"/>
      <c r="BE269" s="186"/>
      <c r="BF269" s="181"/>
      <c r="BG269" s="181"/>
      <c r="BH269" s="181"/>
      <c r="BL269" s="181"/>
      <c r="BM269" s="186"/>
      <c r="BN269" s="186"/>
      <c r="BO269" s="181"/>
      <c r="BP269" s="186"/>
      <c r="BQ269" s="186"/>
      <c r="BR269" s="181"/>
    </row>
    <row r="270" spans="22:70">
      <c r="V270" s="360"/>
      <c r="W270" s="360"/>
      <c r="X270" s="361"/>
      <c r="Y270" s="181"/>
      <c r="Z270" s="181"/>
      <c r="AA270" s="181"/>
      <c r="AB270" s="181"/>
      <c r="AC270" s="181"/>
      <c r="AD270" s="181"/>
      <c r="AE270" s="360"/>
      <c r="AF270" s="362"/>
      <c r="AG270" s="360"/>
      <c r="AH270" s="181"/>
      <c r="AI270" s="186"/>
      <c r="AJ270" s="186"/>
      <c r="AK270" s="360"/>
      <c r="AL270" s="186"/>
      <c r="AM270" s="219"/>
      <c r="AN270" s="181"/>
      <c r="AO270" s="186"/>
      <c r="AP270" s="186"/>
      <c r="AQ270" s="181"/>
      <c r="AR270" s="186"/>
      <c r="AS270" s="186"/>
      <c r="AT270" s="181"/>
      <c r="AU270" s="181"/>
      <c r="AV270" s="181"/>
      <c r="AW270" s="181"/>
      <c r="AX270" s="181"/>
      <c r="AY270" s="181"/>
      <c r="AZ270" s="181"/>
      <c r="BA270" s="181"/>
      <c r="BB270" s="181"/>
      <c r="BC270" s="181"/>
      <c r="BD270" s="186"/>
      <c r="BE270" s="186"/>
      <c r="BF270" s="181"/>
      <c r="BG270" s="181"/>
      <c r="BH270" s="181"/>
      <c r="BL270" s="181"/>
      <c r="BM270" s="186"/>
      <c r="BN270" s="186"/>
      <c r="BO270" s="181"/>
      <c r="BP270" s="186"/>
      <c r="BQ270" s="186"/>
      <c r="BR270" s="181"/>
    </row>
    <row r="271" spans="22:70">
      <c r="V271" s="360"/>
      <c r="W271" s="360"/>
      <c r="X271" s="361"/>
      <c r="Y271" s="181"/>
      <c r="Z271" s="181"/>
      <c r="AA271" s="181"/>
      <c r="AB271" s="181"/>
      <c r="AC271" s="181"/>
      <c r="AD271" s="181"/>
      <c r="AE271" s="360"/>
      <c r="AF271" s="362"/>
      <c r="AG271" s="360"/>
      <c r="AH271" s="181"/>
      <c r="AI271" s="186"/>
      <c r="AJ271" s="186"/>
      <c r="AK271" s="360"/>
      <c r="AL271" s="186"/>
      <c r="AM271" s="219"/>
      <c r="AN271" s="181"/>
      <c r="AO271" s="186"/>
      <c r="AP271" s="186"/>
      <c r="AQ271" s="181"/>
      <c r="AR271" s="186"/>
      <c r="AS271" s="186"/>
      <c r="AT271" s="181"/>
      <c r="AU271" s="181"/>
      <c r="AV271" s="181"/>
      <c r="AW271" s="181"/>
      <c r="AX271" s="181"/>
      <c r="AY271" s="181"/>
      <c r="AZ271" s="181"/>
      <c r="BA271" s="181"/>
      <c r="BB271" s="181"/>
      <c r="BC271" s="181"/>
      <c r="BD271" s="186"/>
      <c r="BE271" s="186"/>
      <c r="BF271" s="181"/>
      <c r="BG271" s="181"/>
      <c r="BH271" s="181"/>
      <c r="BL271" s="181"/>
      <c r="BM271" s="186"/>
      <c r="BN271" s="186"/>
      <c r="BO271" s="181"/>
      <c r="BP271" s="186"/>
      <c r="BQ271" s="186"/>
      <c r="BR271" s="181"/>
    </row>
    <row r="272" spans="22:70">
      <c r="V272" s="360"/>
      <c r="W272" s="360"/>
      <c r="X272" s="361"/>
      <c r="Y272" s="181"/>
      <c r="Z272" s="181"/>
      <c r="AA272" s="181"/>
      <c r="AB272" s="181"/>
      <c r="AC272" s="181"/>
      <c r="AD272" s="181"/>
      <c r="AE272" s="360"/>
      <c r="AF272" s="362"/>
      <c r="AG272" s="360"/>
      <c r="AH272" s="181"/>
      <c r="AI272" s="186"/>
      <c r="AJ272" s="186"/>
      <c r="AK272" s="360"/>
      <c r="AL272" s="186"/>
      <c r="AM272" s="219"/>
      <c r="AN272" s="181"/>
      <c r="AO272" s="186"/>
      <c r="AP272" s="186"/>
      <c r="AQ272" s="181"/>
      <c r="AR272" s="186"/>
      <c r="AS272" s="186"/>
      <c r="AT272" s="181"/>
      <c r="AU272" s="181"/>
      <c r="AV272" s="181"/>
      <c r="AW272" s="181"/>
      <c r="AX272" s="181"/>
      <c r="AY272" s="181"/>
      <c r="AZ272" s="181"/>
      <c r="BA272" s="181"/>
      <c r="BB272" s="181"/>
      <c r="BC272" s="181"/>
      <c r="BD272" s="186"/>
      <c r="BE272" s="186"/>
      <c r="BF272" s="181"/>
      <c r="BG272" s="181"/>
      <c r="BH272" s="181"/>
      <c r="BL272" s="181"/>
      <c r="BM272" s="186"/>
      <c r="BN272" s="186"/>
      <c r="BO272" s="181"/>
      <c r="BP272" s="186"/>
      <c r="BQ272" s="186"/>
      <c r="BR272" s="181"/>
    </row>
    <row r="273" spans="22:70">
      <c r="V273" s="360"/>
      <c r="W273" s="360"/>
      <c r="X273" s="361"/>
      <c r="Y273" s="181"/>
      <c r="Z273" s="181"/>
      <c r="AA273" s="181"/>
      <c r="AB273" s="181"/>
      <c r="AC273" s="181"/>
      <c r="AD273" s="181"/>
      <c r="AE273" s="360"/>
      <c r="AF273" s="362"/>
      <c r="AG273" s="360"/>
      <c r="AH273" s="181"/>
      <c r="AI273" s="186"/>
      <c r="AJ273" s="186"/>
      <c r="AK273" s="360"/>
      <c r="AL273" s="186"/>
      <c r="AM273" s="219"/>
      <c r="AN273" s="181"/>
      <c r="AO273" s="186"/>
      <c r="AP273" s="186"/>
      <c r="AQ273" s="181"/>
      <c r="AR273" s="186"/>
      <c r="AS273" s="186"/>
      <c r="AT273" s="181"/>
      <c r="AU273" s="181"/>
      <c r="AV273" s="181"/>
      <c r="AW273" s="181"/>
      <c r="AX273" s="181"/>
      <c r="AY273" s="181"/>
      <c r="AZ273" s="181"/>
      <c r="BA273" s="181"/>
      <c r="BB273" s="181"/>
      <c r="BC273" s="181"/>
      <c r="BD273" s="186"/>
      <c r="BE273" s="186"/>
      <c r="BF273" s="181"/>
      <c r="BG273" s="181"/>
      <c r="BH273" s="181"/>
      <c r="BL273" s="181"/>
      <c r="BM273" s="186"/>
      <c r="BN273" s="186"/>
      <c r="BO273" s="181"/>
      <c r="BP273" s="186"/>
      <c r="BQ273" s="186"/>
      <c r="BR273" s="181"/>
    </row>
    <row r="274" spans="22:70">
      <c r="V274" s="360"/>
      <c r="W274" s="360"/>
      <c r="X274" s="361"/>
      <c r="Y274" s="181"/>
      <c r="Z274" s="181"/>
      <c r="AA274" s="181"/>
      <c r="AB274" s="181"/>
      <c r="AC274" s="181"/>
      <c r="AD274" s="181"/>
      <c r="AE274" s="360"/>
      <c r="AF274" s="362"/>
      <c r="AG274" s="360"/>
      <c r="AH274" s="181"/>
      <c r="AI274" s="186"/>
      <c r="AJ274" s="186"/>
      <c r="AK274" s="360"/>
      <c r="AL274" s="186"/>
      <c r="AM274" s="219"/>
      <c r="AN274" s="181"/>
      <c r="AO274" s="186"/>
      <c r="AP274" s="186"/>
      <c r="AQ274" s="181"/>
      <c r="AR274" s="186"/>
      <c r="AS274" s="186"/>
      <c r="AT274" s="181"/>
      <c r="AU274" s="181"/>
      <c r="AV274" s="181"/>
      <c r="AW274" s="181"/>
      <c r="AX274" s="181"/>
      <c r="AY274" s="181"/>
      <c r="AZ274" s="181"/>
      <c r="BA274" s="181"/>
      <c r="BB274" s="181"/>
      <c r="BC274" s="181"/>
      <c r="BD274" s="186"/>
      <c r="BE274" s="186"/>
      <c r="BF274" s="181"/>
      <c r="BG274" s="181"/>
      <c r="BH274" s="181"/>
      <c r="BL274" s="181"/>
      <c r="BM274" s="186"/>
      <c r="BN274" s="186"/>
      <c r="BO274" s="181"/>
      <c r="BP274" s="186"/>
      <c r="BQ274" s="186"/>
      <c r="BR274" s="181"/>
    </row>
    <row r="275" spans="22:70">
      <c r="V275" s="360"/>
      <c r="W275" s="360"/>
      <c r="X275" s="361"/>
      <c r="Y275" s="181"/>
      <c r="Z275" s="181"/>
      <c r="AA275" s="181"/>
      <c r="AB275" s="181"/>
      <c r="AC275" s="181"/>
      <c r="AD275" s="181"/>
      <c r="AE275" s="360"/>
      <c r="AF275" s="362"/>
      <c r="AG275" s="360"/>
      <c r="AH275" s="181"/>
      <c r="AI275" s="186"/>
      <c r="AJ275" s="186"/>
      <c r="AK275" s="360"/>
      <c r="AL275" s="186"/>
      <c r="AM275" s="219"/>
      <c r="AN275" s="181"/>
      <c r="AO275" s="186"/>
      <c r="AP275" s="186"/>
      <c r="AQ275" s="181"/>
      <c r="AR275" s="186"/>
      <c r="AS275" s="186"/>
      <c r="AT275" s="181"/>
      <c r="AU275" s="181"/>
      <c r="AV275" s="181"/>
      <c r="AW275" s="181"/>
      <c r="AX275" s="181"/>
      <c r="AY275" s="181"/>
      <c r="AZ275" s="181"/>
      <c r="BA275" s="181"/>
      <c r="BB275" s="181"/>
      <c r="BC275" s="181"/>
      <c r="BD275" s="186"/>
      <c r="BE275" s="186"/>
      <c r="BF275" s="181"/>
      <c r="BG275" s="181"/>
      <c r="BH275" s="181"/>
      <c r="BL275" s="181"/>
      <c r="BM275" s="186"/>
      <c r="BN275" s="186"/>
      <c r="BO275" s="181"/>
      <c r="BP275" s="186"/>
      <c r="BQ275" s="186"/>
      <c r="BR275" s="181"/>
    </row>
    <row r="276" spans="22:70">
      <c r="V276" s="360"/>
      <c r="W276" s="360"/>
      <c r="X276" s="361"/>
      <c r="Y276" s="181"/>
      <c r="Z276" s="181"/>
      <c r="AA276" s="181"/>
      <c r="AB276" s="181"/>
      <c r="AC276" s="181"/>
      <c r="AD276" s="181"/>
      <c r="AE276" s="360"/>
      <c r="AF276" s="362"/>
      <c r="AG276" s="360"/>
      <c r="AH276" s="181"/>
      <c r="AI276" s="186"/>
      <c r="AJ276" s="186"/>
      <c r="AK276" s="360"/>
      <c r="AL276" s="186"/>
      <c r="AM276" s="219"/>
      <c r="AN276" s="181"/>
      <c r="AO276" s="186"/>
      <c r="AP276" s="186"/>
      <c r="AQ276" s="181"/>
      <c r="AR276" s="186"/>
      <c r="AS276" s="186"/>
      <c r="AT276" s="181"/>
      <c r="AU276" s="181"/>
      <c r="AV276" s="181"/>
      <c r="AW276" s="181"/>
      <c r="AX276" s="181"/>
      <c r="AY276" s="181"/>
      <c r="AZ276" s="181"/>
      <c r="BA276" s="181"/>
      <c r="BB276" s="181"/>
      <c r="BC276" s="181"/>
      <c r="BD276" s="186"/>
      <c r="BE276" s="186"/>
      <c r="BF276" s="181"/>
      <c r="BG276" s="181"/>
      <c r="BH276" s="181"/>
      <c r="BL276" s="181"/>
      <c r="BM276" s="186"/>
      <c r="BN276" s="186"/>
      <c r="BO276" s="181"/>
      <c r="BP276" s="186"/>
      <c r="BQ276" s="186"/>
      <c r="BR276" s="181"/>
    </row>
    <row r="277" spans="22:70">
      <c r="V277" s="360"/>
      <c r="W277" s="360"/>
      <c r="X277" s="361"/>
      <c r="Y277" s="181"/>
      <c r="Z277" s="181"/>
      <c r="AA277" s="181"/>
      <c r="AB277" s="181"/>
      <c r="AC277" s="181"/>
      <c r="AD277" s="181"/>
      <c r="AE277" s="360"/>
      <c r="AF277" s="362"/>
      <c r="AG277" s="360"/>
      <c r="AH277" s="181"/>
      <c r="AI277" s="186"/>
      <c r="AJ277" s="186"/>
      <c r="AK277" s="360"/>
      <c r="AL277" s="186"/>
      <c r="AM277" s="219"/>
      <c r="AN277" s="181"/>
      <c r="AO277" s="186"/>
      <c r="AP277" s="186"/>
      <c r="AQ277" s="181"/>
      <c r="AR277" s="186"/>
      <c r="AS277" s="186"/>
      <c r="AT277" s="181"/>
      <c r="AU277" s="181"/>
      <c r="AV277" s="181"/>
      <c r="AW277" s="181"/>
      <c r="AX277" s="181"/>
      <c r="AY277" s="181"/>
      <c r="AZ277" s="181"/>
      <c r="BA277" s="181"/>
      <c r="BB277" s="181"/>
      <c r="BC277" s="181"/>
      <c r="BD277" s="186"/>
      <c r="BE277" s="186"/>
      <c r="BF277" s="181"/>
      <c r="BG277" s="181"/>
      <c r="BH277" s="181"/>
      <c r="BL277" s="181"/>
      <c r="BM277" s="186"/>
      <c r="BN277" s="186"/>
      <c r="BO277" s="181"/>
      <c r="BP277" s="186"/>
      <c r="BQ277" s="186"/>
      <c r="BR277" s="181"/>
    </row>
    <row r="278" spans="22:70">
      <c r="V278" s="360"/>
      <c r="W278" s="360"/>
      <c r="X278" s="361"/>
      <c r="Y278" s="181"/>
      <c r="Z278" s="181"/>
      <c r="AA278" s="181"/>
      <c r="AB278" s="181"/>
      <c r="AC278" s="181"/>
      <c r="AD278" s="181"/>
      <c r="AE278" s="360"/>
      <c r="AF278" s="362"/>
      <c r="AG278" s="360"/>
      <c r="AH278" s="181"/>
      <c r="AI278" s="186"/>
      <c r="AJ278" s="186"/>
      <c r="AK278" s="360"/>
      <c r="AL278" s="186"/>
      <c r="AM278" s="219"/>
      <c r="AN278" s="181"/>
      <c r="AO278" s="186"/>
      <c r="AP278" s="186"/>
      <c r="AQ278" s="181"/>
      <c r="AR278" s="186"/>
      <c r="AS278" s="186"/>
      <c r="AT278" s="181"/>
      <c r="AU278" s="181"/>
      <c r="AV278" s="181"/>
      <c r="AW278" s="181"/>
      <c r="AX278" s="181"/>
      <c r="AY278" s="181"/>
      <c r="AZ278" s="181"/>
      <c r="BA278" s="181"/>
      <c r="BB278" s="181"/>
      <c r="BC278" s="181"/>
      <c r="BD278" s="186"/>
      <c r="BE278" s="186"/>
      <c r="BF278" s="181"/>
      <c r="BG278" s="181"/>
      <c r="BH278" s="181"/>
      <c r="BL278" s="181"/>
      <c r="BM278" s="186"/>
      <c r="BN278" s="186"/>
      <c r="BO278" s="181"/>
      <c r="BP278" s="186"/>
      <c r="BQ278" s="186"/>
      <c r="BR278" s="181"/>
    </row>
    <row r="279" spans="22:70">
      <c r="V279" s="360"/>
      <c r="W279" s="360"/>
      <c r="X279" s="361"/>
      <c r="Y279" s="181"/>
      <c r="Z279" s="181"/>
      <c r="AA279" s="181"/>
      <c r="AB279" s="181"/>
      <c r="AC279" s="181"/>
      <c r="AD279" s="181"/>
      <c r="AE279" s="360"/>
      <c r="AF279" s="362"/>
      <c r="AG279" s="360"/>
      <c r="AH279" s="181"/>
      <c r="AI279" s="186"/>
      <c r="AJ279" s="186"/>
      <c r="AK279" s="360"/>
      <c r="AL279" s="186"/>
      <c r="AM279" s="219"/>
      <c r="AN279" s="181"/>
      <c r="AO279" s="186"/>
      <c r="AP279" s="186"/>
      <c r="AQ279" s="181"/>
      <c r="AR279" s="186"/>
      <c r="AS279" s="186"/>
      <c r="AT279" s="181"/>
      <c r="AU279" s="181"/>
      <c r="AV279" s="181"/>
      <c r="AW279" s="181"/>
      <c r="AX279" s="181"/>
      <c r="AY279" s="181"/>
      <c r="AZ279" s="181"/>
      <c r="BA279" s="181"/>
      <c r="BB279" s="181"/>
      <c r="BC279" s="181"/>
      <c r="BD279" s="186"/>
      <c r="BE279" s="186"/>
      <c r="BF279" s="181"/>
      <c r="BG279" s="181"/>
      <c r="BH279" s="181"/>
      <c r="BL279" s="181"/>
      <c r="BM279" s="186"/>
      <c r="BN279" s="186"/>
      <c r="BO279" s="181"/>
      <c r="BP279" s="186"/>
      <c r="BQ279" s="186"/>
      <c r="BR279" s="181"/>
    </row>
    <row r="280" spans="22:70">
      <c r="V280" s="360"/>
      <c r="W280" s="360"/>
      <c r="X280" s="361"/>
      <c r="Y280" s="181"/>
      <c r="Z280" s="181"/>
      <c r="AA280" s="181"/>
      <c r="AB280" s="181"/>
      <c r="AC280" s="181"/>
      <c r="AD280" s="181"/>
      <c r="AE280" s="360"/>
      <c r="AF280" s="362"/>
      <c r="AG280" s="360"/>
      <c r="AH280" s="181"/>
      <c r="AI280" s="186"/>
      <c r="AJ280" s="186"/>
      <c r="AK280" s="360"/>
      <c r="AL280" s="186"/>
      <c r="AM280" s="219"/>
      <c r="AN280" s="181"/>
      <c r="AO280" s="186"/>
      <c r="AP280" s="186"/>
      <c r="AQ280" s="181"/>
      <c r="AR280" s="186"/>
      <c r="AS280" s="186"/>
      <c r="AT280" s="181"/>
      <c r="AU280" s="181"/>
      <c r="AV280" s="181"/>
      <c r="AW280" s="181"/>
      <c r="AX280" s="181"/>
      <c r="AY280" s="181"/>
      <c r="AZ280" s="181"/>
      <c r="BA280" s="181"/>
      <c r="BB280" s="181"/>
      <c r="BC280" s="181"/>
      <c r="BD280" s="186"/>
      <c r="BE280" s="186"/>
      <c r="BF280" s="181"/>
      <c r="BG280" s="181"/>
      <c r="BH280" s="181"/>
      <c r="BL280" s="181"/>
      <c r="BM280" s="186"/>
      <c r="BN280" s="186"/>
      <c r="BO280" s="181"/>
      <c r="BP280" s="186"/>
      <c r="BQ280" s="186"/>
      <c r="BR280" s="181"/>
    </row>
    <row r="281" spans="22:70">
      <c r="V281" s="360"/>
      <c r="W281" s="360"/>
      <c r="X281" s="361"/>
      <c r="Y281" s="181"/>
      <c r="Z281" s="181"/>
      <c r="AA281" s="181"/>
      <c r="AB281" s="181"/>
      <c r="AC281" s="181"/>
      <c r="AD281" s="181"/>
      <c r="AE281" s="360"/>
      <c r="AF281" s="362"/>
      <c r="AG281" s="360"/>
      <c r="AH281" s="181"/>
      <c r="AI281" s="186"/>
      <c r="AJ281" s="186"/>
      <c r="AK281" s="360"/>
      <c r="AL281" s="186"/>
      <c r="AM281" s="219"/>
      <c r="AN281" s="181"/>
      <c r="AO281" s="186"/>
      <c r="AP281" s="186"/>
      <c r="AQ281" s="181"/>
      <c r="AR281" s="186"/>
      <c r="AS281" s="186"/>
      <c r="AT281" s="181"/>
      <c r="AU281" s="181"/>
      <c r="AV281" s="181"/>
      <c r="AW281" s="181"/>
      <c r="AX281" s="181"/>
      <c r="AY281" s="181"/>
      <c r="AZ281" s="181"/>
      <c r="BA281" s="181"/>
      <c r="BB281" s="181"/>
      <c r="BC281" s="181"/>
      <c r="BD281" s="186"/>
      <c r="BE281" s="186"/>
      <c r="BF281" s="181"/>
      <c r="BG281" s="181"/>
      <c r="BH281" s="181"/>
      <c r="BL281" s="181"/>
      <c r="BM281" s="186"/>
      <c r="BN281" s="186"/>
      <c r="BO281" s="181"/>
      <c r="BP281" s="186"/>
      <c r="BQ281" s="186"/>
      <c r="BR281" s="181"/>
    </row>
    <row r="282" spans="22:70">
      <c r="V282" s="360"/>
      <c r="W282" s="360"/>
      <c r="X282" s="361"/>
      <c r="Y282" s="181"/>
      <c r="Z282" s="181"/>
      <c r="AA282" s="181"/>
      <c r="AB282" s="181"/>
      <c r="AC282" s="181"/>
      <c r="AD282" s="181"/>
      <c r="AE282" s="360"/>
      <c r="AF282" s="362"/>
      <c r="AG282" s="360"/>
      <c r="AH282" s="181"/>
      <c r="AI282" s="186"/>
      <c r="AJ282" s="186"/>
      <c r="AK282" s="360"/>
      <c r="AL282" s="186"/>
      <c r="AM282" s="219"/>
      <c r="AN282" s="181"/>
      <c r="AO282" s="186"/>
      <c r="AP282" s="186"/>
      <c r="AQ282" s="181"/>
      <c r="AR282" s="186"/>
      <c r="AS282" s="186"/>
      <c r="AT282" s="181"/>
      <c r="AU282" s="181"/>
      <c r="AV282" s="181"/>
      <c r="AW282" s="181"/>
      <c r="AX282" s="181"/>
      <c r="AY282" s="181"/>
      <c r="AZ282" s="181"/>
      <c r="BA282" s="181"/>
      <c r="BB282" s="181"/>
      <c r="BC282" s="181"/>
      <c r="BD282" s="186"/>
      <c r="BE282" s="186"/>
      <c r="BF282" s="181"/>
      <c r="BG282" s="181"/>
      <c r="BH282" s="181"/>
      <c r="BL282" s="181"/>
      <c r="BM282" s="186"/>
      <c r="BN282" s="186"/>
      <c r="BO282" s="181"/>
      <c r="BP282" s="186"/>
      <c r="BQ282" s="186"/>
      <c r="BR282" s="181"/>
    </row>
    <row r="283" spans="22:70">
      <c r="V283" s="360"/>
      <c r="W283" s="360"/>
      <c r="X283" s="361"/>
      <c r="Y283" s="181"/>
      <c r="Z283" s="181"/>
      <c r="AA283" s="181"/>
      <c r="AB283" s="181"/>
      <c r="AC283" s="181"/>
      <c r="AD283" s="181"/>
      <c r="AE283" s="360"/>
      <c r="AF283" s="362"/>
      <c r="AG283" s="360"/>
      <c r="AH283" s="181"/>
      <c r="AI283" s="186"/>
      <c r="AJ283" s="186"/>
      <c r="AK283" s="360"/>
      <c r="AL283" s="186"/>
      <c r="AM283" s="219"/>
      <c r="AN283" s="181"/>
      <c r="AO283" s="186"/>
      <c r="AP283" s="186"/>
      <c r="AQ283" s="181"/>
      <c r="AR283" s="186"/>
      <c r="AS283" s="186"/>
      <c r="AT283" s="181"/>
      <c r="AU283" s="181"/>
      <c r="AV283" s="181"/>
      <c r="AW283" s="181"/>
      <c r="AX283" s="181"/>
      <c r="AY283" s="181"/>
      <c r="AZ283" s="181"/>
      <c r="BA283" s="181"/>
      <c r="BB283" s="181"/>
      <c r="BC283" s="181"/>
      <c r="BD283" s="186"/>
      <c r="BE283" s="186"/>
      <c r="BF283" s="181"/>
      <c r="BG283" s="181"/>
      <c r="BH283" s="181"/>
      <c r="BL283" s="181"/>
      <c r="BM283" s="186"/>
      <c r="BN283" s="186"/>
      <c r="BO283" s="181"/>
      <c r="BP283" s="186"/>
      <c r="BQ283" s="186"/>
      <c r="BR283" s="181"/>
    </row>
    <row r="284" spans="22:70">
      <c r="V284" s="360"/>
      <c r="W284" s="360"/>
      <c r="X284" s="361"/>
      <c r="Y284" s="181"/>
      <c r="Z284" s="181"/>
      <c r="AA284" s="181"/>
      <c r="AB284" s="181"/>
      <c r="AC284" s="181"/>
      <c r="AD284" s="181"/>
      <c r="AE284" s="360"/>
      <c r="AF284" s="362"/>
      <c r="AG284" s="360"/>
      <c r="AH284" s="181"/>
      <c r="AI284" s="186"/>
      <c r="AJ284" s="186"/>
      <c r="AK284" s="360"/>
      <c r="AL284" s="186"/>
      <c r="AM284" s="219"/>
      <c r="AN284" s="181"/>
      <c r="AO284" s="186"/>
      <c r="AP284" s="186"/>
      <c r="AQ284" s="181"/>
      <c r="AR284" s="186"/>
      <c r="AS284" s="186"/>
      <c r="AT284" s="181"/>
      <c r="AU284" s="181"/>
      <c r="AV284" s="181"/>
      <c r="AW284" s="181"/>
      <c r="AX284" s="181"/>
      <c r="AY284" s="181"/>
      <c r="AZ284" s="181"/>
      <c r="BA284" s="181"/>
      <c r="BB284" s="181"/>
      <c r="BC284" s="181"/>
      <c r="BD284" s="186"/>
      <c r="BE284" s="186"/>
      <c r="BF284" s="181"/>
      <c r="BG284" s="181"/>
      <c r="BH284" s="181"/>
      <c r="BL284" s="181"/>
      <c r="BM284" s="186"/>
      <c r="BN284" s="186"/>
      <c r="BO284" s="181"/>
      <c r="BP284" s="186"/>
      <c r="BQ284" s="186"/>
      <c r="BR284" s="181"/>
    </row>
    <row r="285" spans="22:70">
      <c r="V285" s="360"/>
      <c r="W285" s="360"/>
      <c r="X285" s="361"/>
      <c r="Y285" s="181"/>
      <c r="Z285" s="181"/>
      <c r="AA285" s="181"/>
      <c r="AB285" s="181"/>
      <c r="AC285" s="181"/>
      <c r="AD285" s="181"/>
      <c r="AE285" s="360"/>
      <c r="AF285" s="362"/>
      <c r="AG285" s="360"/>
      <c r="AH285" s="181"/>
      <c r="AI285" s="186"/>
      <c r="AJ285" s="186"/>
      <c r="AK285" s="360"/>
      <c r="AL285" s="186"/>
      <c r="AM285" s="219"/>
      <c r="AN285" s="181"/>
      <c r="AO285" s="186"/>
      <c r="AP285" s="186"/>
      <c r="AQ285" s="181"/>
      <c r="AR285" s="186"/>
      <c r="AS285" s="186"/>
      <c r="AT285" s="181"/>
      <c r="AU285" s="181"/>
      <c r="AV285" s="181"/>
      <c r="AW285" s="181"/>
      <c r="AX285" s="181"/>
      <c r="AY285" s="181"/>
      <c r="AZ285" s="181"/>
      <c r="BA285" s="181"/>
      <c r="BB285" s="181"/>
      <c r="BC285" s="181"/>
      <c r="BD285" s="186"/>
      <c r="BE285" s="186"/>
      <c r="BF285" s="181"/>
      <c r="BG285" s="181"/>
      <c r="BH285" s="181"/>
      <c r="BL285" s="181"/>
      <c r="BM285" s="186"/>
      <c r="BN285" s="186"/>
      <c r="BO285" s="181"/>
      <c r="BP285" s="186"/>
      <c r="BQ285" s="186"/>
      <c r="BR285" s="181"/>
    </row>
    <row r="286" spans="22:70">
      <c r="V286" s="360"/>
      <c r="W286" s="360"/>
      <c r="X286" s="361"/>
      <c r="Y286" s="181"/>
      <c r="Z286" s="181"/>
      <c r="AA286" s="181"/>
      <c r="AB286" s="181"/>
      <c r="AC286" s="181"/>
      <c r="AD286" s="181"/>
      <c r="AE286" s="360"/>
      <c r="AF286" s="362"/>
      <c r="AG286" s="360"/>
      <c r="AH286" s="181"/>
      <c r="AI286" s="186"/>
      <c r="AJ286" s="186"/>
      <c r="AK286" s="360"/>
      <c r="AL286" s="186"/>
      <c r="AM286" s="219"/>
      <c r="AN286" s="181"/>
      <c r="AO286" s="186"/>
      <c r="AP286" s="186"/>
      <c r="AQ286" s="181"/>
      <c r="AR286" s="186"/>
      <c r="AS286" s="186"/>
      <c r="AT286" s="181"/>
      <c r="AU286" s="181"/>
      <c r="AV286" s="181"/>
      <c r="AW286" s="181"/>
      <c r="AX286" s="181"/>
      <c r="AY286" s="181"/>
      <c r="AZ286" s="181"/>
      <c r="BA286" s="181"/>
      <c r="BB286" s="181"/>
      <c r="BC286" s="181"/>
      <c r="BD286" s="186"/>
      <c r="BE286" s="186"/>
      <c r="BF286" s="181"/>
      <c r="BG286" s="181"/>
      <c r="BH286" s="181"/>
      <c r="BL286" s="181"/>
      <c r="BM286" s="186"/>
      <c r="BN286" s="186"/>
      <c r="BO286" s="181"/>
      <c r="BP286" s="186"/>
      <c r="BQ286" s="186"/>
      <c r="BR286" s="181"/>
    </row>
    <row r="287" spans="22:70">
      <c r="V287" s="360"/>
      <c r="W287" s="360"/>
      <c r="X287" s="361"/>
      <c r="Y287" s="181"/>
      <c r="Z287" s="181"/>
      <c r="AA287" s="181"/>
      <c r="AB287" s="181"/>
      <c r="AC287" s="181"/>
      <c r="AD287" s="181"/>
      <c r="AE287" s="360"/>
      <c r="AF287" s="362"/>
      <c r="AG287" s="360"/>
      <c r="AH287" s="181"/>
      <c r="AI287" s="186"/>
      <c r="AJ287" s="186"/>
      <c r="AK287" s="360"/>
      <c r="AL287" s="186"/>
      <c r="AM287" s="219"/>
      <c r="AN287" s="181"/>
      <c r="AO287" s="186"/>
      <c r="AP287" s="186"/>
      <c r="AQ287" s="181"/>
      <c r="AR287" s="186"/>
      <c r="AS287" s="186"/>
      <c r="AT287" s="181"/>
      <c r="AU287" s="181"/>
      <c r="AV287" s="181"/>
      <c r="AW287" s="181"/>
      <c r="AX287" s="181"/>
      <c r="AY287" s="181"/>
      <c r="AZ287" s="181"/>
      <c r="BA287" s="181"/>
      <c r="BB287" s="181"/>
      <c r="BC287" s="181"/>
      <c r="BD287" s="186"/>
      <c r="BE287" s="186"/>
      <c r="BF287" s="181"/>
      <c r="BG287" s="181"/>
      <c r="BH287" s="181"/>
      <c r="BL287" s="181"/>
      <c r="BM287" s="186"/>
      <c r="BN287" s="186"/>
      <c r="BO287" s="181"/>
      <c r="BP287" s="186"/>
      <c r="BQ287" s="186"/>
      <c r="BR287" s="181"/>
    </row>
    <row r="288" spans="22:70">
      <c r="V288" s="360"/>
      <c r="W288" s="360"/>
      <c r="X288" s="361"/>
      <c r="Y288" s="181"/>
      <c r="Z288" s="181"/>
      <c r="AA288" s="181"/>
      <c r="AB288" s="181"/>
      <c r="AC288" s="181"/>
      <c r="AD288" s="181"/>
      <c r="AE288" s="360"/>
      <c r="AF288" s="362"/>
      <c r="AG288" s="360"/>
      <c r="AH288" s="181"/>
      <c r="AI288" s="186"/>
      <c r="AJ288" s="186"/>
      <c r="AK288" s="360"/>
      <c r="AL288" s="186"/>
      <c r="AM288" s="219"/>
      <c r="AN288" s="181"/>
      <c r="AO288" s="186"/>
      <c r="AP288" s="186"/>
      <c r="AQ288" s="181"/>
      <c r="AR288" s="186"/>
      <c r="AS288" s="186"/>
      <c r="AT288" s="181"/>
      <c r="AU288" s="181"/>
      <c r="AV288" s="181"/>
      <c r="AW288" s="181"/>
      <c r="AX288" s="181"/>
      <c r="AY288" s="181"/>
      <c r="AZ288" s="181"/>
      <c r="BA288" s="181"/>
      <c r="BB288" s="181"/>
      <c r="BC288" s="181"/>
      <c r="BD288" s="186"/>
      <c r="BE288" s="186"/>
      <c r="BF288" s="181"/>
      <c r="BG288" s="181"/>
      <c r="BH288" s="181"/>
      <c r="BL288" s="181"/>
      <c r="BM288" s="186"/>
      <c r="BN288" s="186"/>
      <c r="BO288" s="181"/>
      <c r="BP288" s="186"/>
      <c r="BQ288" s="186"/>
      <c r="BR288" s="181"/>
    </row>
    <row r="289" spans="22:70">
      <c r="V289" s="360"/>
      <c r="W289" s="360"/>
      <c r="X289" s="361"/>
      <c r="Y289" s="181"/>
      <c r="Z289" s="181"/>
      <c r="AA289" s="181"/>
      <c r="AB289" s="181"/>
      <c r="AC289" s="181"/>
      <c r="AD289" s="181"/>
      <c r="AE289" s="360"/>
      <c r="AF289" s="362"/>
      <c r="AG289" s="360"/>
      <c r="AH289" s="181"/>
      <c r="AI289" s="186"/>
      <c r="AJ289" s="186"/>
      <c r="AK289" s="360"/>
      <c r="AL289" s="186"/>
      <c r="AM289" s="219"/>
      <c r="AN289" s="181"/>
      <c r="AO289" s="186"/>
      <c r="AP289" s="186"/>
      <c r="AQ289" s="181"/>
      <c r="AR289" s="186"/>
      <c r="AS289" s="186"/>
      <c r="AT289" s="181"/>
      <c r="AU289" s="181"/>
      <c r="AV289" s="181"/>
      <c r="AW289" s="181"/>
      <c r="AX289" s="181"/>
      <c r="AY289" s="181"/>
      <c r="AZ289" s="181"/>
      <c r="BA289" s="181"/>
      <c r="BB289" s="181"/>
      <c r="BC289" s="181"/>
      <c r="BD289" s="186"/>
      <c r="BE289" s="186"/>
      <c r="BF289" s="181"/>
      <c r="BG289" s="181"/>
      <c r="BH289" s="181"/>
      <c r="BL289" s="181"/>
      <c r="BM289" s="186"/>
      <c r="BN289" s="186"/>
      <c r="BO289" s="181"/>
      <c r="BP289" s="186"/>
      <c r="BQ289" s="186"/>
      <c r="BR289" s="181"/>
    </row>
    <row r="290" spans="22:70">
      <c r="V290" s="360"/>
      <c r="W290" s="360"/>
      <c r="X290" s="361"/>
      <c r="Y290" s="181"/>
      <c r="Z290" s="181"/>
      <c r="AA290" s="181"/>
      <c r="AB290" s="181"/>
      <c r="AC290" s="181"/>
      <c r="AD290" s="181"/>
      <c r="AE290" s="360"/>
      <c r="AF290" s="362"/>
      <c r="AG290" s="360"/>
      <c r="AH290" s="181"/>
      <c r="AI290" s="186"/>
      <c r="AJ290" s="186"/>
      <c r="AK290" s="360"/>
      <c r="AL290" s="186"/>
      <c r="AM290" s="219"/>
      <c r="AN290" s="181"/>
      <c r="AO290" s="186"/>
      <c r="AP290" s="186"/>
      <c r="AQ290" s="181"/>
      <c r="AR290" s="186"/>
      <c r="AS290" s="186"/>
      <c r="AT290" s="181"/>
      <c r="AU290" s="181"/>
      <c r="AV290" s="181"/>
      <c r="AW290" s="181"/>
      <c r="AX290" s="181"/>
      <c r="AY290" s="181"/>
      <c r="AZ290" s="181"/>
      <c r="BA290" s="181"/>
      <c r="BB290" s="181"/>
      <c r="BC290" s="181"/>
      <c r="BD290" s="186"/>
      <c r="BE290" s="186"/>
      <c r="BF290" s="181"/>
      <c r="BG290" s="181"/>
      <c r="BH290" s="181"/>
      <c r="BL290" s="181"/>
      <c r="BM290" s="186"/>
      <c r="BN290" s="186"/>
      <c r="BO290" s="181"/>
      <c r="BP290" s="186"/>
      <c r="BQ290" s="186"/>
      <c r="BR290" s="181"/>
    </row>
    <row r="291" spans="22:70">
      <c r="V291" s="360"/>
      <c r="W291" s="360"/>
      <c r="X291" s="361"/>
      <c r="Y291" s="181"/>
      <c r="Z291" s="181"/>
      <c r="AA291" s="181"/>
      <c r="AB291" s="181"/>
      <c r="AC291" s="181"/>
      <c r="AD291" s="181"/>
      <c r="AE291" s="360"/>
      <c r="AF291" s="362"/>
      <c r="AG291" s="360"/>
      <c r="AH291" s="181"/>
      <c r="AI291" s="186"/>
      <c r="AJ291" s="186"/>
      <c r="AK291" s="360"/>
      <c r="AL291" s="186"/>
      <c r="AM291" s="219"/>
      <c r="AN291" s="181"/>
      <c r="AO291" s="186"/>
      <c r="AP291" s="186"/>
      <c r="AQ291" s="181"/>
      <c r="AR291" s="186"/>
      <c r="AS291" s="186"/>
      <c r="AT291" s="181"/>
      <c r="AU291" s="181"/>
      <c r="AV291" s="181"/>
      <c r="AW291" s="181"/>
      <c r="AX291" s="181"/>
      <c r="AY291" s="181"/>
      <c r="AZ291" s="181"/>
      <c r="BA291" s="181"/>
      <c r="BB291" s="181"/>
      <c r="BC291" s="181"/>
      <c r="BD291" s="186"/>
      <c r="BE291" s="186"/>
      <c r="BF291" s="181"/>
      <c r="BG291" s="181"/>
      <c r="BH291" s="181"/>
      <c r="BL291" s="181"/>
      <c r="BM291" s="186"/>
      <c r="BN291" s="186"/>
      <c r="BO291" s="181"/>
      <c r="BP291" s="186"/>
      <c r="BQ291" s="186"/>
      <c r="BR291" s="181"/>
    </row>
    <row r="292" spans="22:70">
      <c r="V292" s="360"/>
      <c r="W292" s="360"/>
      <c r="X292" s="361"/>
      <c r="Y292" s="181"/>
      <c r="Z292" s="181"/>
      <c r="AA292" s="181"/>
      <c r="AB292" s="181"/>
      <c r="AC292" s="181"/>
      <c r="AD292" s="181"/>
      <c r="AE292" s="360"/>
      <c r="AF292" s="362"/>
      <c r="AG292" s="360"/>
      <c r="AH292" s="181"/>
      <c r="AI292" s="186"/>
      <c r="AJ292" s="186"/>
      <c r="AK292" s="360"/>
      <c r="AL292" s="186"/>
      <c r="AM292" s="219"/>
      <c r="AN292" s="181"/>
      <c r="AO292" s="186"/>
      <c r="AP292" s="186"/>
      <c r="AQ292" s="181"/>
      <c r="AR292" s="186"/>
      <c r="AS292" s="186"/>
      <c r="AT292" s="181"/>
      <c r="AU292" s="181"/>
      <c r="AV292" s="181"/>
      <c r="AW292" s="181"/>
      <c r="AX292" s="181"/>
      <c r="AY292" s="181"/>
      <c r="AZ292" s="181"/>
      <c r="BA292" s="181"/>
      <c r="BB292" s="181"/>
      <c r="BC292" s="181"/>
      <c r="BD292" s="186"/>
      <c r="BE292" s="186"/>
      <c r="BF292" s="181"/>
      <c r="BG292" s="181"/>
      <c r="BH292" s="181"/>
      <c r="BL292" s="181"/>
      <c r="BM292" s="186"/>
      <c r="BN292" s="186"/>
      <c r="BO292" s="181"/>
      <c r="BP292" s="186"/>
      <c r="BQ292" s="186"/>
      <c r="BR292" s="181"/>
    </row>
    <row r="293" spans="22:70">
      <c r="V293" s="360"/>
      <c r="W293" s="360"/>
      <c r="X293" s="361"/>
      <c r="Y293" s="181"/>
      <c r="Z293" s="181"/>
      <c r="AA293" s="181"/>
      <c r="AB293" s="181"/>
      <c r="AC293" s="181"/>
      <c r="AD293" s="181"/>
      <c r="AE293" s="360"/>
      <c r="AF293" s="362"/>
      <c r="AG293" s="360"/>
      <c r="AH293" s="181"/>
      <c r="AI293" s="186"/>
      <c r="AJ293" s="186"/>
      <c r="AK293" s="360"/>
      <c r="AL293" s="186"/>
      <c r="AM293" s="219"/>
      <c r="AN293" s="181"/>
      <c r="AO293" s="186"/>
      <c r="AP293" s="186"/>
      <c r="AQ293" s="181"/>
      <c r="AR293" s="186"/>
      <c r="AS293" s="186"/>
      <c r="AT293" s="181"/>
      <c r="AU293" s="181"/>
      <c r="AV293" s="181"/>
      <c r="AW293" s="181"/>
      <c r="AX293" s="181"/>
      <c r="AY293" s="181"/>
      <c r="AZ293" s="181"/>
      <c r="BA293" s="181"/>
      <c r="BB293" s="181"/>
      <c r="BC293" s="181"/>
      <c r="BD293" s="186"/>
      <c r="BE293" s="186"/>
      <c r="BF293" s="181"/>
      <c r="BG293" s="181"/>
      <c r="BH293" s="181"/>
      <c r="BL293" s="181"/>
      <c r="BM293" s="186"/>
      <c r="BN293" s="186"/>
      <c r="BO293" s="181"/>
      <c r="BP293" s="186"/>
      <c r="BQ293" s="186"/>
      <c r="BR293" s="181"/>
    </row>
    <row r="294" spans="22:70">
      <c r="V294" s="360"/>
      <c r="W294" s="360"/>
      <c r="X294" s="361"/>
      <c r="Y294" s="181"/>
      <c r="Z294" s="181"/>
      <c r="AA294" s="181"/>
      <c r="AB294" s="181"/>
      <c r="AC294" s="181"/>
      <c r="AD294" s="181"/>
      <c r="AE294" s="360"/>
      <c r="AF294" s="362"/>
      <c r="AG294" s="360"/>
      <c r="AH294" s="181"/>
      <c r="AI294" s="186"/>
      <c r="AJ294" s="186"/>
      <c r="AK294" s="360"/>
      <c r="AL294" s="186"/>
      <c r="AM294" s="219"/>
      <c r="AN294" s="181"/>
      <c r="AO294" s="186"/>
      <c r="AP294" s="186"/>
      <c r="AQ294" s="181"/>
      <c r="AR294" s="186"/>
      <c r="AS294" s="186"/>
      <c r="AT294" s="181"/>
      <c r="AU294" s="181"/>
      <c r="AV294" s="181"/>
      <c r="AW294" s="181"/>
      <c r="AX294" s="181"/>
      <c r="AY294" s="181"/>
      <c r="AZ294" s="181"/>
      <c r="BA294" s="181"/>
      <c r="BB294" s="181"/>
      <c r="BC294" s="181"/>
      <c r="BD294" s="186"/>
      <c r="BE294" s="186"/>
      <c r="BF294" s="181"/>
      <c r="BG294" s="181"/>
      <c r="BH294" s="181"/>
      <c r="BL294" s="181"/>
      <c r="BM294" s="186"/>
      <c r="BN294" s="186"/>
      <c r="BO294" s="181"/>
      <c r="BP294" s="186"/>
      <c r="BQ294" s="186"/>
      <c r="BR294" s="181"/>
    </row>
    <row r="295" spans="22:70">
      <c r="V295" s="360"/>
      <c r="W295" s="360"/>
      <c r="X295" s="361"/>
      <c r="Y295" s="181"/>
      <c r="Z295" s="181"/>
      <c r="AA295" s="181"/>
      <c r="AB295" s="181"/>
      <c r="AC295" s="181"/>
      <c r="AD295" s="181"/>
      <c r="AE295" s="360"/>
      <c r="AF295" s="362"/>
      <c r="AG295" s="360"/>
      <c r="AH295" s="181"/>
      <c r="AI295" s="186"/>
      <c r="AJ295" s="186"/>
      <c r="AK295" s="360"/>
      <c r="AL295" s="186"/>
      <c r="AM295" s="219"/>
      <c r="AN295" s="181"/>
      <c r="AO295" s="186"/>
      <c r="AP295" s="186"/>
      <c r="AQ295" s="181"/>
      <c r="AR295" s="186"/>
      <c r="AS295" s="186"/>
      <c r="AT295" s="181"/>
      <c r="AU295" s="181"/>
      <c r="AV295" s="181"/>
      <c r="AW295" s="181"/>
      <c r="AX295" s="181"/>
      <c r="AY295" s="181"/>
      <c r="AZ295" s="181"/>
      <c r="BA295" s="181"/>
      <c r="BB295" s="181"/>
      <c r="BC295" s="181"/>
      <c r="BD295" s="186"/>
      <c r="BE295" s="186"/>
      <c r="BF295" s="181"/>
      <c r="BG295" s="181"/>
      <c r="BH295" s="181"/>
      <c r="BL295" s="181"/>
      <c r="BM295" s="186"/>
      <c r="BN295" s="186"/>
      <c r="BO295" s="181"/>
      <c r="BP295" s="186"/>
      <c r="BQ295" s="186"/>
      <c r="BR295" s="181"/>
    </row>
    <row r="296" spans="22:70">
      <c r="V296" s="360"/>
      <c r="W296" s="360"/>
      <c r="X296" s="361"/>
      <c r="Y296" s="181"/>
      <c r="Z296" s="181"/>
      <c r="AA296" s="181"/>
      <c r="AB296" s="181"/>
      <c r="AC296" s="181"/>
      <c r="AD296" s="181"/>
      <c r="AE296" s="360"/>
      <c r="AF296" s="362"/>
      <c r="AG296" s="360"/>
      <c r="AH296" s="181"/>
      <c r="AI296" s="186"/>
      <c r="AJ296" s="186"/>
      <c r="AK296" s="360"/>
      <c r="AL296" s="186"/>
      <c r="AM296" s="219"/>
      <c r="AN296" s="181"/>
      <c r="AO296" s="186"/>
      <c r="AP296" s="186"/>
      <c r="AQ296" s="181"/>
      <c r="AR296" s="186"/>
      <c r="AS296" s="186"/>
      <c r="AT296" s="181"/>
      <c r="AU296" s="181"/>
      <c r="AV296" s="181"/>
      <c r="AW296" s="181"/>
      <c r="AX296" s="181"/>
      <c r="AY296" s="181"/>
      <c r="AZ296" s="181"/>
      <c r="BA296" s="181"/>
      <c r="BB296" s="181"/>
      <c r="BC296" s="181"/>
      <c r="BD296" s="186"/>
      <c r="BE296" s="186"/>
      <c r="BF296" s="181"/>
      <c r="BG296" s="181"/>
      <c r="BH296" s="181"/>
      <c r="BL296" s="181"/>
      <c r="BM296" s="186"/>
      <c r="BN296" s="186"/>
      <c r="BO296" s="181"/>
      <c r="BP296" s="186"/>
      <c r="BQ296" s="186"/>
      <c r="BR296" s="181"/>
    </row>
    <row r="297" spans="22:70">
      <c r="V297" s="360"/>
      <c r="W297" s="360"/>
      <c r="X297" s="361"/>
      <c r="Y297" s="181"/>
      <c r="Z297" s="181"/>
      <c r="AA297" s="181"/>
      <c r="AB297" s="181"/>
      <c r="AC297" s="181"/>
      <c r="AD297" s="181"/>
      <c r="AE297" s="360"/>
      <c r="AF297" s="362"/>
      <c r="AG297" s="360"/>
      <c r="AH297" s="181"/>
      <c r="AI297" s="186"/>
      <c r="AJ297" s="186"/>
      <c r="AK297" s="360"/>
      <c r="AL297" s="186"/>
      <c r="AM297" s="219"/>
      <c r="AN297" s="181"/>
      <c r="AO297" s="186"/>
      <c r="AP297" s="186"/>
      <c r="AQ297" s="181"/>
      <c r="AR297" s="186"/>
      <c r="AS297" s="186"/>
      <c r="AT297" s="181"/>
      <c r="AU297" s="181"/>
      <c r="AV297" s="181"/>
      <c r="AW297" s="181"/>
      <c r="AX297" s="181"/>
      <c r="AY297" s="181"/>
      <c r="AZ297" s="181"/>
      <c r="BA297" s="181"/>
      <c r="BB297" s="181"/>
      <c r="BC297" s="181"/>
      <c r="BD297" s="186"/>
      <c r="BE297" s="186"/>
      <c r="BF297" s="181"/>
      <c r="BG297" s="181"/>
      <c r="BH297" s="181"/>
      <c r="BL297" s="181"/>
      <c r="BM297" s="186"/>
      <c r="BN297" s="186"/>
      <c r="BO297" s="181"/>
      <c r="BP297" s="186"/>
      <c r="BQ297" s="186"/>
      <c r="BR297" s="181"/>
    </row>
    <row r="298" spans="22:70">
      <c r="V298" s="360"/>
      <c r="W298" s="360"/>
      <c r="X298" s="361"/>
      <c r="Y298" s="181"/>
      <c r="Z298" s="181"/>
      <c r="AA298" s="181"/>
      <c r="AB298" s="181"/>
      <c r="AC298" s="181"/>
      <c r="AD298" s="181"/>
      <c r="AE298" s="360"/>
      <c r="AF298" s="362"/>
      <c r="AG298" s="360"/>
      <c r="AH298" s="181"/>
      <c r="AI298" s="186"/>
      <c r="AJ298" s="186"/>
      <c r="AK298" s="360"/>
      <c r="AL298" s="186"/>
      <c r="AM298" s="219"/>
      <c r="AN298" s="181"/>
      <c r="AO298" s="186"/>
      <c r="AP298" s="186"/>
      <c r="AQ298" s="181"/>
      <c r="AR298" s="186"/>
      <c r="AS298" s="186"/>
      <c r="AT298" s="181"/>
      <c r="AU298" s="181"/>
      <c r="AV298" s="181"/>
      <c r="AW298" s="181"/>
      <c r="AX298" s="181"/>
      <c r="AY298" s="181"/>
      <c r="AZ298" s="181"/>
      <c r="BA298" s="181"/>
      <c r="BB298" s="181"/>
      <c r="BC298" s="181"/>
      <c r="BD298" s="186"/>
      <c r="BE298" s="186"/>
      <c r="BF298" s="181"/>
      <c r="BG298" s="181"/>
      <c r="BH298" s="181"/>
      <c r="BL298" s="181"/>
      <c r="BM298" s="186"/>
      <c r="BN298" s="186"/>
      <c r="BO298" s="181"/>
      <c r="BP298" s="186"/>
      <c r="BQ298" s="186"/>
      <c r="BR298" s="181"/>
    </row>
    <row r="299" spans="22:70">
      <c r="V299" s="360"/>
      <c r="W299" s="360"/>
      <c r="X299" s="361"/>
      <c r="Y299" s="181"/>
      <c r="Z299" s="181"/>
      <c r="AA299" s="181"/>
      <c r="AB299" s="181"/>
      <c r="AC299" s="181"/>
      <c r="AD299" s="181"/>
      <c r="AE299" s="360"/>
      <c r="AF299" s="362"/>
      <c r="AG299" s="360"/>
      <c r="AH299" s="181"/>
      <c r="AI299" s="186"/>
      <c r="AJ299" s="186"/>
      <c r="AK299" s="360"/>
      <c r="AL299" s="186"/>
      <c r="AM299" s="219"/>
      <c r="AN299" s="181"/>
      <c r="AO299" s="186"/>
      <c r="AP299" s="186"/>
      <c r="AQ299" s="181"/>
      <c r="AR299" s="186"/>
      <c r="AS299" s="186"/>
      <c r="AT299" s="181"/>
      <c r="AU299" s="181"/>
      <c r="AV299" s="181"/>
      <c r="AW299" s="181"/>
      <c r="AX299" s="181"/>
      <c r="AY299" s="181"/>
      <c r="AZ299" s="181"/>
      <c r="BA299" s="181"/>
      <c r="BB299" s="181"/>
      <c r="BC299" s="181"/>
      <c r="BD299" s="186"/>
      <c r="BE299" s="186"/>
      <c r="BF299" s="181"/>
      <c r="BG299" s="181"/>
      <c r="BH299" s="181"/>
      <c r="BL299" s="181"/>
      <c r="BM299" s="186"/>
      <c r="BN299" s="186"/>
      <c r="BO299" s="181"/>
      <c r="BP299" s="186"/>
      <c r="BQ299" s="186"/>
      <c r="BR299" s="181"/>
    </row>
    <row r="300" spans="22:70">
      <c r="V300" s="360"/>
      <c r="W300" s="360"/>
      <c r="X300" s="361"/>
      <c r="Y300" s="181"/>
      <c r="Z300" s="181"/>
      <c r="AA300" s="181"/>
      <c r="AB300" s="181"/>
      <c r="AC300" s="181"/>
      <c r="AD300" s="181"/>
      <c r="AE300" s="360"/>
      <c r="AF300" s="362"/>
      <c r="AG300" s="360"/>
      <c r="AH300" s="181"/>
      <c r="AI300" s="186"/>
      <c r="AJ300" s="186"/>
      <c r="AK300" s="360"/>
      <c r="AL300" s="186"/>
      <c r="AM300" s="219"/>
      <c r="AN300" s="181"/>
      <c r="AO300" s="186"/>
      <c r="AP300" s="186"/>
      <c r="AQ300" s="181"/>
      <c r="AR300" s="186"/>
      <c r="AS300" s="186"/>
      <c r="AT300" s="181"/>
      <c r="AU300" s="181"/>
      <c r="AV300" s="181"/>
      <c r="AW300" s="181"/>
      <c r="AX300" s="181"/>
      <c r="AY300" s="181"/>
      <c r="AZ300" s="181"/>
      <c r="BA300" s="181"/>
      <c r="BB300" s="181"/>
      <c r="BC300" s="181"/>
      <c r="BD300" s="186"/>
      <c r="BE300" s="186"/>
      <c r="BF300" s="181"/>
      <c r="BG300" s="181"/>
      <c r="BH300" s="181"/>
      <c r="BL300" s="181"/>
      <c r="BM300" s="186"/>
      <c r="BN300" s="186"/>
      <c r="BO300" s="181"/>
      <c r="BP300" s="186"/>
      <c r="BQ300" s="186"/>
      <c r="BR300" s="181"/>
    </row>
    <row r="301" spans="22:70">
      <c r="V301" s="360"/>
      <c r="W301" s="360"/>
      <c r="X301" s="361"/>
      <c r="Y301" s="181"/>
      <c r="Z301" s="181"/>
      <c r="AA301" s="181"/>
      <c r="AB301" s="181"/>
      <c r="AC301" s="181"/>
      <c r="AD301" s="181"/>
      <c r="AE301" s="360"/>
      <c r="AF301" s="362"/>
      <c r="AG301" s="360"/>
      <c r="AH301" s="181"/>
      <c r="AI301" s="186"/>
      <c r="AJ301" s="186"/>
      <c r="AK301" s="360"/>
      <c r="AL301" s="186"/>
      <c r="AM301" s="219"/>
      <c r="AN301" s="181"/>
      <c r="AO301" s="186"/>
      <c r="AP301" s="186"/>
      <c r="AQ301" s="181"/>
      <c r="AR301" s="186"/>
      <c r="AS301" s="186"/>
      <c r="AT301" s="181"/>
      <c r="AU301" s="181"/>
      <c r="AV301" s="181"/>
      <c r="AW301" s="181"/>
      <c r="AX301" s="181"/>
      <c r="AY301" s="181"/>
      <c r="AZ301" s="181"/>
      <c r="BA301" s="181"/>
      <c r="BB301" s="181"/>
      <c r="BC301" s="181"/>
      <c r="BD301" s="186"/>
      <c r="BE301" s="186"/>
      <c r="BF301" s="181"/>
      <c r="BG301" s="181"/>
      <c r="BH301" s="181"/>
      <c r="BL301" s="181"/>
      <c r="BM301" s="186"/>
      <c r="BN301" s="186"/>
      <c r="BO301" s="181"/>
      <c r="BP301" s="186"/>
      <c r="BQ301" s="186"/>
      <c r="BR301" s="181"/>
    </row>
    <row r="302" spans="22:70">
      <c r="V302" s="360"/>
      <c r="W302" s="360"/>
      <c r="X302" s="361"/>
      <c r="Y302" s="181"/>
      <c r="Z302" s="181"/>
      <c r="AA302" s="181"/>
      <c r="AB302" s="181"/>
      <c r="AC302" s="181"/>
      <c r="AD302" s="181"/>
      <c r="AE302" s="360"/>
      <c r="AF302" s="362"/>
      <c r="AG302" s="360"/>
      <c r="AH302" s="181"/>
      <c r="AI302" s="186"/>
      <c r="AJ302" s="186"/>
      <c r="AK302" s="360"/>
      <c r="AL302" s="186"/>
      <c r="AM302" s="219"/>
      <c r="AN302" s="181"/>
      <c r="AO302" s="186"/>
      <c r="AP302" s="186"/>
      <c r="AQ302" s="181"/>
      <c r="AR302" s="186"/>
      <c r="AS302" s="186"/>
      <c r="AT302" s="181"/>
      <c r="AU302" s="181"/>
      <c r="AV302" s="181"/>
      <c r="AW302" s="181"/>
      <c r="AX302" s="181"/>
      <c r="AY302" s="181"/>
      <c r="AZ302" s="181"/>
      <c r="BA302" s="181"/>
      <c r="BB302" s="181"/>
      <c r="BC302" s="181"/>
      <c r="BD302" s="186"/>
      <c r="BE302" s="186"/>
      <c r="BF302" s="181"/>
      <c r="BG302" s="181"/>
      <c r="BH302" s="181"/>
      <c r="BL302" s="181"/>
      <c r="BM302" s="186"/>
      <c r="BN302" s="186"/>
      <c r="BO302" s="181"/>
      <c r="BP302" s="186"/>
      <c r="BQ302" s="186"/>
      <c r="BR302" s="181"/>
    </row>
    <row r="303" spans="22:70">
      <c r="V303" s="360"/>
      <c r="W303" s="360"/>
      <c r="X303" s="361"/>
      <c r="Y303" s="181"/>
      <c r="Z303" s="181"/>
      <c r="AA303" s="181"/>
      <c r="AB303" s="181"/>
      <c r="AC303" s="181"/>
      <c r="AD303" s="181"/>
      <c r="AE303" s="360"/>
      <c r="AF303" s="362"/>
      <c r="AG303" s="360"/>
      <c r="AH303" s="181"/>
      <c r="AI303" s="186"/>
      <c r="AJ303" s="186"/>
      <c r="AK303" s="360"/>
      <c r="AL303" s="186"/>
      <c r="AM303" s="219"/>
      <c r="AN303" s="181"/>
      <c r="AO303" s="186"/>
      <c r="AP303" s="186"/>
      <c r="AQ303" s="181"/>
      <c r="AR303" s="186"/>
      <c r="AS303" s="186"/>
      <c r="AT303" s="181"/>
      <c r="AU303" s="181"/>
      <c r="AV303" s="181"/>
      <c r="AW303" s="181"/>
      <c r="AX303" s="181"/>
      <c r="AY303" s="181"/>
      <c r="AZ303" s="181"/>
      <c r="BA303" s="181"/>
      <c r="BB303" s="181"/>
      <c r="BC303" s="181"/>
      <c r="BD303" s="186"/>
      <c r="BE303" s="186"/>
      <c r="BF303" s="181"/>
      <c r="BG303" s="181"/>
      <c r="BH303" s="181"/>
      <c r="BL303" s="181"/>
      <c r="BM303" s="186"/>
      <c r="BN303" s="186"/>
      <c r="BO303" s="181"/>
      <c r="BP303" s="186"/>
      <c r="BQ303" s="186"/>
      <c r="BR303" s="181"/>
    </row>
    <row r="304" spans="22:70">
      <c r="V304" s="360"/>
      <c r="W304" s="360"/>
      <c r="X304" s="361"/>
      <c r="Y304" s="181"/>
      <c r="Z304" s="181"/>
      <c r="AA304" s="181"/>
      <c r="AB304" s="181"/>
      <c r="AC304" s="181"/>
      <c r="AD304" s="181"/>
      <c r="AE304" s="360"/>
      <c r="AF304" s="362"/>
      <c r="AG304" s="360"/>
      <c r="AH304" s="181"/>
      <c r="AI304" s="186"/>
      <c r="AJ304" s="186"/>
      <c r="AK304" s="360"/>
      <c r="AL304" s="186"/>
      <c r="AM304" s="219"/>
      <c r="AN304" s="181"/>
      <c r="AO304" s="186"/>
      <c r="AP304" s="186"/>
      <c r="AQ304" s="181"/>
      <c r="AR304" s="186"/>
      <c r="AS304" s="186"/>
      <c r="AT304" s="181"/>
      <c r="AU304" s="181"/>
      <c r="AV304" s="181"/>
      <c r="AW304" s="181"/>
      <c r="AX304" s="181"/>
      <c r="AY304" s="181"/>
      <c r="AZ304" s="181"/>
      <c r="BA304" s="181"/>
      <c r="BB304" s="181"/>
      <c r="BC304" s="181"/>
      <c r="BD304" s="186"/>
      <c r="BE304" s="186"/>
      <c r="BF304" s="181"/>
      <c r="BG304" s="181"/>
      <c r="BH304" s="181"/>
      <c r="BL304" s="181"/>
      <c r="BM304" s="186"/>
      <c r="BN304" s="186"/>
      <c r="BO304" s="181"/>
      <c r="BP304" s="186"/>
      <c r="BQ304" s="186"/>
      <c r="BR304" s="181"/>
    </row>
    <row r="305" spans="22:70">
      <c r="V305" s="360"/>
      <c r="W305" s="360"/>
      <c r="X305" s="361"/>
      <c r="Y305" s="181"/>
      <c r="Z305" s="181"/>
      <c r="AA305" s="181"/>
      <c r="AB305" s="181"/>
      <c r="AC305" s="181"/>
      <c r="AD305" s="181"/>
      <c r="AE305" s="360"/>
      <c r="AF305" s="362"/>
      <c r="AG305" s="360"/>
      <c r="AH305" s="181"/>
      <c r="AI305" s="186"/>
      <c r="AJ305" s="186"/>
      <c r="AK305" s="360"/>
      <c r="AL305" s="186"/>
      <c r="AM305" s="219"/>
      <c r="AN305" s="181"/>
      <c r="AO305" s="186"/>
      <c r="AP305" s="186"/>
      <c r="AQ305" s="181"/>
      <c r="AR305" s="186"/>
      <c r="AS305" s="186"/>
      <c r="AT305" s="181"/>
      <c r="AU305" s="181"/>
      <c r="AV305" s="181"/>
      <c r="AW305" s="181"/>
      <c r="AX305" s="181"/>
      <c r="AY305" s="181"/>
      <c r="AZ305" s="181"/>
      <c r="BA305" s="181"/>
      <c r="BB305" s="181"/>
      <c r="BC305" s="181"/>
      <c r="BD305" s="186"/>
      <c r="BE305" s="186"/>
      <c r="BF305" s="181"/>
      <c r="BG305" s="181"/>
      <c r="BH305" s="181"/>
      <c r="BL305" s="181"/>
      <c r="BM305" s="186"/>
      <c r="BN305" s="186"/>
      <c r="BO305" s="181"/>
      <c r="BP305" s="186"/>
      <c r="BQ305" s="186"/>
      <c r="BR305" s="181"/>
    </row>
    <row r="306" spans="22:70">
      <c r="V306" s="360"/>
      <c r="W306" s="360"/>
      <c r="X306" s="361"/>
      <c r="Y306" s="181"/>
      <c r="Z306" s="181"/>
      <c r="AA306" s="181"/>
      <c r="AB306" s="181"/>
      <c r="AC306" s="181"/>
      <c r="AD306" s="181"/>
      <c r="AE306" s="360"/>
      <c r="AF306" s="362"/>
      <c r="AG306" s="360"/>
      <c r="AH306" s="181"/>
      <c r="AI306" s="186"/>
      <c r="AJ306" s="186"/>
      <c r="AK306" s="360"/>
      <c r="AL306" s="186"/>
      <c r="AM306" s="219"/>
      <c r="AN306" s="181"/>
      <c r="AO306" s="186"/>
      <c r="AP306" s="186"/>
      <c r="AQ306" s="181"/>
      <c r="AR306" s="186"/>
      <c r="AS306" s="186"/>
      <c r="AT306" s="181"/>
      <c r="AU306" s="181"/>
      <c r="AV306" s="181"/>
      <c r="AW306" s="181"/>
      <c r="AX306" s="181"/>
      <c r="AY306" s="181"/>
      <c r="AZ306" s="181"/>
      <c r="BA306" s="181"/>
      <c r="BB306" s="181"/>
      <c r="BC306" s="181"/>
      <c r="BD306" s="186"/>
      <c r="BE306" s="186"/>
      <c r="BF306" s="181"/>
      <c r="BG306" s="181"/>
      <c r="BH306" s="181"/>
      <c r="BL306" s="181"/>
      <c r="BM306" s="186"/>
      <c r="BN306" s="186"/>
      <c r="BO306" s="181"/>
      <c r="BP306" s="186"/>
      <c r="BQ306" s="186"/>
      <c r="BR306" s="181"/>
    </row>
    <row r="307" spans="22:70">
      <c r="V307" s="360"/>
      <c r="W307" s="360"/>
      <c r="X307" s="361"/>
      <c r="Y307" s="181"/>
      <c r="Z307" s="181"/>
      <c r="AA307" s="181"/>
      <c r="AB307" s="181"/>
      <c r="AC307" s="181"/>
      <c r="AD307" s="181"/>
      <c r="AE307" s="360"/>
      <c r="AF307" s="362"/>
      <c r="AG307" s="360"/>
      <c r="AH307" s="181"/>
      <c r="AI307" s="186"/>
      <c r="AJ307" s="186"/>
      <c r="AK307" s="360"/>
      <c r="AL307" s="186"/>
      <c r="AM307" s="219"/>
      <c r="AN307" s="181"/>
      <c r="AO307" s="186"/>
      <c r="AP307" s="186"/>
      <c r="AQ307" s="181"/>
      <c r="AR307" s="186"/>
      <c r="AS307" s="186"/>
      <c r="AT307" s="181"/>
      <c r="AU307" s="181"/>
      <c r="AV307" s="181"/>
      <c r="AW307" s="181"/>
      <c r="AX307" s="181"/>
      <c r="AY307" s="181"/>
      <c r="AZ307" s="181"/>
      <c r="BA307" s="181"/>
      <c r="BB307" s="181"/>
      <c r="BC307" s="181"/>
      <c r="BD307" s="186"/>
      <c r="BE307" s="186"/>
      <c r="BF307" s="181"/>
      <c r="BG307" s="181"/>
      <c r="BH307" s="181"/>
      <c r="BL307" s="181"/>
      <c r="BM307" s="186"/>
      <c r="BN307" s="186"/>
      <c r="BO307" s="181"/>
      <c r="BP307" s="186"/>
      <c r="BQ307" s="186"/>
      <c r="BR307" s="181"/>
    </row>
    <row r="308" spans="22:70">
      <c r="V308" s="360"/>
      <c r="W308" s="360"/>
      <c r="X308" s="361"/>
      <c r="Y308" s="181"/>
      <c r="Z308" s="181"/>
      <c r="AA308" s="181"/>
      <c r="AB308" s="181"/>
      <c r="AC308" s="181"/>
      <c r="AD308" s="181"/>
      <c r="AE308" s="360"/>
      <c r="AF308" s="362"/>
      <c r="AG308" s="360"/>
      <c r="AH308" s="181"/>
      <c r="AI308" s="186"/>
      <c r="AJ308" s="186"/>
      <c r="AK308" s="360"/>
      <c r="AL308" s="186"/>
      <c r="AM308" s="219"/>
      <c r="AN308" s="181"/>
      <c r="AO308" s="186"/>
      <c r="AP308" s="186"/>
      <c r="AQ308" s="181"/>
      <c r="AR308" s="186"/>
      <c r="AS308" s="186"/>
      <c r="AT308" s="181"/>
      <c r="AU308" s="181"/>
      <c r="AV308" s="181"/>
      <c r="AW308" s="181"/>
      <c r="AX308" s="181"/>
      <c r="AY308" s="181"/>
      <c r="AZ308" s="181"/>
      <c r="BA308" s="181"/>
      <c r="BB308" s="181"/>
      <c r="BC308" s="181"/>
      <c r="BD308" s="186"/>
      <c r="BE308" s="186"/>
      <c r="BF308" s="181"/>
      <c r="BG308" s="181"/>
      <c r="BH308" s="181"/>
      <c r="BL308" s="181"/>
      <c r="BM308" s="186"/>
      <c r="BN308" s="186"/>
      <c r="BO308" s="181"/>
      <c r="BP308" s="186"/>
      <c r="BQ308" s="186"/>
      <c r="BR308" s="181"/>
    </row>
    <row r="309" spans="22:70">
      <c r="V309" s="360"/>
      <c r="W309" s="360"/>
      <c r="X309" s="361"/>
      <c r="Y309" s="181"/>
      <c r="Z309" s="181"/>
      <c r="AA309" s="181"/>
      <c r="AB309" s="181"/>
      <c r="AC309" s="181"/>
      <c r="AD309" s="181"/>
      <c r="AE309" s="360"/>
      <c r="AF309" s="362"/>
      <c r="AG309" s="360"/>
      <c r="AH309" s="181"/>
      <c r="AI309" s="186"/>
      <c r="AJ309" s="186"/>
      <c r="AK309" s="360"/>
      <c r="AL309" s="186"/>
      <c r="AM309" s="219"/>
      <c r="AN309" s="181"/>
      <c r="AO309" s="186"/>
      <c r="AP309" s="186"/>
      <c r="AQ309" s="181"/>
      <c r="AR309" s="186"/>
      <c r="AS309" s="186"/>
      <c r="AT309" s="181"/>
      <c r="AU309" s="181"/>
      <c r="AV309" s="181"/>
      <c r="AW309" s="181"/>
      <c r="AX309" s="181"/>
      <c r="AY309" s="181"/>
      <c r="AZ309" s="181"/>
      <c r="BA309" s="181"/>
      <c r="BB309" s="181"/>
      <c r="BC309" s="181"/>
      <c r="BD309" s="186"/>
      <c r="BE309" s="186"/>
      <c r="BF309" s="181"/>
      <c r="BG309" s="181"/>
      <c r="BH309" s="181"/>
      <c r="BL309" s="181"/>
      <c r="BM309" s="186"/>
      <c r="BN309" s="186"/>
      <c r="BO309" s="181"/>
      <c r="BP309" s="186"/>
      <c r="BQ309" s="186"/>
      <c r="BR309" s="181"/>
    </row>
    <row r="310" spans="22:70">
      <c r="V310" s="360"/>
      <c r="W310" s="360"/>
      <c r="X310" s="361"/>
      <c r="Y310" s="181"/>
      <c r="Z310" s="181"/>
      <c r="AA310" s="181"/>
      <c r="AB310" s="181"/>
      <c r="AC310" s="181"/>
      <c r="AD310" s="181"/>
      <c r="AE310" s="360"/>
      <c r="AF310" s="362"/>
      <c r="AG310" s="360"/>
      <c r="AH310" s="181"/>
      <c r="AI310" s="186"/>
      <c r="AJ310" s="186"/>
      <c r="AK310" s="360"/>
      <c r="AL310" s="186"/>
      <c r="AM310" s="219"/>
      <c r="AN310" s="181"/>
      <c r="AO310" s="186"/>
      <c r="AP310" s="186"/>
      <c r="AQ310" s="181"/>
      <c r="AR310" s="186"/>
      <c r="AS310" s="186"/>
      <c r="AT310" s="181"/>
      <c r="AU310" s="181"/>
      <c r="AV310" s="181"/>
      <c r="AW310" s="181"/>
      <c r="AX310" s="181"/>
      <c r="AY310" s="181"/>
      <c r="AZ310" s="181"/>
      <c r="BA310" s="181"/>
      <c r="BB310" s="181"/>
      <c r="BC310" s="181"/>
      <c r="BD310" s="186"/>
      <c r="BE310" s="186"/>
      <c r="BF310" s="181"/>
      <c r="BG310" s="181"/>
      <c r="BH310" s="181"/>
      <c r="BL310" s="181"/>
      <c r="BM310" s="186"/>
      <c r="BN310" s="186"/>
      <c r="BO310" s="181"/>
      <c r="BP310" s="186"/>
      <c r="BQ310" s="186"/>
      <c r="BR310" s="181"/>
    </row>
    <row r="311" spans="22:70">
      <c r="V311" s="360"/>
      <c r="W311" s="360"/>
      <c r="X311" s="361"/>
      <c r="Y311" s="181"/>
      <c r="Z311" s="181"/>
      <c r="AA311" s="181"/>
      <c r="AB311" s="181"/>
      <c r="AC311" s="181"/>
      <c r="AD311" s="181"/>
      <c r="AE311" s="360"/>
      <c r="AF311" s="362"/>
      <c r="AG311" s="360"/>
      <c r="AH311" s="181"/>
      <c r="AI311" s="186"/>
      <c r="AJ311" s="186"/>
      <c r="AK311" s="360"/>
      <c r="AL311" s="186"/>
      <c r="AM311" s="219"/>
      <c r="AN311" s="181"/>
      <c r="AO311" s="186"/>
      <c r="AP311" s="186"/>
      <c r="AQ311" s="181"/>
      <c r="AR311" s="186"/>
      <c r="AS311" s="186"/>
      <c r="AT311" s="181"/>
      <c r="AU311" s="181"/>
      <c r="AV311" s="181"/>
      <c r="AW311" s="181"/>
      <c r="AX311" s="181"/>
      <c r="AY311" s="181"/>
      <c r="AZ311" s="181"/>
      <c r="BA311" s="181"/>
      <c r="BB311" s="181"/>
      <c r="BC311" s="181"/>
      <c r="BD311" s="186"/>
      <c r="BE311" s="186"/>
      <c r="BF311" s="181"/>
      <c r="BG311" s="181"/>
      <c r="BH311" s="181"/>
      <c r="BL311" s="181"/>
      <c r="BM311" s="186"/>
      <c r="BN311" s="186"/>
      <c r="BO311" s="181"/>
      <c r="BP311" s="186"/>
      <c r="BQ311" s="186"/>
      <c r="BR311" s="181"/>
    </row>
    <row r="312" spans="22:70">
      <c r="V312" s="360"/>
      <c r="W312" s="360"/>
      <c r="X312" s="361"/>
      <c r="Y312" s="181"/>
      <c r="Z312" s="181"/>
      <c r="AA312" s="181"/>
      <c r="AB312" s="181"/>
      <c r="AC312" s="181"/>
      <c r="AD312" s="181"/>
      <c r="AE312" s="360"/>
      <c r="AF312" s="362"/>
      <c r="AG312" s="360"/>
      <c r="AH312" s="181"/>
      <c r="AI312" s="186"/>
      <c r="AJ312" s="186"/>
      <c r="AK312" s="360"/>
      <c r="AL312" s="186"/>
      <c r="AM312" s="219"/>
      <c r="AN312" s="181"/>
      <c r="AO312" s="186"/>
      <c r="AP312" s="186"/>
      <c r="AQ312" s="181"/>
      <c r="AR312" s="186"/>
      <c r="AS312" s="186"/>
      <c r="AT312" s="181"/>
      <c r="AU312" s="181"/>
      <c r="AV312" s="181"/>
      <c r="AW312" s="181"/>
      <c r="AX312" s="181"/>
      <c r="AY312" s="181"/>
      <c r="AZ312" s="181"/>
      <c r="BA312" s="181"/>
      <c r="BB312" s="181"/>
      <c r="BC312" s="181"/>
      <c r="BD312" s="186"/>
      <c r="BE312" s="186"/>
      <c r="BF312" s="181"/>
      <c r="BG312" s="181"/>
      <c r="BH312" s="181"/>
      <c r="BL312" s="181"/>
      <c r="BM312" s="186"/>
      <c r="BN312" s="186"/>
      <c r="BO312" s="181"/>
      <c r="BP312" s="186"/>
      <c r="BQ312" s="186"/>
      <c r="BR312" s="181"/>
    </row>
    <row r="313" spans="22:70">
      <c r="V313" s="360"/>
      <c r="W313" s="360"/>
      <c r="X313" s="361"/>
      <c r="Y313" s="181"/>
      <c r="Z313" s="181"/>
      <c r="AA313" s="181"/>
      <c r="AB313" s="181"/>
      <c r="AC313" s="181"/>
      <c r="AD313" s="181"/>
      <c r="AE313" s="360"/>
      <c r="AF313" s="362"/>
      <c r="AG313" s="360"/>
      <c r="AH313" s="181"/>
      <c r="AI313" s="186"/>
      <c r="AJ313" s="186"/>
      <c r="AK313" s="360"/>
      <c r="AL313" s="186"/>
      <c r="AM313" s="219"/>
      <c r="AN313" s="181"/>
      <c r="AO313" s="186"/>
      <c r="AP313" s="186"/>
      <c r="AQ313" s="181"/>
      <c r="AR313" s="186"/>
      <c r="AS313" s="186"/>
      <c r="AT313" s="181"/>
      <c r="AU313" s="181"/>
      <c r="AV313" s="181"/>
      <c r="AW313" s="181"/>
      <c r="AX313" s="181"/>
      <c r="AY313" s="181"/>
      <c r="AZ313" s="181"/>
      <c r="BA313" s="181"/>
      <c r="BB313" s="181"/>
      <c r="BC313" s="181"/>
      <c r="BD313" s="186"/>
      <c r="BE313" s="186"/>
      <c r="BF313" s="181"/>
      <c r="BG313" s="181"/>
      <c r="BH313" s="181"/>
      <c r="BL313" s="181"/>
      <c r="BM313" s="186"/>
      <c r="BN313" s="186"/>
      <c r="BO313" s="181"/>
      <c r="BP313" s="186"/>
      <c r="BQ313" s="186"/>
      <c r="BR313" s="181"/>
    </row>
    <row r="314" spans="22:70">
      <c r="V314" s="360"/>
      <c r="W314" s="360"/>
      <c r="X314" s="361"/>
      <c r="Y314" s="181"/>
      <c r="Z314" s="181"/>
      <c r="AA314" s="181"/>
      <c r="AB314" s="181"/>
      <c r="AC314" s="181"/>
      <c r="AD314" s="181"/>
      <c r="AE314" s="360"/>
      <c r="AF314" s="362"/>
      <c r="AG314" s="360"/>
      <c r="AH314" s="181"/>
      <c r="AI314" s="186"/>
      <c r="AJ314" s="186"/>
      <c r="AK314" s="360"/>
      <c r="AL314" s="186"/>
      <c r="AM314" s="219"/>
      <c r="AN314" s="181"/>
      <c r="AO314" s="186"/>
      <c r="AP314" s="186"/>
      <c r="AQ314" s="181"/>
      <c r="AR314" s="186"/>
      <c r="AS314" s="186"/>
      <c r="AT314" s="181"/>
      <c r="AU314" s="181"/>
      <c r="AV314" s="181"/>
      <c r="AW314" s="181"/>
      <c r="AX314" s="181"/>
      <c r="AY314" s="181"/>
      <c r="AZ314" s="181"/>
      <c r="BA314" s="181"/>
      <c r="BB314" s="181"/>
      <c r="BC314" s="181"/>
      <c r="BD314" s="186"/>
      <c r="BE314" s="186"/>
      <c r="BF314" s="181"/>
      <c r="BG314" s="181"/>
      <c r="BH314" s="181"/>
      <c r="BL314" s="181"/>
      <c r="BM314" s="186"/>
      <c r="BN314" s="186"/>
      <c r="BO314" s="181"/>
      <c r="BP314" s="186"/>
      <c r="BQ314" s="186"/>
      <c r="BR314" s="181"/>
    </row>
    <row r="315" spans="22:70">
      <c r="V315" s="360"/>
      <c r="W315" s="360"/>
      <c r="X315" s="361"/>
      <c r="Y315" s="181"/>
      <c r="Z315" s="181"/>
      <c r="AA315" s="181"/>
      <c r="AB315" s="181"/>
      <c r="AC315" s="181"/>
      <c r="AD315" s="181"/>
      <c r="AE315" s="360"/>
      <c r="AF315" s="362"/>
      <c r="AG315" s="360"/>
      <c r="AH315" s="181"/>
      <c r="AI315" s="186"/>
      <c r="AJ315" s="186"/>
      <c r="AK315" s="360"/>
      <c r="AL315" s="186"/>
      <c r="AM315" s="219"/>
      <c r="AN315" s="181"/>
      <c r="AO315" s="186"/>
      <c r="AP315" s="186"/>
      <c r="AQ315" s="181"/>
      <c r="AR315" s="186"/>
      <c r="AS315" s="186"/>
      <c r="AT315" s="181"/>
      <c r="AU315" s="181"/>
      <c r="AV315" s="181"/>
      <c r="AW315" s="181"/>
      <c r="AX315" s="181"/>
      <c r="AY315" s="181"/>
      <c r="AZ315" s="181"/>
      <c r="BA315" s="181"/>
      <c r="BB315" s="181"/>
      <c r="BC315" s="181"/>
      <c r="BD315" s="186"/>
      <c r="BE315" s="186"/>
      <c r="BF315" s="181"/>
      <c r="BG315" s="181"/>
      <c r="BH315" s="181"/>
      <c r="BL315" s="181"/>
      <c r="BM315" s="186"/>
      <c r="BN315" s="186"/>
      <c r="BO315" s="181"/>
      <c r="BP315" s="186"/>
      <c r="BQ315" s="186"/>
      <c r="BR315" s="181"/>
    </row>
    <row r="316" spans="22:70">
      <c r="V316" s="360"/>
      <c r="W316" s="360"/>
      <c r="X316" s="361"/>
      <c r="Y316" s="181"/>
      <c r="Z316" s="181"/>
      <c r="AA316" s="181"/>
      <c r="AB316" s="181"/>
      <c r="AC316" s="181"/>
      <c r="AD316" s="181"/>
      <c r="AE316" s="360"/>
      <c r="AF316" s="362"/>
      <c r="AG316" s="360"/>
      <c r="AH316" s="181"/>
      <c r="AI316" s="186"/>
      <c r="AJ316" s="186"/>
      <c r="AK316" s="360"/>
      <c r="AL316" s="186"/>
      <c r="AM316" s="219"/>
      <c r="AN316" s="181"/>
      <c r="AO316" s="186"/>
      <c r="AP316" s="186"/>
      <c r="AQ316" s="181"/>
      <c r="AR316" s="186"/>
      <c r="AS316" s="186"/>
      <c r="AT316" s="181"/>
      <c r="AU316" s="181"/>
      <c r="AV316" s="181"/>
      <c r="AW316" s="181"/>
      <c r="AX316" s="181"/>
      <c r="AY316" s="181"/>
      <c r="AZ316" s="181"/>
      <c r="BA316" s="181"/>
      <c r="BB316" s="181"/>
      <c r="BC316" s="181"/>
      <c r="BD316" s="186"/>
      <c r="BE316" s="186"/>
      <c r="BF316" s="181"/>
      <c r="BG316" s="181"/>
      <c r="BH316" s="181"/>
      <c r="BL316" s="181"/>
      <c r="BM316" s="186"/>
      <c r="BN316" s="186"/>
      <c r="BO316" s="181"/>
      <c r="BP316" s="186"/>
      <c r="BQ316" s="186"/>
      <c r="BR316" s="181"/>
    </row>
    <row r="317" spans="22:70">
      <c r="V317" s="360"/>
      <c r="W317" s="360"/>
      <c r="X317" s="361"/>
      <c r="Y317" s="181"/>
      <c r="Z317" s="181"/>
      <c r="AA317" s="181"/>
      <c r="AB317" s="181"/>
      <c r="AC317" s="181"/>
      <c r="AD317" s="181"/>
      <c r="AE317" s="360"/>
      <c r="AF317" s="362"/>
      <c r="AG317" s="360"/>
      <c r="AH317" s="181"/>
      <c r="AI317" s="186"/>
      <c r="AJ317" s="186"/>
      <c r="AK317" s="360"/>
      <c r="AL317" s="186"/>
      <c r="AM317" s="219"/>
      <c r="AN317" s="181"/>
      <c r="AO317" s="186"/>
      <c r="AP317" s="186"/>
      <c r="AQ317" s="181"/>
      <c r="AR317" s="186"/>
      <c r="AS317" s="186"/>
      <c r="AT317" s="181"/>
      <c r="AU317" s="181"/>
      <c r="AV317" s="181"/>
      <c r="AW317" s="181"/>
      <c r="AX317" s="181"/>
      <c r="AY317" s="181"/>
      <c r="AZ317" s="181"/>
      <c r="BA317" s="181"/>
      <c r="BB317" s="181"/>
      <c r="BC317" s="181"/>
      <c r="BD317" s="186"/>
      <c r="BE317" s="186"/>
      <c r="BF317" s="181"/>
      <c r="BG317" s="181"/>
      <c r="BH317" s="181"/>
      <c r="BL317" s="181"/>
      <c r="BM317" s="186"/>
      <c r="BN317" s="186"/>
      <c r="BO317" s="181"/>
      <c r="BP317" s="186"/>
      <c r="BQ317" s="186"/>
      <c r="BR317" s="181"/>
    </row>
    <row r="318" spans="22:70">
      <c r="V318" s="360"/>
      <c r="W318" s="360"/>
      <c r="X318" s="361"/>
      <c r="Y318" s="181"/>
      <c r="Z318" s="181"/>
      <c r="AA318" s="181"/>
      <c r="AB318" s="181"/>
      <c r="AC318" s="181"/>
      <c r="AD318" s="181"/>
      <c r="AE318" s="360"/>
      <c r="AF318" s="362"/>
      <c r="AG318" s="360"/>
      <c r="AH318" s="181"/>
      <c r="AI318" s="186"/>
      <c r="AJ318" s="186"/>
      <c r="AK318" s="360"/>
      <c r="AL318" s="186"/>
      <c r="AM318" s="219"/>
      <c r="AN318" s="181"/>
      <c r="AO318" s="186"/>
      <c r="AP318" s="186"/>
      <c r="AQ318" s="181"/>
      <c r="AR318" s="186"/>
      <c r="AS318" s="186"/>
      <c r="AT318" s="181"/>
      <c r="AU318" s="181"/>
      <c r="AV318" s="181"/>
      <c r="AW318" s="181"/>
      <c r="AX318" s="181"/>
      <c r="AY318" s="181"/>
      <c r="AZ318" s="181"/>
      <c r="BA318" s="181"/>
      <c r="BB318" s="181"/>
      <c r="BC318" s="181"/>
      <c r="BD318" s="186"/>
      <c r="BE318" s="186"/>
      <c r="BF318" s="181"/>
      <c r="BG318" s="181"/>
      <c r="BH318" s="181"/>
      <c r="BL318" s="181"/>
      <c r="BM318" s="186"/>
      <c r="BN318" s="186"/>
      <c r="BO318" s="181"/>
      <c r="BP318" s="186"/>
      <c r="BQ318" s="186"/>
      <c r="BR318" s="181"/>
    </row>
    <row r="319" spans="22:70">
      <c r="V319" s="360"/>
      <c r="W319" s="360"/>
      <c r="X319" s="361"/>
      <c r="Y319" s="181"/>
      <c r="Z319" s="181"/>
      <c r="AA319" s="181"/>
      <c r="AB319" s="181"/>
      <c r="AC319" s="181"/>
      <c r="AD319" s="181"/>
      <c r="AE319" s="360"/>
      <c r="AF319" s="362"/>
      <c r="AG319" s="360"/>
      <c r="AH319" s="181"/>
      <c r="AI319" s="186"/>
      <c r="AJ319" s="186"/>
      <c r="AK319" s="360"/>
      <c r="AL319" s="186"/>
      <c r="AM319" s="219"/>
      <c r="AN319" s="181"/>
      <c r="AO319" s="186"/>
      <c r="AP319" s="186"/>
      <c r="AQ319" s="181"/>
      <c r="AR319" s="186"/>
      <c r="AS319" s="186"/>
      <c r="AT319" s="181"/>
      <c r="AU319" s="181"/>
      <c r="AV319" s="181"/>
      <c r="AW319" s="181"/>
      <c r="AX319" s="181"/>
      <c r="AY319" s="181"/>
      <c r="AZ319" s="181"/>
      <c r="BA319" s="181"/>
      <c r="BB319" s="181"/>
      <c r="BC319" s="181"/>
      <c r="BD319" s="186"/>
      <c r="BE319" s="186"/>
      <c r="BF319" s="181"/>
      <c r="BG319" s="181"/>
      <c r="BH319" s="181"/>
      <c r="BL319" s="181"/>
      <c r="BM319" s="186"/>
      <c r="BN319" s="186"/>
      <c r="BO319" s="181"/>
      <c r="BP319" s="186"/>
      <c r="BQ319" s="186"/>
      <c r="BR319" s="181"/>
    </row>
    <row r="320" spans="22:70">
      <c r="V320" s="360"/>
      <c r="W320" s="360"/>
      <c r="X320" s="361"/>
      <c r="Y320" s="181"/>
      <c r="Z320" s="181"/>
      <c r="AA320" s="181"/>
      <c r="AB320" s="181"/>
      <c r="AC320" s="181"/>
      <c r="AD320" s="181"/>
      <c r="AE320" s="360"/>
      <c r="AF320" s="362"/>
      <c r="AG320" s="360"/>
      <c r="AH320" s="181"/>
      <c r="AI320" s="186"/>
      <c r="AJ320" s="186"/>
      <c r="AK320" s="360"/>
      <c r="AL320" s="186"/>
      <c r="AM320" s="219"/>
      <c r="AN320" s="181"/>
      <c r="AO320" s="186"/>
      <c r="AP320" s="186"/>
      <c r="AQ320" s="181"/>
      <c r="AR320" s="186"/>
      <c r="AS320" s="186"/>
      <c r="AT320" s="181"/>
      <c r="AU320" s="181"/>
      <c r="AV320" s="181"/>
      <c r="AW320" s="181"/>
      <c r="AX320" s="181"/>
      <c r="AY320" s="181"/>
      <c r="AZ320" s="181"/>
      <c r="BA320" s="181"/>
      <c r="BB320" s="181"/>
      <c r="BC320" s="181"/>
      <c r="BD320" s="186"/>
      <c r="BE320" s="186"/>
      <c r="BF320" s="181"/>
      <c r="BG320" s="181"/>
      <c r="BH320" s="181"/>
      <c r="BL320" s="181"/>
      <c r="BM320" s="186"/>
      <c r="BN320" s="186"/>
      <c r="BO320" s="181"/>
      <c r="BP320" s="186"/>
      <c r="BQ320" s="186"/>
      <c r="BR320" s="181"/>
    </row>
    <row r="321" spans="22:70">
      <c r="V321" s="360"/>
      <c r="W321" s="360"/>
      <c r="X321" s="361"/>
      <c r="Y321" s="181"/>
      <c r="Z321" s="181"/>
      <c r="AA321" s="181"/>
      <c r="AB321" s="181"/>
      <c r="AC321" s="181"/>
      <c r="AD321" s="181"/>
      <c r="AE321" s="360"/>
      <c r="AF321" s="362"/>
      <c r="AG321" s="360"/>
      <c r="AH321" s="181"/>
      <c r="AI321" s="186"/>
      <c r="AJ321" s="186"/>
      <c r="AK321" s="360"/>
      <c r="AL321" s="186"/>
      <c r="AM321" s="219"/>
      <c r="AN321" s="181"/>
      <c r="AO321" s="186"/>
      <c r="AP321" s="186"/>
      <c r="AQ321" s="181"/>
      <c r="AR321" s="186"/>
      <c r="AS321" s="186"/>
      <c r="AT321" s="181"/>
      <c r="AU321" s="181"/>
      <c r="AV321" s="181"/>
      <c r="AW321" s="181"/>
      <c r="AX321" s="181"/>
      <c r="AY321" s="181"/>
      <c r="AZ321" s="181"/>
      <c r="BA321" s="181"/>
      <c r="BB321" s="181"/>
      <c r="BC321" s="181"/>
      <c r="BD321" s="186"/>
      <c r="BE321" s="186"/>
      <c r="BF321" s="181"/>
      <c r="BG321" s="181"/>
      <c r="BH321" s="181"/>
      <c r="BL321" s="181"/>
      <c r="BM321" s="186"/>
      <c r="BN321" s="186"/>
      <c r="BO321" s="181"/>
      <c r="BP321" s="186"/>
      <c r="BQ321" s="186"/>
      <c r="BR321" s="181"/>
    </row>
    <row r="322" spans="22:70">
      <c r="V322" s="360"/>
      <c r="W322" s="360"/>
      <c r="X322" s="361"/>
      <c r="Y322" s="181"/>
      <c r="Z322" s="181"/>
      <c r="AA322" s="181"/>
      <c r="AB322" s="181"/>
      <c r="AC322" s="181"/>
      <c r="AD322" s="181"/>
      <c r="AE322" s="360"/>
      <c r="AF322" s="362"/>
      <c r="AG322" s="360"/>
      <c r="AH322" s="181"/>
      <c r="AI322" s="186"/>
      <c r="AJ322" s="186"/>
      <c r="AK322" s="360"/>
      <c r="AL322" s="186"/>
      <c r="AM322" s="219"/>
      <c r="AN322" s="181"/>
      <c r="AO322" s="186"/>
      <c r="AP322" s="186"/>
      <c r="AQ322" s="181"/>
      <c r="AR322" s="186"/>
      <c r="AS322" s="186"/>
      <c r="AT322" s="181"/>
      <c r="AU322" s="181"/>
      <c r="AV322" s="181"/>
      <c r="AW322" s="181"/>
      <c r="AX322" s="181"/>
      <c r="AY322" s="181"/>
      <c r="AZ322" s="181"/>
      <c r="BA322" s="181"/>
      <c r="BB322" s="181"/>
      <c r="BC322" s="181"/>
      <c r="BD322" s="186"/>
      <c r="BE322" s="186"/>
      <c r="BF322" s="181"/>
      <c r="BG322" s="181"/>
      <c r="BH322" s="181"/>
      <c r="BL322" s="181"/>
      <c r="BM322" s="186"/>
      <c r="BN322" s="186"/>
      <c r="BO322" s="181"/>
      <c r="BP322" s="186"/>
      <c r="BQ322" s="186"/>
      <c r="BR322" s="181"/>
    </row>
    <row r="323" spans="22:70">
      <c r="V323" s="360"/>
      <c r="W323" s="360"/>
      <c r="X323" s="361"/>
      <c r="Y323" s="181"/>
      <c r="Z323" s="181"/>
      <c r="AA323" s="181"/>
      <c r="AB323" s="181"/>
      <c r="AC323" s="181"/>
      <c r="AD323" s="181"/>
      <c r="AE323" s="360"/>
      <c r="AF323" s="362"/>
      <c r="AG323" s="360"/>
      <c r="AH323" s="181"/>
      <c r="AI323" s="186"/>
      <c r="AJ323" s="186"/>
      <c r="AK323" s="360"/>
      <c r="AL323" s="186"/>
      <c r="AM323" s="219"/>
      <c r="AN323" s="181"/>
      <c r="AO323" s="186"/>
      <c r="AP323" s="186"/>
      <c r="AQ323" s="181"/>
      <c r="AR323" s="186"/>
      <c r="AS323" s="186"/>
      <c r="AT323" s="181"/>
      <c r="AU323" s="181"/>
      <c r="AV323" s="181"/>
      <c r="AW323" s="181"/>
      <c r="AX323" s="181"/>
      <c r="AY323" s="181"/>
      <c r="AZ323" s="181"/>
      <c r="BA323" s="181"/>
      <c r="BB323" s="181"/>
      <c r="BC323" s="181"/>
      <c r="BD323" s="186"/>
      <c r="BE323" s="186"/>
      <c r="BF323" s="181"/>
      <c r="BG323" s="181"/>
      <c r="BH323" s="181"/>
      <c r="BL323" s="181"/>
      <c r="BM323" s="186"/>
      <c r="BN323" s="186"/>
      <c r="BO323" s="181"/>
      <c r="BP323" s="186"/>
      <c r="BQ323" s="186"/>
      <c r="BR323" s="181"/>
    </row>
    <row r="324" spans="22:70">
      <c r="V324" s="360"/>
      <c r="W324" s="360"/>
      <c r="X324" s="361"/>
      <c r="Y324" s="181"/>
      <c r="Z324" s="181"/>
      <c r="AA324" s="181"/>
      <c r="AB324" s="181"/>
      <c r="AC324" s="181"/>
      <c r="AD324" s="181"/>
      <c r="AE324" s="360"/>
      <c r="AF324" s="362"/>
      <c r="AG324" s="360"/>
      <c r="AH324" s="181"/>
      <c r="AI324" s="186"/>
      <c r="AJ324" s="186"/>
      <c r="AK324" s="360"/>
      <c r="AL324" s="186"/>
      <c r="AM324" s="219"/>
      <c r="AN324" s="181"/>
      <c r="AO324" s="186"/>
      <c r="AP324" s="186"/>
      <c r="AQ324" s="181"/>
      <c r="AR324" s="186"/>
      <c r="AS324" s="186"/>
      <c r="AT324" s="181"/>
      <c r="AU324" s="181"/>
      <c r="AV324" s="181"/>
      <c r="AW324" s="181"/>
      <c r="AX324" s="181"/>
      <c r="AY324" s="181"/>
      <c r="AZ324" s="181"/>
      <c r="BA324" s="181"/>
      <c r="BB324" s="181"/>
      <c r="BC324" s="181"/>
      <c r="BD324" s="186"/>
      <c r="BE324" s="186"/>
      <c r="BF324" s="181"/>
      <c r="BG324" s="181"/>
      <c r="BH324" s="181"/>
      <c r="BL324" s="181"/>
      <c r="BM324" s="186"/>
      <c r="BN324" s="186"/>
      <c r="BO324" s="181"/>
      <c r="BP324" s="186"/>
      <c r="BQ324" s="186"/>
      <c r="BR324" s="181"/>
    </row>
    <row r="325" spans="22:70">
      <c r="V325" s="360"/>
      <c r="W325" s="360"/>
      <c r="X325" s="361"/>
      <c r="Y325" s="181"/>
      <c r="Z325" s="181"/>
      <c r="AA325" s="181"/>
      <c r="AB325" s="181"/>
      <c r="AC325" s="181"/>
      <c r="AD325" s="181"/>
      <c r="AE325" s="360"/>
      <c r="AF325" s="362"/>
      <c r="AG325" s="360"/>
      <c r="AH325" s="181"/>
      <c r="AI325" s="186"/>
      <c r="AJ325" s="186"/>
      <c r="AK325" s="360"/>
      <c r="AL325" s="186"/>
      <c r="AM325" s="219"/>
      <c r="AN325" s="181"/>
      <c r="AO325" s="186"/>
      <c r="AP325" s="186"/>
      <c r="AQ325" s="181"/>
      <c r="AR325" s="186"/>
      <c r="AS325" s="186"/>
      <c r="AT325" s="181"/>
      <c r="AU325" s="181"/>
      <c r="AV325" s="181"/>
      <c r="AW325" s="181"/>
      <c r="AX325" s="181"/>
      <c r="AY325" s="181"/>
      <c r="AZ325" s="181"/>
      <c r="BA325" s="181"/>
      <c r="BB325" s="181"/>
      <c r="BC325" s="181"/>
      <c r="BD325" s="186"/>
      <c r="BE325" s="186"/>
      <c r="BF325" s="181"/>
      <c r="BG325" s="181"/>
      <c r="BH325" s="181"/>
      <c r="BL325" s="181"/>
      <c r="BM325" s="186"/>
      <c r="BN325" s="186"/>
      <c r="BO325" s="181"/>
      <c r="BP325" s="186"/>
      <c r="BQ325" s="186"/>
      <c r="BR325" s="181"/>
    </row>
    <row r="326" spans="22:70">
      <c r="V326" s="360"/>
      <c r="W326" s="360"/>
      <c r="X326" s="361"/>
      <c r="Y326" s="181"/>
      <c r="Z326" s="181"/>
      <c r="AA326" s="181"/>
      <c r="AB326" s="181"/>
      <c r="AC326" s="181"/>
      <c r="AD326" s="181"/>
      <c r="AE326" s="360"/>
      <c r="AF326" s="362"/>
      <c r="AG326" s="360"/>
      <c r="AH326" s="181"/>
      <c r="AI326" s="186"/>
      <c r="AJ326" s="186"/>
      <c r="AK326" s="360"/>
      <c r="AL326" s="186"/>
      <c r="AM326" s="219"/>
      <c r="AN326" s="181"/>
      <c r="AO326" s="186"/>
      <c r="AP326" s="186"/>
      <c r="AQ326" s="181"/>
      <c r="AR326" s="186"/>
      <c r="AS326" s="186"/>
      <c r="AT326" s="181"/>
      <c r="AU326" s="181"/>
      <c r="AV326" s="181"/>
      <c r="AW326" s="181"/>
      <c r="AX326" s="181"/>
      <c r="AY326" s="181"/>
      <c r="AZ326" s="181"/>
      <c r="BA326" s="181"/>
      <c r="BB326" s="181"/>
      <c r="BC326" s="181"/>
      <c r="BD326" s="186"/>
      <c r="BE326" s="186"/>
      <c r="BF326" s="181"/>
      <c r="BG326" s="181"/>
      <c r="BH326" s="181"/>
      <c r="BL326" s="181"/>
      <c r="BM326" s="186"/>
      <c r="BN326" s="186"/>
      <c r="BO326" s="181"/>
      <c r="BP326" s="186"/>
      <c r="BQ326" s="186"/>
      <c r="BR326" s="181"/>
    </row>
    <row r="327" spans="22:70">
      <c r="V327" s="360"/>
      <c r="W327" s="360"/>
      <c r="X327" s="361"/>
      <c r="Y327" s="181"/>
      <c r="Z327" s="181"/>
      <c r="AA327" s="181"/>
      <c r="AB327" s="181"/>
      <c r="AC327" s="181"/>
      <c r="AD327" s="181"/>
      <c r="AE327" s="360"/>
      <c r="AF327" s="362"/>
      <c r="AG327" s="360"/>
      <c r="AH327" s="181"/>
      <c r="AI327" s="186"/>
      <c r="AJ327" s="186"/>
      <c r="AK327" s="360"/>
      <c r="AL327" s="186"/>
      <c r="AM327" s="219"/>
      <c r="AN327" s="181"/>
      <c r="AO327" s="186"/>
      <c r="AP327" s="186"/>
      <c r="AQ327" s="181"/>
      <c r="AR327" s="186"/>
      <c r="AS327" s="186"/>
      <c r="AT327" s="181"/>
      <c r="AU327" s="181"/>
      <c r="AV327" s="181"/>
      <c r="AW327" s="181"/>
      <c r="AX327" s="181"/>
      <c r="AY327" s="181"/>
      <c r="AZ327" s="181"/>
      <c r="BA327" s="181"/>
      <c r="BB327" s="181"/>
      <c r="BC327" s="181"/>
      <c r="BD327" s="186"/>
      <c r="BE327" s="186"/>
      <c r="BF327" s="181"/>
      <c r="BG327" s="181"/>
      <c r="BH327" s="181"/>
      <c r="BL327" s="181"/>
      <c r="BM327" s="186"/>
      <c r="BN327" s="186"/>
      <c r="BO327" s="181"/>
      <c r="BP327" s="186"/>
      <c r="BQ327" s="186"/>
      <c r="BR327" s="181"/>
    </row>
    <row r="328" spans="22:70">
      <c r="V328" s="360"/>
      <c r="W328" s="360"/>
      <c r="X328" s="361"/>
      <c r="Y328" s="181"/>
      <c r="Z328" s="181"/>
      <c r="AA328" s="181"/>
      <c r="AB328" s="181"/>
      <c r="AC328" s="181"/>
      <c r="AD328" s="181"/>
      <c r="AE328" s="360"/>
      <c r="AF328" s="362"/>
      <c r="AG328" s="360"/>
      <c r="AH328" s="181"/>
      <c r="AI328" s="186"/>
      <c r="AJ328" s="186"/>
      <c r="AK328" s="360"/>
      <c r="AL328" s="186"/>
      <c r="AM328" s="219"/>
      <c r="AN328" s="181"/>
      <c r="AO328" s="186"/>
      <c r="AP328" s="186"/>
      <c r="AQ328" s="181"/>
      <c r="AR328" s="186"/>
      <c r="AS328" s="186"/>
      <c r="AT328" s="181"/>
      <c r="AU328" s="181"/>
      <c r="AV328" s="181"/>
      <c r="AW328" s="181"/>
      <c r="AX328" s="181"/>
      <c r="AY328" s="181"/>
      <c r="AZ328" s="181"/>
      <c r="BA328" s="181"/>
      <c r="BB328" s="181"/>
      <c r="BC328" s="181"/>
      <c r="BD328" s="186"/>
      <c r="BE328" s="186"/>
      <c r="BF328" s="181"/>
      <c r="BG328" s="181"/>
      <c r="BH328" s="181"/>
      <c r="BL328" s="181"/>
      <c r="BM328" s="186"/>
      <c r="BN328" s="186"/>
      <c r="BO328" s="181"/>
      <c r="BP328" s="186"/>
      <c r="BQ328" s="186"/>
      <c r="BR328" s="181"/>
    </row>
    <row r="329" spans="22:70">
      <c r="V329" s="360"/>
      <c r="W329" s="360"/>
      <c r="X329" s="361"/>
      <c r="Y329" s="181"/>
      <c r="Z329" s="181"/>
      <c r="AA329" s="181"/>
      <c r="AB329" s="181"/>
      <c r="AC329" s="181"/>
      <c r="AD329" s="181"/>
      <c r="AE329" s="360"/>
      <c r="AF329" s="362"/>
      <c r="AG329" s="360"/>
      <c r="AH329" s="181"/>
      <c r="AI329" s="186"/>
      <c r="AJ329" s="186"/>
      <c r="AK329" s="360"/>
      <c r="AL329" s="186"/>
      <c r="AM329" s="219"/>
      <c r="AN329" s="181"/>
      <c r="AO329" s="186"/>
      <c r="AP329" s="186"/>
      <c r="AQ329" s="181"/>
      <c r="AR329" s="186"/>
      <c r="AS329" s="186"/>
      <c r="AT329" s="181"/>
      <c r="AU329" s="181"/>
      <c r="AV329" s="181"/>
      <c r="AW329" s="181"/>
      <c r="AX329" s="181"/>
      <c r="AY329" s="181"/>
      <c r="AZ329" s="181"/>
      <c r="BA329" s="181"/>
      <c r="BB329" s="181"/>
      <c r="BC329" s="181"/>
      <c r="BD329" s="186"/>
      <c r="BE329" s="186"/>
      <c r="BF329" s="181"/>
      <c r="BG329" s="181"/>
      <c r="BH329" s="181"/>
      <c r="BL329" s="181"/>
      <c r="BM329" s="186"/>
      <c r="BN329" s="186"/>
      <c r="BO329" s="181"/>
      <c r="BP329" s="186"/>
      <c r="BQ329" s="186"/>
      <c r="BR329" s="181"/>
    </row>
    <row r="330" spans="22:70">
      <c r="V330" s="360"/>
      <c r="W330" s="360"/>
      <c r="X330" s="361"/>
      <c r="Y330" s="181"/>
      <c r="Z330" s="181"/>
      <c r="AA330" s="181"/>
      <c r="AB330" s="181"/>
      <c r="AC330" s="181"/>
      <c r="AD330" s="181"/>
      <c r="AE330" s="360"/>
      <c r="AF330" s="362"/>
      <c r="AG330" s="360"/>
      <c r="AH330" s="181"/>
      <c r="AI330" s="186"/>
      <c r="AJ330" s="186"/>
      <c r="AK330" s="360"/>
      <c r="AL330" s="186"/>
      <c r="AM330" s="219"/>
      <c r="AN330" s="181"/>
      <c r="AO330" s="186"/>
      <c r="AP330" s="186"/>
      <c r="AQ330" s="181"/>
      <c r="AR330" s="186"/>
      <c r="AS330" s="186"/>
      <c r="AT330" s="181"/>
      <c r="AU330" s="181"/>
      <c r="AV330" s="181"/>
      <c r="AW330" s="181"/>
      <c r="AX330" s="181"/>
      <c r="AY330" s="181"/>
      <c r="AZ330" s="181"/>
      <c r="BA330" s="181"/>
      <c r="BB330" s="181"/>
      <c r="BC330" s="181"/>
      <c r="BD330" s="186"/>
      <c r="BE330" s="186"/>
      <c r="BF330" s="181"/>
      <c r="BG330" s="181"/>
      <c r="BH330" s="181"/>
      <c r="BL330" s="181"/>
      <c r="BM330" s="186"/>
      <c r="BN330" s="186"/>
      <c r="BO330" s="181"/>
      <c r="BP330" s="186"/>
      <c r="BQ330" s="186"/>
      <c r="BR330" s="181"/>
    </row>
    <row r="331" spans="22:70">
      <c r="V331" s="360"/>
      <c r="W331" s="360"/>
      <c r="X331" s="361"/>
      <c r="Y331" s="181"/>
      <c r="Z331" s="181"/>
      <c r="AA331" s="181"/>
      <c r="AB331" s="181"/>
      <c r="AC331" s="181"/>
      <c r="AD331" s="181"/>
      <c r="AE331" s="360"/>
      <c r="AF331" s="362"/>
      <c r="AG331" s="360"/>
      <c r="AH331" s="181"/>
      <c r="AI331" s="186"/>
      <c r="AJ331" s="186"/>
      <c r="AK331" s="360"/>
      <c r="AL331" s="186"/>
      <c r="AM331" s="219"/>
      <c r="AN331" s="181"/>
      <c r="AO331" s="186"/>
      <c r="AP331" s="186"/>
      <c r="AQ331" s="181"/>
      <c r="AR331" s="186"/>
      <c r="AS331" s="186"/>
      <c r="AT331" s="181"/>
      <c r="AU331" s="181"/>
      <c r="AV331" s="181"/>
      <c r="AW331" s="181"/>
      <c r="AX331" s="181"/>
      <c r="AY331" s="181"/>
      <c r="AZ331" s="181"/>
      <c r="BA331" s="181"/>
      <c r="BB331" s="181"/>
      <c r="BC331" s="181"/>
      <c r="BD331" s="186"/>
      <c r="BE331" s="186"/>
      <c r="BF331" s="181"/>
      <c r="BG331" s="181"/>
      <c r="BH331" s="181"/>
      <c r="BL331" s="181"/>
      <c r="BM331" s="186"/>
      <c r="BN331" s="186"/>
      <c r="BO331" s="181"/>
      <c r="BP331" s="186"/>
      <c r="BQ331" s="186"/>
      <c r="BR331" s="181"/>
    </row>
    <row r="332" spans="22:70">
      <c r="V332" s="360"/>
      <c r="W332" s="360"/>
      <c r="X332" s="361"/>
      <c r="Y332" s="181"/>
      <c r="Z332" s="181"/>
      <c r="AA332" s="181"/>
      <c r="AB332" s="181"/>
      <c r="AC332" s="181"/>
      <c r="AD332" s="181"/>
      <c r="AE332" s="360"/>
      <c r="AF332" s="362"/>
      <c r="AG332" s="360"/>
      <c r="AH332" s="181"/>
      <c r="AI332" s="186"/>
      <c r="AJ332" s="186"/>
      <c r="AK332" s="360"/>
      <c r="AL332" s="186"/>
      <c r="AM332" s="219"/>
      <c r="AN332" s="181"/>
      <c r="AO332" s="186"/>
      <c r="AP332" s="186"/>
      <c r="AQ332" s="181"/>
      <c r="AR332" s="186"/>
      <c r="AS332" s="186"/>
      <c r="AT332" s="181"/>
      <c r="AU332" s="181"/>
      <c r="AV332" s="181"/>
      <c r="AW332" s="181"/>
      <c r="AX332" s="181"/>
      <c r="AY332" s="181"/>
      <c r="AZ332" s="181"/>
      <c r="BA332" s="181"/>
      <c r="BB332" s="181"/>
      <c r="BC332" s="181"/>
      <c r="BD332" s="186"/>
      <c r="BE332" s="186"/>
      <c r="BF332" s="181"/>
      <c r="BG332" s="181"/>
      <c r="BH332" s="181"/>
      <c r="BL332" s="181"/>
      <c r="BM332" s="186"/>
      <c r="BN332" s="186"/>
      <c r="BO332" s="181"/>
      <c r="BP332" s="186"/>
      <c r="BQ332" s="186"/>
      <c r="BR332" s="181"/>
    </row>
    <row r="333" spans="22:70">
      <c r="V333" s="360"/>
      <c r="W333" s="360"/>
      <c r="X333" s="361"/>
      <c r="Y333" s="181"/>
      <c r="Z333" s="181"/>
      <c r="AA333" s="181"/>
      <c r="AB333" s="181"/>
      <c r="AC333" s="181"/>
      <c r="AD333" s="181"/>
      <c r="AE333" s="360"/>
      <c r="AF333" s="362"/>
      <c r="AG333" s="360"/>
      <c r="AH333" s="181"/>
      <c r="AI333" s="186"/>
      <c r="AJ333" s="186"/>
      <c r="AK333" s="360"/>
      <c r="AL333" s="186"/>
      <c r="AM333" s="219"/>
      <c r="AN333" s="181"/>
      <c r="AO333" s="186"/>
      <c r="AP333" s="186"/>
      <c r="AQ333" s="181"/>
      <c r="AR333" s="186"/>
      <c r="AS333" s="186"/>
      <c r="AT333" s="181"/>
      <c r="AU333" s="181"/>
      <c r="AV333" s="181"/>
      <c r="AW333" s="181"/>
      <c r="AX333" s="181"/>
      <c r="AY333" s="181"/>
      <c r="AZ333" s="181"/>
      <c r="BA333" s="181"/>
      <c r="BB333" s="181"/>
      <c r="BC333" s="181"/>
      <c r="BD333" s="186"/>
      <c r="BE333" s="186"/>
      <c r="BF333" s="181"/>
      <c r="BG333" s="181"/>
      <c r="BH333" s="181"/>
      <c r="BL333" s="181"/>
      <c r="BM333" s="186"/>
      <c r="BN333" s="186"/>
      <c r="BO333" s="181"/>
      <c r="BP333" s="186"/>
      <c r="BQ333" s="186"/>
      <c r="BR333" s="181"/>
    </row>
    <row r="334" spans="22:70">
      <c r="V334" s="360"/>
      <c r="W334" s="360"/>
      <c r="X334" s="361"/>
      <c r="Y334" s="181"/>
      <c r="Z334" s="181"/>
      <c r="AA334" s="181"/>
      <c r="AB334" s="181"/>
      <c r="AC334" s="181"/>
      <c r="AD334" s="181"/>
      <c r="AE334" s="360"/>
      <c r="AF334" s="362"/>
      <c r="AG334" s="360"/>
      <c r="AH334" s="181"/>
      <c r="AI334" s="186"/>
      <c r="AJ334" s="186"/>
      <c r="AK334" s="360"/>
      <c r="AL334" s="186"/>
      <c r="AM334" s="219"/>
      <c r="AN334" s="181"/>
      <c r="AO334" s="186"/>
      <c r="AP334" s="186"/>
      <c r="AQ334" s="181"/>
      <c r="AR334" s="186"/>
      <c r="AS334" s="186"/>
      <c r="AT334" s="181"/>
      <c r="AU334" s="181"/>
      <c r="AV334" s="181"/>
      <c r="AW334" s="181"/>
      <c r="AX334" s="181"/>
      <c r="AY334" s="181"/>
      <c r="AZ334" s="181"/>
      <c r="BA334" s="181"/>
      <c r="BB334" s="181"/>
      <c r="BC334" s="181"/>
      <c r="BD334" s="186"/>
      <c r="BE334" s="186"/>
      <c r="BF334" s="181"/>
      <c r="BG334" s="181"/>
      <c r="BH334" s="181"/>
      <c r="BL334" s="181"/>
      <c r="BM334" s="186"/>
      <c r="BN334" s="186"/>
      <c r="BO334" s="181"/>
      <c r="BP334" s="186"/>
      <c r="BQ334" s="186"/>
      <c r="BR334" s="181"/>
    </row>
    <row r="335" spans="22:70">
      <c r="V335" s="360"/>
      <c r="W335" s="360"/>
      <c r="X335" s="361"/>
      <c r="Y335" s="181"/>
      <c r="Z335" s="181"/>
      <c r="AA335" s="181"/>
      <c r="AB335" s="181"/>
      <c r="AC335" s="181"/>
      <c r="AD335" s="181"/>
      <c r="AE335" s="360"/>
      <c r="AF335" s="362"/>
      <c r="AG335" s="360"/>
      <c r="AH335" s="181"/>
      <c r="AI335" s="186"/>
      <c r="AJ335" s="186"/>
      <c r="AK335" s="360"/>
      <c r="AL335" s="186"/>
      <c r="AM335" s="219"/>
      <c r="AN335" s="181"/>
      <c r="AO335" s="186"/>
      <c r="AP335" s="186"/>
      <c r="AQ335" s="181"/>
      <c r="AR335" s="186"/>
      <c r="AS335" s="186"/>
      <c r="AT335" s="181"/>
      <c r="AU335" s="181"/>
      <c r="AV335" s="181"/>
      <c r="AW335" s="181"/>
      <c r="AX335" s="181"/>
      <c r="AY335" s="181"/>
      <c r="AZ335" s="181"/>
      <c r="BA335" s="181"/>
      <c r="BB335" s="181"/>
      <c r="BC335" s="181"/>
      <c r="BD335" s="186"/>
      <c r="BE335" s="186"/>
      <c r="BF335" s="181"/>
      <c r="BG335" s="181"/>
      <c r="BH335" s="181"/>
      <c r="BL335" s="181"/>
      <c r="BM335" s="186"/>
      <c r="BN335" s="186"/>
      <c r="BO335" s="181"/>
      <c r="BP335" s="186"/>
      <c r="BQ335" s="186"/>
      <c r="BR335" s="181"/>
    </row>
    <row r="336" spans="22:70">
      <c r="V336" s="360"/>
      <c r="W336" s="360"/>
      <c r="X336" s="361"/>
      <c r="Y336" s="181"/>
      <c r="Z336" s="181"/>
      <c r="AA336" s="181"/>
      <c r="AB336" s="181"/>
      <c r="AC336" s="181"/>
      <c r="AD336" s="181"/>
      <c r="AE336" s="360"/>
      <c r="AF336" s="362"/>
      <c r="AG336" s="360"/>
      <c r="AH336" s="181"/>
      <c r="AI336" s="186"/>
      <c r="AJ336" s="186"/>
      <c r="AK336" s="360"/>
      <c r="AL336" s="186"/>
      <c r="AM336" s="219"/>
      <c r="AN336" s="181"/>
      <c r="AO336" s="186"/>
      <c r="AP336" s="186"/>
      <c r="AQ336" s="181"/>
      <c r="AR336" s="186"/>
      <c r="AS336" s="186"/>
      <c r="AT336" s="181"/>
      <c r="AU336" s="181"/>
      <c r="AV336" s="181"/>
      <c r="AW336" s="181"/>
      <c r="AX336" s="181"/>
      <c r="AY336" s="181"/>
      <c r="AZ336" s="181"/>
      <c r="BA336" s="181"/>
      <c r="BB336" s="181"/>
      <c r="BC336" s="181"/>
      <c r="BD336" s="186"/>
      <c r="BE336" s="186"/>
      <c r="BF336" s="181"/>
      <c r="BG336" s="181"/>
      <c r="BH336" s="181"/>
      <c r="BL336" s="181"/>
      <c r="BM336" s="186"/>
      <c r="BN336" s="186"/>
      <c r="BO336" s="181"/>
      <c r="BP336" s="186"/>
      <c r="BQ336" s="186"/>
      <c r="BR336" s="181"/>
    </row>
    <row r="337" spans="22:70">
      <c r="V337" s="360"/>
      <c r="W337" s="360"/>
      <c r="X337" s="361"/>
      <c r="Y337" s="181"/>
      <c r="Z337" s="181"/>
      <c r="AA337" s="181"/>
      <c r="AB337" s="181"/>
      <c r="AC337" s="181"/>
      <c r="AD337" s="181"/>
      <c r="AE337" s="360"/>
      <c r="AF337" s="362"/>
      <c r="AG337" s="360"/>
      <c r="AH337" s="181"/>
      <c r="AI337" s="186"/>
      <c r="AJ337" s="186"/>
      <c r="AK337" s="360"/>
      <c r="AL337" s="186"/>
      <c r="AM337" s="219"/>
      <c r="AN337" s="181"/>
      <c r="AO337" s="186"/>
      <c r="AP337" s="186"/>
      <c r="AQ337" s="181"/>
      <c r="AR337" s="186"/>
      <c r="AS337" s="186"/>
      <c r="AT337" s="181"/>
      <c r="AU337" s="181"/>
      <c r="AV337" s="181"/>
      <c r="AW337" s="181"/>
      <c r="AX337" s="181"/>
      <c r="AY337" s="181"/>
      <c r="AZ337" s="181"/>
      <c r="BA337" s="181"/>
      <c r="BB337" s="181"/>
      <c r="BC337" s="181"/>
      <c r="BD337" s="186"/>
      <c r="BE337" s="186"/>
      <c r="BF337" s="181"/>
      <c r="BG337" s="181"/>
      <c r="BH337" s="181"/>
      <c r="BL337" s="181"/>
      <c r="BM337" s="186"/>
      <c r="BN337" s="186"/>
      <c r="BO337" s="181"/>
      <c r="BP337" s="186"/>
      <c r="BQ337" s="186"/>
      <c r="BR337" s="181"/>
    </row>
    <row r="338" spans="22:70">
      <c r="V338" s="360"/>
      <c r="W338" s="360"/>
      <c r="X338" s="361"/>
      <c r="Y338" s="181"/>
      <c r="Z338" s="181"/>
      <c r="AA338" s="181"/>
      <c r="AB338" s="181"/>
      <c r="AC338" s="181"/>
      <c r="AD338" s="181"/>
      <c r="AE338" s="360"/>
      <c r="AF338" s="362"/>
      <c r="AG338" s="360"/>
      <c r="AH338" s="181"/>
      <c r="AI338" s="186"/>
      <c r="AJ338" s="186"/>
      <c r="AK338" s="360"/>
      <c r="AL338" s="186"/>
      <c r="AM338" s="219"/>
      <c r="AN338" s="181"/>
      <c r="AO338" s="186"/>
      <c r="AP338" s="186"/>
      <c r="AQ338" s="181"/>
      <c r="AR338" s="186"/>
      <c r="AS338" s="186"/>
      <c r="AT338" s="181"/>
      <c r="AU338" s="181"/>
      <c r="AV338" s="181"/>
      <c r="AW338" s="181"/>
      <c r="AX338" s="181"/>
      <c r="AY338" s="181"/>
      <c r="AZ338" s="181"/>
      <c r="BA338" s="181"/>
      <c r="BB338" s="181"/>
      <c r="BC338" s="181"/>
      <c r="BD338" s="186"/>
      <c r="BE338" s="186"/>
      <c r="BF338" s="181"/>
      <c r="BG338" s="181"/>
      <c r="BH338" s="181"/>
      <c r="BL338" s="181"/>
      <c r="BM338" s="186"/>
      <c r="BN338" s="186"/>
      <c r="BO338" s="181"/>
      <c r="BP338" s="186"/>
      <c r="BQ338" s="186"/>
      <c r="BR338" s="181"/>
    </row>
    <row r="339" spans="22:70">
      <c r="V339" s="360"/>
      <c r="W339" s="360"/>
      <c r="X339" s="361"/>
      <c r="Y339" s="181"/>
      <c r="Z339" s="181"/>
      <c r="AA339" s="181"/>
      <c r="AB339" s="181"/>
      <c r="AC339" s="181"/>
      <c r="AD339" s="181"/>
      <c r="AE339" s="360"/>
      <c r="AF339" s="362"/>
      <c r="AG339" s="360"/>
      <c r="AH339" s="181"/>
      <c r="AI339" s="186"/>
      <c r="AJ339" s="186"/>
      <c r="AK339" s="360"/>
      <c r="AL339" s="186"/>
      <c r="AM339" s="219"/>
      <c r="AN339" s="181"/>
      <c r="AO339" s="186"/>
      <c r="AP339" s="186"/>
      <c r="AQ339" s="181"/>
      <c r="AR339" s="186"/>
      <c r="AS339" s="186"/>
      <c r="AT339" s="181"/>
      <c r="AU339" s="181"/>
      <c r="AV339" s="181"/>
      <c r="AW339" s="181"/>
      <c r="AX339" s="181"/>
      <c r="AY339" s="181"/>
      <c r="AZ339" s="181"/>
      <c r="BA339" s="181"/>
      <c r="BB339" s="181"/>
      <c r="BC339" s="181"/>
      <c r="BD339" s="186"/>
      <c r="BE339" s="186"/>
      <c r="BF339" s="181"/>
      <c r="BG339" s="181"/>
      <c r="BH339" s="181"/>
      <c r="BL339" s="181"/>
      <c r="BM339" s="186"/>
      <c r="BN339" s="186"/>
      <c r="BO339" s="181"/>
      <c r="BP339" s="186"/>
      <c r="BQ339" s="186"/>
      <c r="BR339" s="181"/>
    </row>
    <row r="340" spans="22:70">
      <c r="V340" s="360"/>
      <c r="W340" s="360"/>
      <c r="X340" s="361"/>
      <c r="Y340" s="181"/>
      <c r="Z340" s="181"/>
      <c r="AA340" s="181"/>
      <c r="AB340" s="181"/>
      <c r="AC340" s="181"/>
      <c r="AD340" s="181"/>
      <c r="AE340" s="360"/>
      <c r="AF340" s="362"/>
      <c r="AG340" s="360"/>
      <c r="AH340" s="181"/>
      <c r="AI340" s="186"/>
      <c r="AJ340" s="186"/>
      <c r="AK340" s="360"/>
      <c r="AL340" s="186"/>
      <c r="AM340" s="219"/>
      <c r="AN340" s="181"/>
      <c r="AO340" s="186"/>
      <c r="AP340" s="186"/>
      <c r="AQ340" s="181"/>
      <c r="AR340" s="186"/>
      <c r="AS340" s="186"/>
      <c r="AT340" s="181"/>
      <c r="AU340" s="181"/>
      <c r="AV340" s="181"/>
      <c r="AW340" s="181"/>
      <c r="AX340" s="181"/>
      <c r="AY340" s="181"/>
      <c r="AZ340" s="181"/>
      <c r="BA340" s="181"/>
      <c r="BB340" s="181"/>
      <c r="BC340" s="181"/>
      <c r="BD340" s="186"/>
      <c r="BE340" s="186"/>
      <c r="BF340" s="181"/>
      <c r="BG340" s="181"/>
      <c r="BH340" s="181"/>
      <c r="BL340" s="181"/>
      <c r="BM340" s="186"/>
      <c r="BN340" s="186"/>
      <c r="BO340" s="181"/>
      <c r="BP340" s="186"/>
      <c r="BQ340" s="186"/>
      <c r="BR340" s="181"/>
    </row>
    <row r="341" spans="22:70">
      <c r="V341" s="360"/>
      <c r="W341" s="360"/>
      <c r="X341" s="361"/>
      <c r="Y341" s="181"/>
      <c r="Z341" s="181"/>
      <c r="AA341" s="181"/>
      <c r="AB341" s="181"/>
      <c r="AC341" s="181"/>
      <c r="AD341" s="181"/>
      <c r="AE341" s="360"/>
      <c r="AF341" s="362"/>
      <c r="AG341" s="360"/>
      <c r="AH341" s="181"/>
      <c r="AI341" s="186"/>
      <c r="AJ341" s="186"/>
      <c r="AK341" s="360"/>
      <c r="AL341" s="186"/>
      <c r="AM341" s="219"/>
      <c r="AN341" s="181"/>
      <c r="AO341" s="186"/>
      <c r="AP341" s="186"/>
      <c r="AQ341" s="181"/>
      <c r="AR341" s="186"/>
      <c r="AS341" s="186"/>
      <c r="AT341" s="181"/>
      <c r="AU341" s="181"/>
      <c r="AV341" s="181"/>
      <c r="AW341" s="181"/>
      <c r="AX341" s="181"/>
      <c r="AY341" s="181"/>
      <c r="AZ341" s="181"/>
      <c r="BA341" s="181"/>
      <c r="BB341" s="181"/>
      <c r="BC341" s="181"/>
      <c r="BD341" s="186"/>
      <c r="BE341" s="186"/>
      <c r="BF341" s="181"/>
      <c r="BG341" s="181"/>
      <c r="BH341" s="181"/>
      <c r="BL341" s="181"/>
      <c r="BM341" s="186"/>
      <c r="BN341" s="186"/>
      <c r="BO341" s="181"/>
      <c r="BP341" s="186"/>
      <c r="BQ341" s="186"/>
      <c r="BR341" s="181"/>
    </row>
    <row r="342" spans="22:70">
      <c r="V342" s="360"/>
      <c r="W342" s="360"/>
      <c r="X342" s="361"/>
      <c r="Y342" s="181"/>
      <c r="Z342" s="181"/>
      <c r="AA342" s="181"/>
      <c r="AB342" s="181"/>
      <c r="AC342" s="181"/>
      <c r="AD342" s="181"/>
      <c r="AE342" s="360"/>
      <c r="AF342" s="362"/>
      <c r="AG342" s="360"/>
      <c r="AH342" s="181"/>
      <c r="AI342" s="186"/>
      <c r="AJ342" s="186"/>
      <c r="AK342" s="360"/>
      <c r="AL342" s="186"/>
      <c r="AM342" s="219"/>
      <c r="AN342" s="181"/>
      <c r="AO342" s="186"/>
      <c r="AP342" s="186"/>
      <c r="AQ342" s="181"/>
      <c r="AR342" s="186"/>
      <c r="AS342" s="186"/>
      <c r="AT342" s="181"/>
      <c r="AU342" s="181"/>
      <c r="AV342" s="181"/>
      <c r="AW342" s="181"/>
      <c r="AX342" s="181"/>
      <c r="AY342" s="181"/>
      <c r="AZ342" s="181"/>
      <c r="BA342" s="181"/>
      <c r="BB342" s="181"/>
      <c r="BC342" s="181"/>
      <c r="BD342" s="186"/>
      <c r="BE342" s="186"/>
      <c r="BF342" s="181"/>
      <c r="BG342" s="181"/>
      <c r="BH342" s="181"/>
      <c r="BL342" s="181"/>
      <c r="BM342" s="186"/>
      <c r="BN342" s="186"/>
      <c r="BO342" s="181"/>
      <c r="BP342" s="186"/>
      <c r="BQ342" s="186"/>
      <c r="BR342" s="181"/>
    </row>
    <row r="343" spans="22:70">
      <c r="V343" s="360"/>
      <c r="W343" s="360"/>
      <c r="X343" s="361"/>
      <c r="Y343" s="181"/>
      <c r="Z343" s="181"/>
      <c r="AA343" s="181"/>
      <c r="AB343" s="181"/>
      <c r="AC343" s="181"/>
      <c r="AD343" s="181"/>
      <c r="AE343" s="360"/>
      <c r="AF343" s="362"/>
      <c r="AG343" s="360"/>
      <c r="AH343" s="181"/>
      <c r="AI343" s="186"/>
      <c r="AJ343" s="186"/>
      <c r="AK343" s="360"/>
      <c r="AL343" s="186"/>
      <c r="AM343" s="219"/>
      <c r="AN343" s="181"/>
      <c r="AO343" s="186"/>
      <c r="AP343" s="186"/>
      <c r="AQ343" s="181"/>
      <c r="AR343" s="186"/>
      <c r="AS343" s="186"/>
      <c r="AT343" s="181"/>
      <c r="AU343" s="181"/>
      <c r="AV343" s="181"/>
      <c r="AW343" s="181"/>
      <c r="AX343" s="181"/>
      <c r="AY343" s="181"/>
      <c r="AZ343" s="181"/>
      <c r="BA343" s="181"/>
      <c r="BB343" s="181"/>
      <c r="BC343" s="181"/>
      <c r="BD343" s="186"/>
      <c r="BE343" s="186"/>
      <c r="BF343" s="181"/>
      <c r="BG343" s="181"/>
      <c r="BH343" s="181"/>
      <c r="BL343" s="181"/>
      <c r="BM343" s="186"/>
      <c r="BN343" s="186"/>
      <c r="BO343" s="181"/>
      <c r="BP343" s="186"/>
      <c r="BQ343" s="186"/>
      <c r="BR343" s="181"/>
    </row>
    <row r="344" spans="22:70">
      <c r="V344" s="360"/>
      <c r="W344" s="360"/>
      <c r="X344" s="361"/>
      <c r="Y344" s="181"/>
      <c r="Z344" s="181"/>
      <c r="AA344" s="181"/>
      <c r="AB344" s="181"/>
      <c r="AC344" s="181"/>
      <c r="AD344" s="181"/>
      <c r="AE344" s="360"/>
      <c r="AF344" s="362"/>
      <c r="AG344" s="360"/>
      <c r="AH344" s="181"/>
      <c r="AI344" s="186"/>
      <c r="AJ344" s="186"/>
      <c r="AK344" s="360"/>
      <c r="AL344" s="186"/>
      <c r="AM344" s="219"/>
      <c r="AN344" s="181"/>
      <c r="AO344" s="186"/>
      <c r="AP344" s="186"/>
      <c r="AQ344" s="181"/>
      <c r="AR344" s="186"/>
      <c r="AS344" s="186"/>
      <c r="AT344" s="181"/>
      <c r="AU344" s="181"/>
      <c r="AV344" s="181"/>
      <c r="AW344" s="181"/>
      <c r="AX344" s="181"/>
      <c r="AY344" s="181"/>
      <c r="AZ344" s="181"/>
      <c r="BA344" s="181"/>
      <c r="BB344" s="181"/>
      <c r="BC344" s="181"/>
      <c r="BD344" s="186"/>
      <c r="BE344" s="186"/>
      <c r="BF344" s="181"/>
      <c r="BG344" s="181"/>
      <c r="BH344" s="181"/>
      <c r="BL344" s="181"/>
      <c r="BM344" s="186"/>
      <c r="BN344" s="186"/>
      <c r="BO344" s="181"/>
      <c r="BP344" s="186"/>
      <c r="BQ344" s="186"/>
      <c r="BR344" s="181"/>
    </row>
    <row r="345" spans="22:70">
      <c r="V345" s="360"/>
      <c r="W345" s="360"/>
      <c r="X345" s="361"/>
      <c r="Y345" s="181"/>
      <c r="Z345" s="181"/>
      <c r="AA345" s="181"/>
      <c r="AB345" s="181"/>
      <c r="AC345" s="181"/>
      <c r="AD345" s="181"/>
      <c r="AE345" s="360"/>
      <c r="AF345" s="362"/>
      <c r="AG345" s="360"/>
      <c r="AH345" s="181"/>
      <c r="AI345" s="186"/>
      <c r="AJ345" s="186"/>
      <c r="AK345" s="360"/>
      <c r="AL345" s="186"/>
      <c r="AM345" s="219"/>
      <c r="AN345" s="181"/>
      <c r="AO345" s="186"/>
      <c r="AP345" s="186"/>
      <c r="AQ345" s="181"/>
      <c r="AR345" s="186"/>
      <c r="AS345" s="186"/>
      <c r="AT345" s="181"/>
      <c r="AU345" s="181"/>
      <c r="AV345" s="181"/>
      <c r="AW345" s="181"/>
      <c r="AX345" s="181"/>
      <c r="AY345" s="181"/>
      <c r="AZ345" s="181"/>
      <c r="BA345" s="181"/>
      <c r="BB345" s="181"/>
      <c r="BC345" s="181"/>
      <c r="BD345" s="186"/>
      <c r="BE345" s="186"/>
      <c r="BF345" s="181"/>
      <c r="BG345" s="181"/>
      <c r="BH345" s="181"/>
      <c r="BL345" s="181"/>
      <c r="BM345" s="186"/>
      <c r="BN345" s="186"/>
      <c r="BO345" s="181"/>
      <c r="BP345" s="186"/>
      <c r="BQ345" s="186"/>
      <c r="BR345" s="181"/>
    </row>
    <row r="346" spans="22:70">
      <c r="V346" s="360"/>
      <c r="W346" s="360"/>
      <c r="X346" s="361"/>
      <c r="Y346" s="181"/>
      <c r="Z346" s="181"/>
      <c r="AA346" s="181"/>
      <c r="AB346" s="181"/>
      <c r="AC346" s="181"/>
      <c r="AD346" s="181"/>
      <c r="AE346" s="360"/>
      <c r="AF346" s="362"/>
      <c r="AG346" s="360"/>
      <c r="AH346" s="181"/>
      <c r="AI346" s="186"/>
      <c r="AJ346" s="186"/>
      <c r="AK346" s="360"/>
      <c r="AL346" s="186"/>
      <c r="AM346" s="219"/>
      <c r="AN346" s="181"/>
      <c r="AO346" s="186"/>
      <c r="AP346" s="186"/>
      <c r="AQ346" s="181"/>
      <c r="AR346" s="186"/>
      <c r="AS346" s="186"/>
      <c r="AT346" s="181"/>
      <c r="AU346" s="181"/>
      <c r="AV346" s="181"/>
      <c r="AW346" s="181"/>
      <c r="AX346" s="181"/>
      <c r="AY346" s="181"/>
      <c r="AZ346" s="181"/>
      <c r="BA346" s="181"/>
      <c r="BB346" s="181"/>
      <c r="BC346" s="181"/>
      <c r="BD346" s="186"/>
      <c r="BE346" s="186"/>
      <c r="BF346" s="181"/>
      <c r="BG346" s="181"/>
      <c r="BH346" s="181"/>
      <c r="BL346" s="181"/>
      <c r="BM346" s="186"/>
      <c r="BN346" s="186"/>
      <c r="BO346" s="181"/>
      <c r="BP346" s="186"/>
      <c r="BQ346" s="186"/>
      <c r="BR346" s="181"/>
    </row>
    <row r="347" spans="22:70">
      <c r="V347" s="360"/>
      <c r="W347" s="360"/>
      <c r="X347" s="361"/>
      <c r="Y347" s="181"/>
      <c r="Z347" s="181"/>
      <c r="AA347" s="181"/>
      <c r="AB347" s="181"/>
      <c r="AC347" s="181"/>
      <c r="AD347" s="181"/>
      <c r="AE347" s="360"/>
      <c r="AF347" s="362"/>
      <c r="AG347" s="360"/>
      <c r="AH347" s="181"/>
      <c r="AI347" s="186"/>
      <c r="AJ347" s="186"/>
      <c r="AK347" s="360"/>
      <c r="AL347" s="186"/>
      <c r="AM347" s="219"/>
      <c r="AN347" s="181"/>
      <c r="AO347" s="186"/>
      <c r="AP347" s="186"/>
      <c r="AQ347" s="181"/>
      <c r="AR347" s="186"/>
      <c r="AS347" s="186"/>
      <c r="AT347" s="181"/>
      <c r="AU347" s="181"/>
      <c r="AV347" s="181"/>
      <c r="AW347" s="181"/>
      <c r="AX347" s="181"/>
      <c r="AY347" s="181"/>
      <c r="AZ347" s="181"/>
      <c r="BA347" s="181"/>
      <c r="BB347" s="181"/>
      <c r="BC347" s="181"/>
      <c r="BD347" s="186"/>
      <c r="BE347" s="186"/>
      <c r="BF347" s="181"/>
      <c r="BG347" s="181"/>
      <c r="BH347" s="181"/>
      <c r="BL347" s="181"/>
      <c r="BM347" s="186"/>
      <c r="BN347" s="186"/>
      <c r="BO347" s="181"/>
      <c r="BP347" s="186"/>
      <c r="BQ347" s="186"/>
      <c r="BR347" s="181"/>
    </row>
    <row r="348" spans="22:70">
      <c r="V348" s="360"/>
      <c r="W348" s="360"/>
      <c r="X348" s="361"/>
      <c r="Y348" s="181"/>
      <c r="Z348" s="181"/>
      <c r="AA348" s="181"/>
      <c r="AB348" s="181"/>
      <c r="AC348" s="181"/>
      <c r="AD348" s="181"/>
      <c r="AE348" s="360"/>
      <c r="AF348" s="362"/>
      <c r="AG348" s="360"/>
      <c r="AH348" s="181"/>
      <c r="AI348" s="186"/>
      <c r="AJ348" s="186"/>
      <c r="AK348" s="360"/>
      <c r="AL348" s="186"/>
      <c r="AM348" s="219"/>
      <c r="AN348" s="181"/>
      <c r="AO348" s="186"/>
      <c r="AP348" s="186"/>
      <c r="AQ348" s="181"/>
      <c r="AR348" s="186"/>
      <c r="AS348" s="186"/>
      <c r="AT348" s="181"/>
      <c r="AU348" s="181"/>
      <c r="AV348" s="181"/>
      <c r="AW348" s="181"/>
      <c r="AX348" s="181"/>
      <c r="AY348" s="181"/>
      <c r="AZ348" s="181"/>
      <c r="BA348" s="181"/>
      <c r="BB348" s="181"/>
      <c r="BC348" s="181"/>
      <c r="BD348" s="186"/>
      <c r="BE348" s="186"/>
      <c r="BF348" s="181"/>
      <c r="BG348" s="181"/>
      <c r="BH348" s="181"/>
      <c r="BL348" s="181"/>
      <c r="BM348" s="186"/>
      <c r="BN348" s="186"/>
      <c r="BO348" s="181"/>
      <c r="BP348" s="186"/>
      <c r="BQ348" s="186"/>
      <c r="BR348" s="181"/>
    </row>
    <row r="349" spans="22:70">
      <c r="V349" s="360"/>
      <c r="W349" s="360"/>
      <c r="X349" s="361"/>
      <c r="Y349" s="181"/>
      <c r="Z349" s="181"/>
      <c r="AA349" s="181"/>
      <c r="AB349" s="181"/>
      <c r="AC349" s="181"/>
      <c r="AD349" s="181"/>
      <c r="AE349" s="360"/>
      <c r="AF349" s="362"/>
      <c r="AG349" s="360"/>
      <c r="AH349" s="181"/>
      <c r="AI349" s="186"/>
      <c r="AJ349" s="186"/>
      <c r="AK349" s="360"/>
      <c r="AL349" s="186"/>
      <c r="AM349" s="219"/>
      <c r="AN349" s="181"/>
      <c r="AO349" s="186"/>
      <c r="AP349" s="186"/>
      <c r="AQ349" s="181"/>
      <c r="AR349" s="186"/>
      <c r="AS349" s="186"/>
      <c r="AT349" s="181"/>
      <c r="AU349" s="181"/>
      <c r="AV349" s="181"/>
      <c r="AW349" s="181"/>
      <c r="AX349" s="181"/>
      <c r="AY349" s="181"/>
      <c r="AZ349" s="181"/>
      <c r="BA349" s="181"/>
      <c r="BB349" s="181"/>
      <c r="BC349" s="181"/>
      <c r="BD349" s="186"/>
      <c r="BE349" s="186"/>
      <c r="BF349" s="181"/>
      <c r="BG349" s="181"/>
      <c r="BH349" s="181"/>
      <c r="BL349" s="181"/>
      <c r="BM349" s="186"/>
      <c r="BN349" s="186"/>
      <c r="BO349" s="181"/>
      <c r="BP349" s="186"/>
      <c r="BQ349" s="186"/>
      <c r="BR349" s="181"/>
    </row>
    <row r="350" spans="22:70">
      <c r="V350" s="360"/>
      <c r="W350" s="360"/>
      <c r="X350" s="361"/>
      <c r="Y350" s="181"/>
      <c r="Z350" s="181"/>
      <c r="AA350" s="181"/>
      <c r="AB350" s="181"/>
      <c r="AC350" s="181"/>
      <c r="AD350" s="181"/>
      <c r="AE350" s="360"/>
      <c r="AF350" s="362"/>
      <c r="AG350" s="360"/>
      <c r="AH350" s="181"/>
      <c r="AI350" s="186"/>
      <c r="AJ350" s="186"/>
      <c r="AK350" s="360"/>
      <c r="AL350" s="186"/>
      <c r="AM350" s="219"/>
      <c r="AN350" s="181"/>
      <c r="AO350" s="186"/>
      <c r="AP350" s="186"/>
      <c r="AQ350" s="181"/>
      <c r="AR350" s="186"/>
      <c r="AS350" s="186"/>
      <c r="AT350" s="181"/>
      <c r="AU350" s="181"/>
      <c r="AV350" s="181"/>
      <c r="AW350" s="181"/>
      <c r="AX350" s="181"/>
      <c r="AY350" s="181"/>
      <c r="AZ350" s="181"/>
      <c r="BA350" s="181"/>
      <c r="BB350" s="181"/>
      <c r="BC350" s="181"/>
      <c r="BD350" s="186"/>
      <c r="BE350" s="186"/>
      <c r="BF350" s="181"/>
      <c r="BG350" s="181"/>
      <c r="BH350" s="181"/>
      <c r="BL350" s="181"/>
      <c r="BM350" s="186"/>
      <c r="BN350" s="186"/>
      <c r="BO350" s="181"/>
      <c r="BP350" s="186"/>
      <c r="BQ350" s="186"/>
      <c r="BR350" s="181"/>
    </row>
    <row r="351" spans="22:70">
      <c r="V351" s="360"/>
      <c r="W351" s="360"/>
      <c r="X351" s="361"/>
      <c r="Y351" s="181"/>
      <c r="Z351" s="181"/>
      <c r="AA351" s="181"/>
      <c r="AB351" s="181"/>
      <c r="AC351" s="181"/>
      <c r="AD351" s="181"/>
      <c r="AE351" s="360"/>
      <c r="AF351" s="362"/>
      <c r="AG351" s="360"/>
      <c r="AH351" s="181"/>
      <c r="AI351" s="186"/>
      <c r="AJ351" s="186"/>
      <c r="AK351" s="360"/>
      <c r="AL351" s="186"/>
      <c r="AM351" s="219"/>
      <c r="AN351" s="181"/>
      <c r="AO351" s="186"/>
      <c r="AP351" s="186"/>
      <c r="AQ351" s="181"/>
      <c r="AR351" s="186"/>
      <c r="AS351" s="186"/>
      <c r="AT351" s="181"/>
      <c r="AU351" s="181"/>
      <c r="AV351" s="181"/>
      <c r="AW351" s="181"/>
      <c r="AX351" s="181"/>
      <c r="AY351" s="181"/>
      <c r="AZ351" s="181"/>
      <c r="BA351" s="181"/>
      <c r="BB351" s="181"/>
      <c r="BC351" s="181"/>
      <c r="BD351" s="186"/>
      <c r="BE351" s="186"/>
      <c r="BF351" s="181"/>
      <c r="BG351" s="181"/>
      <c r="BH351" s="181"/>
      <c r="BL351" s="181"/>
      <c r="BM351" s="186"/>
      <c r="BN351" s="186"/>
      <c r="BO351" s="181"/>
      <c r="BP351" s="186"/>
      <c r="BQ351" s="186"/>
      <c r="BR351" s="181"/>
    </row>
    <row r="352" spans="22:70">
      <c r="V352" s="360"/>
      <c r="W352" s="360"/>
      <c r="X352" s="361"/>
      <c r="Y352" s="181"/>
      <c r="Z352" s="181"/>
      <c r="AA352" s="181"/>
      <c r="AB352" s="181"/>
      <c r="AC352" s="181"/>
      <c r="AD352" s="181"/>
      <c r="AE352" s="360"/>
      <c r="AF352" s="362"/>
      <c r="AG352" s="360"/>
      <c r="AH352" s="181"/>
      <c r="AI352" s="186"/>
      <c r="AJ352" s="186"/>
      <c r="AK352" s="360"/>
      <c r="AL352" s="186"/>
      <c r="AM352" s="219"/>
      <c r="AN352" s="181"/>
      <c r="AO352" s="186"/>
      <c r="AP352" s="186"/>
      <c r="AQ352" s="181"/>
      <c r="AR352" s="186"/>
      <c r="AS352" s="186"/>
      <c r="AT352" s="181"/>
      <c r="AU352" s="181"/>
      <c r="AV352" s="181"/>
      <c r="AW352" s="181"/>
      <c r="AX352" s="181"/>
      <c r="AY352" s="181"/>
      <c r="AZ352" s="181"/>
      <c r="BA352" s="181"/>
      <c r="BB352" s="181"/>
      <c r="BC352" s="181"/>
      <c r="BD352" s="186"/>
      <c r="BE352" s="186"/>
      <c r="BF352" s="181"/>
      <c r="BG352" s="181"/>
      <c r="BH352" s="181"/>
      <c r="BL352" s="181"/>
      <c r="BM352" s="186"/>
      <c r="BN352" s="186"/>
      <c r="BO352" s="181"/>
      <c r="BP352" s="186"/>
      <c r="BQ352" s="186"/>
      <c r="BR352" s="181"/>
    </row>
    <row r="353" spans="22:70">
      <c r="V353" s="360"/>
      <c r="W353" s="360"/>
      <c r="X353" s="361"/>
      <c r="Y353" s="181"/>
      <c r="Z353" s="181"/>
      <c r="AA353" s="181"/>
      <c r="AB353" s="181"/>
      <c r="AC353" s="181"/>
      <c r="AD353" s="181"/>
      <c r="AE353" s="360"/>
      <c r="AF353" s="362"/>
      <c r="AG353" s="360"/>
      <c r="AH353" s="181"/>
      <c r="AI353" s="186"/>
      <c r="AJ353" s="186"/>
      <c r="AK353" s="360"/>
      <c r="AL353" s="186"/>
      <c r="AM353" s="219"/>
      <c r="AN353" s="181"/>
      <c r="AO353" s="186"/>
      <c r="AP353" s="186"/>
      <c r="AQ353" s="181"/>
      <c r="AR353" s="186"/>
      <c r="AS353" s="186"/>
      <c r="AT353" s="181"/>
      <c r="AU353" s="181"/>
      <c r="AV353" s="181"/>
      <c r="AW353" s="181"/>
      <c r="AX353" s="181"/>
      <c r="AY353" s="181"/>
      <c r="AZ353" s="181"/>
      <c r="BA353" s="181"/>
      <c r="BB353" s="181"/>
      <c r="BC353" s="181"/>
      <c r="BD353" s="186"/>
      <c r="BE353" s="186"/>
      <c r="BF353" s="181"/>
      <c r="BG353" s="181"/>
      <c r="BH353" s="181"/>
      <c r="BL353" s="181"/>
      <c r="BM353" s="186"/>
      <c r="BN353" s="186"/>
      <c r="BO353" s="181"/>
      <c r="BP353" s="186"/>
      <c r="BQ353" s="186"/>
      <c r="BR353" s="181"/>
    </row>
    <row r="354" spans="22:70">
      <c r="V354" s="360"/>
      <c r="W354" s="360"/>
      <c r="X354" s="361"/>
      <c r="Y354" s="181"/>
      <c r="Z354" s="181"/>
      <c r="AA354" s="181"/>
      <c r="AB354" s="181"/>
      <c r="AC354" s="181"/>
      <c r="AD354" s="181"/>
      <c r="AE354" s="360"/>
      <c r="AF354" s="362"/>
      <c r="AG354" s="360"/>
      <c r="AH354" s="181"/>
      <c r="AI354" s="186"/>
      <c r="AJ354" s="186"/>
      <c r="AK354" s="360"/>
      <c r="AL354" s="186"/>
      <c r="AM354" s="219"/>
      <c r="AN354" s="181"/>
      <c r="AO354" s="186"/>
      <c r="AP354" s="186"/>
      <c r="AQ354" s="181"/>
      <c r="AR354" s="186"/>
      <c r="AS354" s="186"/>
      <c r="AT354" s="181"/>
      <c r="AU354" s="181"/>
      <c r="AV354" s="181"/>
      <c r="AW354" s="181"/>
      <c r="AX354" s="181"/>
      <c r="AY354" s="181"/>
      <c r="AZ354" s="181"/>
      <c r="BA354" s="181"/>
      <c r="BB354" s="181"/>
      <c r="BC354" s="181"/>
      <c r="BD354" s="186"/>
      <c r="BE354" s="186"/>
      <c r="BF354" s="181"/>
      <c r="BG354" s="181"/>
      <c r="BH354" s="181"/>
      <c r="BL354" s="181"/>
      <c r="BM354" s="186"/>
      <c r="BN354" s="186"/>
      <c r="BO354" s="181"/>
      <c r="BP354" s="186"/>
      <c r="BQ354" s="186"/>
      <c r="BR354" s="181"/>
    </row>
    <row r="355" spans="22:70">
      <c r="V355" s="360"/>
      <c r="W355" s="360"/>
      <c r="X355" s="361"/>
      <c r="Y355" s="181"/>
      <c r="Z355" s="181"/>
      <c r="AA355" s="181"/>
      <c r="AB355" s="181"/>
      <c r="AC355" s="181"/>
      <c r="AD355" s="181"/>
      <c r="AE355" s="360"/>
      <c r="AF355" s="362"/>
      <c r="AG355" s="360"/>
      <c r="AH355" s="181"/>
      <c r="AI355" s="186"/>
      <c r="AJ355" s="186"/>
      <c r="AK355" s="360"/>
      <c r="AL355" s="186"/>
      <c r="AM355" s="219"/>
      <c r="AN355" s="181"/>
      <c r="AO355" s="186"/>
      <c r="AP355" s="186"/>
      <c r="AQ355" s="181"/>
      <c r="AR355" s="186"/>
      <c r="AS355" s="186"/>
      <c r="AT355" s="181"/>
      <c r="AU355" s="181"/>
      <c r="AV355" s="181"/>
      <c r="AW355" s="181"/>
      <c r="AX355" s="181"/>
      <c r="AY355" s="181"/>
      <c r="AZ355" s="181"/>
      <c r="BA355" s="181"/>
      <c r="BB355" s="181"/>
      <c r="BC355" s="181"/>
      <c r="BD355" s="186"/>
      <c r="BE355" s="186"/>
      <c r="BF355" s="181"/>
      <c r="BG355" s="181"/>
      <c r="BH355" s="181"/>
      <c r="BL355" s="181"/>
      <c r="BM355" s="186"/>
      <c r="BN355" s="186"/>
      <c r="BO355" s="181"/>
      <c r="BP355" s="186"/>
      <c r="BQ355" s="186"/>
      <c r="BR355" s="181"/>
    </row>
    <row r="356" spans="22:70">
      <c r="V356" s="360"/>
      <c r="W356" s="360"/>
      <c r="X356" s="361"/>
      <c r="Y356" s="181"/>
      <c r="Z356" s="181"/>
      <c r="AA356" s="181"/>
      <c r="AB356" s="181"/>
      <c r="AC356" s="181"/>
      <c r="AD356" s="181"/>
      <c r="AE356" s="360"/>
      <c r="AF356" s="362"/>
      <c r="AG356" s="360"/>
      <c r="AH356" s="181"/>
      <c r="AI356" s="186"/>
      <c r="AJ356" s="186"/>
      <c r="AK356" s="360"/>
      <c r="AL356" s="186"/>
      <c r="AM356" s="219"/>
      <c r="AN356" s="181"/>
      <c r="AO356" s="186"/>
      <c r="AP356" s="186"/>
      <c r="AQ356" s="181"/>
      <c r="AR356" s="186"/>
      <c r="AS356" s="186"/>
      <c r="AT356" s="181"/>
      <c r="AU356" s="181"/>
      <c r="AV356" s="181"/>
      <c r="AW356" s="181"/>
      <c r="AX356" s="181"/>
      <c r="AY356" s="181"/>
      <c r="AZ356" s="181"/>
      <c r="BA356" s="181"/>
      <c r="BB356" s="181"/>
      <c r="BC356" s="181"/>
      <c r="BD356" s="186"/>
      <c r="BE356" s="186"/>
      <c r="BF356" s="181"/>
      <c r="BG356" s="181"/>
      <c r="BH356" s="181"/>
      <c r="BL356" s="181"/>
      <c r="BM356" s="186"/>
      <c r="BN356" s="186"/>
      <c r="BO356" s="181"/>
      <c r="BP356" s="186"/>
      <c r="BQ356" s="186"/>
      <c r="BR356" s="181"/>
    </row>
    <row r="357" spans="22:70">
      <c r="V357" s="360"/>
      <c r="W357" s="360"/>
      <c r="X357" s="361"/>
      <c r="Y357" s="181"/>
      <c r="Z357" s="181"/>
      <c r="AA357" s="181"/>
      <c r="AB357" s="181"/>
      <c r="AC357" s="181"/>
      <c r="AD357" s="181"/>
      <c r="AE357" s="360"/>
      <c r="AF357" s="362"/>
      <c r="AG357" s="360"/>
      <c r="AH357" s="181"/>
      <c r="AI357" s="186"/>
      <c r="AJ357" s="186"/>
      <c r="AK357" s="360"/>
      <c r="AL357" s="186"/>
      <c r="AM357" s="219"/>
      <c r="AN357" s="181"/>
      <c r="AO357" s="186"/>
      <c r="AP357" s="186"/>
      <c r="AQ357" s="181"/>
      <c r="AR357" s="186"/>
      <c r="AS357" s="186"/>
      <c r="AT357" s="181"/>
      <c r="AU357" s="181"/>
      <c r="AV357" s="181"/>
      <c r="AW357" s="181"/>
      <c r="AX357" s="181"/>
      <c r="AY357" s="181"/>
      <c r="AZ357" s="181"/>
      <c r="BA357" s="181"/>
      <c r="BB357" s="181"/>
      <c r="BC357" s="181"/>
      <c r="BD357" s="186"/>
      <c r="BE357" s="186"/>
      <c r="BF357" s="181"/>
      <c r="BG357" s="181"/>
      <c r="BH357" s="181"/>
      <c r="BL357" s="181"/>
      <c r="BM357" s="186"/>
      <c r="BN357" s="186"/>
      <c r="BO357" s="181"/>
      <c r="BP357" s="186"/>
      <c r="BQ357" s="186"/>
      <c r="BR357" s="181"/>
    </row>
    <row r="358" spans="22:70">
      <c r="V358" s="360"/>
      <c r="W358" s="360"/>
      <c r="X358" s="361"/>
      <c r="Y358" s="181"/>
      <c r="Z358" s="181"/>
      <c r="AA358" s="181"/>
      <c r="AB358" s="181"/>
      <c r="AC358" s="181"/>
      <c r="AD358" s="181"/>
      <c r="AE358" s="360"/>
      <c r="AF358" s="362"/>
      <c r="AG358" s="360"/>
      <c r="AH358" s="181"/>
      <c r="AI358" s="186"/>
      <c r="AJ358" s="186"/>
      <c r="AK358" s="360"/>
      <c r="AL358" s="186"/>
      <c r="AM358" s="219"/>
      <c r="AN358" s="181"/>
      <c r="AO358" s="186"/>
      <c r="AP358" s="186"/>
      <c r="AQ358" s="181"/>
      <c r="AR358" s="186"/>
      <c r="AS358" s="186"/>
      <c r="AT358" s="181"/>
      <c r="AU358" s="181"/>
      <c r="AV358" s="181"/>
      <c r="AW358" s="181"/>
      <c r="AX358" s="181"/>
      <c r="AY358" s="181"/>
      <c r="AZ358" s="181"/>
      <c r="BA358" s="181"/>
      <c r="BB358" s="181"/>
      <c r="BC358" s="181"/>
      <c r="BD358" s="186"/>
      <c r="BE358" s="186"/>
      <c r="BF358" s="181"/>
      <c r="BG358" s="181"/>
      <c r="BH358" s="181"/>
      <c r="BL358" s="181"/>
      <c r="BM358" s="186"/>
      <c r="BN358" s="186"/>
      <c r="BO358" s="181"/>
      <c r="BP358" s="186"/>
      <c r="BQ358" s="186"/>
      <c r="BR358" s="181"/>
    </row>
    <row r="359" spans="22:70">
      <c r="V359" s="360"/>
      <c r="W359" s="360"/>
      <c r="X359" s="361"/>
      <c r="Y359" s="181"/>
      <c r="Z359" s="181"/>
      <c r="AA359" s="181"/>
      <c r="AB359" s="181"/>
      <c r="AC359" s="181"/>
      <c r="AD359" s="181"/>
      <c r="AE359" s="360"/>
      <c r="AF359" s="362"/>
      <c r="AG359" s="360"/>
      <c r="AH359" s="181"/>
      <c r="AI359" s="186"/>
      <c r="AJ359" s="186"/>
      <c r="AK359" s="360"/>
      <c r="AL359" s="186"/>
      <c r="AM359" s="219"/>
      <c r="AN359" s="181"/>
      <c r="AO359" s="186"/>
      <c r="AP359" s="186"/>
      <c r="AQ359" s="181"/>
      <c r="AR359" s="186"/>
      <c r="AS359" s="186"/>
      <c r="AT359" s="181"/>
      <c r="AU359" s="181"/>
      <c r="AV359" s="181"/>
      <c r="AW359" s="181"/>
      <c r="AX359" s="181"/>
      <c r="AY359" s="181"/>
      <c r="AZ359" s="181"/>
      <c r="BA359" s="181"/>
      <c r="BB359" s="181"/>
      <c r="BC359" s="181"/>
      <c r="BD359" s="186"/>
      <c r="BE359" s="186"/>
      <c r="BF359" s="181"/>
      <c r="BG359" s="181"/>
      <c r="BH359" s="181"/>
      <c r="BL359" s="181"/>
      <c r="BM359" s="186"/>
      <c r="BN359" s="186"/>
      <c r="BO359" s="181"/>
      <c r="BP359" s="186"/>
      <c r="BQ359" s="186"/>
      <c r="BR359" s="181"/>
    </row>
    <row r="360" spans="22:70">
      <c r="V360" s="360"/>
      <c r="W360" s="360"/>
      <c r="X360" s="361"/>
      <c r="Y360" s="181"/>
      <c r="Z360" s="181"/>
      <c r="AA360" s="181"/>
      <c r="AB360" s="181"/>
      <c r="AC360" s="181"/>
      <c r="AD360" s="181"/>
      <c r="AE360" s="360"/>
      <c r="AF360" s="362"/>
      <c r="AG360" s="360"/>
      <c r="AH360" s="181"/>
      <c r="AI360" s="186"/>
      <c r="AJ360" s="186"/>
      <c r="AK360" s="360"/>
      <c r="AL360" s="186"/>
      <c r="AM360" s="219"/>
      <c r="AN360" s="181"/>
      <c r="AO360" s="186"/>
      <c r="AP360" s="186"/>
      <c r="AQ360" s="181"/>
      <c r="AR360" s="186"/>
      <c r="AS360" s="186"/>
      <c r="AT360" s="181"/>
      <c r="AU360" s="181"/>
      <c r="AV360" s="181"/>
      <c r="AW360" s="181"/>
      <c r="AX360" s="181"/>
      <c r="AY360" s="181"/>
      <c r="AZ360" s="181"/>
      <c r="BA360" s="181"/>
      <c r="BB360" s="181"/>
      <c r="BC360" s="181"/>
      <c r="BD360" s="186"/>
      <c r="BE360" s="186"/>
      <c r="BF360" s="181"/>
      <c r="BG360" s="181"/>
      <c r="BH360" s="181"/>
      <c r="BL360" s="181"/>
      <c r="BM360" s="186"/>
      <c r="BN360" s="186"/>
      <c r="BO360" s="181"/>
      <c r="BP360" s="186"/>
      <c r="BQ360" s="186"/>
      <c r="BR360" s="181"/>
    </row>
    <row r="361" spans="22:70">
      <c r="V361" s="360"/>
      <c r="W361" s="360"/>
      <c r="X361" s="361"/>
      <c r="Y361" s="181"/>
      <c r="Z361" s="181"/>
      <c r="AA361" s="181"/>
      <c r="AB361" s="181"/>
      <c r="AC361" s="181"/>
      <c r="AD361" s="181"/>
      <c r="AE361" s="360"/>
      <c r="AF361" s="362"/>
      <c r="AG361" s="360"/>
      <c r="AH361" s="181"/>
      <c r="AI361" s="186"/>
      <c r="AJ361" s="186"/>
      <c r="AK361" s="360"/>
      <c r="AL361" s="186"/>
      <c r="AM361" s="219"/>
      <c r="AN361" s="181"/>
      <c r="AO361" s="186"/>
      <c r="AP361" s="186"/>
      <c r="AQ361" s="181"/>
      <c r="AR361" s="186"/>
      <c r="AS361" s="186"/>
      <c r="AT361" s="181"/>
      <c r="AU361" s="181"/>
      <c r="AV361" s="181"/>
      <c r="AW361" s="181"/>
      <c r="AX361" s="181"/>
      <c r="AY361" s="181"/>
      <c r="AZ361" s="181"/>
      <c r="BA361" s="181"/>
      <c r="BB361" s="181"/>
      <c r="BC361" s="181"/>
      <c r="BD361" s="186"/>
      <c r="BE361" s="186"/>
      <c r="BF361" s="181"/>
      <c r="BG361" s="181"/>
      <c r="BH361" s="181"/>
      <c r="BL361" s="181"/>
      <c r="BM361" s="186"/>
      <c r="BN361" s="186"/>
      <c r="BO361" s="181"/>
      <c r="BP361" s="186"/>
      <c r="BQ361" s="186"/>
      <c r="BR361" s="181"/>
    </row>
    <row r="362" spans="22:70">
      <c r="V362" s="360"/>
      <c r="W362" s="360"/>
      <c r="X362" s="361"/>
      <c r="Y362" s="181"/>
      <c r="Z362" s="181"/>
      <c r="AA362" s="181"/>
      <c r="AB362" s="181"/>
      <c r="AC362" s="181"/>
      <c r="AD362" s="181"/>
      <c r="AE362" s="360"/>
      <c r="AF362" s="362"/>
      <c r="AG362" s="360"/>
      <c r="AH362" s="181"/>
      <c r="AI362" s="186"/>
      <c r="AJ362" s="186"/>
      <c r="AK362" s="360"/>
      <c r="AL362" s="186"/>
      <c r="AM362" s="219"/>
      <c r="AN362" s="181"/>
      <c r="AO362" s="186"/>
      <c r="AP362" s="186"/>
      <c r="AQ362" s="181"/>
      <c r="AR362" s="186"/>
      <c r="AS362" s="186"/>
      <c r="AT362" s="181"/>
      <c r="AU362" s="181"/>
      <c r="AV362" s="181"/>
      <c r="AW362" s="181"/>
      <c r="AX362" s="181"/>
      <c r="AY362" s="181"/>
      <c r="AZ362" s="181"/>
      <c r="BA362" s="181"/>
      <c r="BB362" s="181"/>
      <c r="BC362" s="181"/>
      <c r="BD362" s="186"/>
      <c r="BE362" s="186"/>
      <c r="BF362" s="181"/>
      <c r="BG362" s="181"/>
      <c r="BH362" s="181"/>
      <c r="BL362" s="181"/>
      <c r="BM362" s="186"/>
      <c r="BN362" s="186"/>
      <c r="BO362" s="181"/>
      <c r="BP362" s="186"/>
      <c r="BQ362" s="186"/>
      <c r="BR362" s="181"/>
    </row>
  </sheetData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363"/>
  <sheetViews>
    <sheetView topLeftCell="CB139" workbookViewId="0">
      <selection activeCell="CH160" sqref="CH160"/>
    </sheetView>
  </sheetViews>
  <sheetFormatPr defaultColWidth="10.875" defaultRowHeight="15"/>
  <cols>
    <col min="1" max="1" width="10.875" style="234"/>
    <col min="2" max="2" width="19.875" style="166" bestFit="1" customWidth="1"/>
    <col min="3" max="3" width="24.625" style="166" bestFit="1" customWidth="1"/>
    <col min="4" max="4" width="10.875" style="166"/>
    <col min="5" max="5" width="17.875" style="166" bestFit="1" customWidth="1"/>
    <col min="6" max="6" width="10.875" style="166"/>
    <col min="7" max="7" width="10.875" style="328"/>
    <col min="8" max="8" width="14.5" style="328" bestFit="1" customWidth="1"/>
    <col min="9" max="9" width="14.375" style="328" bestFit="1" customWidth="1"/>
    <col min="10" max="10" width="10.875" style="328"/>
    <col min="11" max="11" width="20.125" style="328" bestFit="1" customWidth="1"/>
    <col min="12" max="13" width="10.875" style="328"/>
    <col min="14" max="14" width="15.5" style="328" bestFit="1" customWidth="1"/>
    <col min="15" max="16" width="10.875" style="328"/>
    <col min="17" max="17" width="19.125" style="328" bestFit="1" customWidth="1"/>
    <col min="18" max="19" width="10.875" style="328"/>
    <col min="20" max="20" width="12.375" style="328" bestFit="1" customWidth="1"/>
    <col min="21" max="24" width="10.875" style="328"/>
    <col min="25" max="25" width="10.875" style="465"/>
    <col min="26" max="26" width="16.375" style="427" bestFit="1" customWidth="1"/>
    <col min="27" max="27" width="13" style="427" bestFit="1" customWidth="1"/>
    <col min="28" max="28" width="10.875" style="465"/>
    <col min="29" max="29" width="12.5" style="427" bestFit="1" customWidth="1"/>
    <col min="30" max="30" width="10.875" style="427"/>
    <col min="31" max="36" width="10.875" style="328"/>
    <col min="37" max="37" width="12" style="376" bestFit="1" customWidth="1"/>
    <col min="38" max="38" width="13.625" style="172" bestFit="1" customWidth="1"/>
    <col min="39" max="39" width="12.625" style="172" bestFit="1" customWidth="1"/>
    <col min="40" max="40" width="10.875" style="304"/>
    <col min="41" max="41" width="12.375" style="166" bestFit="1" customWidth="1"/>
    <col min="42" max="42" width="12.625" style="166" bestFit="1" customWidth="1"/>
    <col min="43" max="43" width="10.875" style="166"/>
    <col min="44" max="44" width="13.125" style="166" bestFit="1" customWidth="1"/>
    <col min="45" max="45" width="12" style="166" bestFit="1" customWidth="1"/>
    <col min="46" max="46" width="10.875" style="166"/>
    <col min="47" max="47" width="16.375" style="166" bestFit="1" customWidth="1"/>
    <col min="48" max="48" width="11.5" style="166" bestFit="1" customWidth="1"/>
    <col min="49" max="49" width="10.875" style="328"/>
    <col min="50" max="50" width="12.375" style="328" bestFit="1" customWidth="1"/>
    <col min="51" max="51" width="12" style="328" bestFit="1" customWidth="1"/>
    <col min="52" max="52" width="10.875" style="328"/>
    <col min="53" max="53" width="14.5" style="328" bestFit="1" customWidth="1"/>
    <col min="54" max="54" width="10.875" style="328"/>
    <col min="55" max="55" width="10.875" style="228"/>
    <col min="56" max="56" width="17.875" style="173" bestFit="1" customWidth="1"/>
    <col min="57" max="57" width="10.875" style="316"/>
    <col min="58" max="58" width="10.875" style="422"/>
    <col min="59" max="59" width="12.625" style="422" bestFit="1" customWidth="1"/>
    <col min="60" max="60" width="10.875" style="422"/>
    <col min="61" max="61" width="10.875" style="328"/>
    <col min="62" max="62" width="16.5" style="328" bestFit="1" customWidth="1"/>
    <col min="63" max="63" width="10.875" style="328"/>
    <col min="64" max="64" width="10.875" style="220"/>
    <col min="65" max="66" width="10.875" style="173"/>
    <col min="67" max="67" width="10.875" style="457"/>
    <col min="68" max="68" width="17.125" style="328" bestFit="1" customWidth="1"/>
    <col min="69" max="74" width="10.875" style="328"/>
    <col min="75" max="75" width="10.875" style="464"/>
    <col min="76" max="76" width="30.625" style="220" bestFit="1" customWidth="1"/>
    <col min="77" max="77" width="9.875" style="166" bestFit="1" customWidth="1"/>
    <col min="78" max="78" width="30.5" style="220" bestFit="1" customWidth="1"/>
    <col min="79" max="79" width="17" style="166" bestFit="1" customWidth="1"/>
    <col min="80" max="80" width="30.625" style="220" bestFit="1" customWidth="1"/>
    <col min="81" max="81" width="29.5" style="328" bestFit="1" customWidth="1"/>
    <col min="82" max="82" width="12.5" style="166" bestFit="1" customWidth="1"/>
    <col min="83" max="83" width="10.875" style="166"/>
    <col min="84" max="84" width="38.125" style="166" customWidth="1"/>
    <col min="85" max="85" width="17.5" style="166" bestFit="1" customWidth="1"/>
    <col min="86" max="16384" width="10.875" style="166"/>
  </cols>
  <sheetData>
    <row r="1" spans="1:81">
      <c r="A1" s="466"/>
      <c r="B1" s="377" t="s">
        <v>254</v>
      </c>
      <c r="C1" s="322" t="s">
        <v>255</v>
      </c>
      <c r="D1" s="242"/>
      <c r="E1" s="243" t="s">
        <v>256</v>
      </c>
      <c r="F1" s="244"/>
      <c r="G1" s="468"/>
      <c r="H1" s="390" t="s">
        <v>259</v>
      </c>
      <c r="I1" s="469"/>
      <c r="J1" s="470"/>
      <c r="K1" s="390" t="s">
        <v>260</v>
      </c>
      <c r="L1" s="469"/>
      <c r="M1" s="470"/>
      <c r="N1" s="390" t="s">
        <v>261</v>
      </c>
      <c r="O1" s="471"/>
      <c r="P1" s="470"/>
      <c r="Q1" s="390" t="s">
        <v>262</v>
      </c>
      <c r="R1" s="471"/>
      <c r="S1" s="468"/>
      <c r="T1" s="472" t="s">
        <v>264</v>
      </c>
      <c r="U1" s="471"/>
      <c r="V1" s="468"/>
      <c r="W1" s="390" t="s">
        <v>265</v>
      </c>
      <c r="X1" s="471"/>
      <c r="Y1" s="473"/>
      <c r="Z1" s="474" t="s">
        <v>305</v>
      </c>
      <c r="AA1" s="475"/>
      <c r="AB1" s="473"/>
      <c r="AC1" s="474" t="s">
        <v>62</v>
      </c>
      <c r="AD1" s="476"/>
      <c r="AE1" s="470"/>
      <c r="AF1" s="390" t="s">
        <v>266</v>
      </c>
      <c r="AG1" s="471"/>
      <c r="AH1" s="468"/>
      <c r="AI1" s="390" t="s">
        <v>267</v>
      </c>
      <c r="AJ1" s="471"/>
      <c r="AK1" s="477"/>
      <c r="AL1" s="248" t="s">
        <v>315</v>
      </c>
      <c r="AM1" s="255"/>
      <c r="AN1" s="306"/>
      <c r="AO1" s="251" t="s">
        <v>295</v>
      </c>
      <c r="AP1" s="250"/>
      <c r="AQ1" s="242"/>
      <c r="AR1" s="249" t="s">
        <v>268</v>
      </c>
      <c r="AS1" s="244"/>
      <c r="AT1" s="253"/>
      <c r="AU1" s="249" t="s">
        <v>272</v>
      </c>
      <c r="AV1" s="254"/>
      <c r="AW1" s="478"/>
      <c r="AX1" s="390" t="s">
        <v>131</v>
      </c>
      <c r="AY1" s="479"/>
      <c r="AZ1" s="389"/>
      <c r="BA1" s="390" t="s">
        <v>278</v>
      </c>
      <c r="BB1" s="390"/>
      <c r="BC1" s="395"/>
      <c r="BD1" s="480" t="s">
        <v>316</v>
      </c>
      <c r="BE1" s="481"/>
      <c r="BF1" s="389"/>
      <c r="BG1" s="390" t="s">
        <v>279</v>
      </c>
      <c r="BH1" s="390"/>
      <c r="BI1" s="389"/>
      <c r="BJ1" s="390" t="s">
        <v>280</v>
      </c>
      <c r="BK1" s="390"/>
      <c r="BL1" s="383"/>
      <c r="BM1" s="384" t="s">
        <v>308</v>
      </c>
      <c r="BN1" s="387"/>
      <c r="BO1" s="482"/>
      <c r="BP1" s="390" t="s">
        <v>297</v>
      </c>
      <c r="BQ1" s="390"/>
      <c r="BR1" s="389"/>
      <c r="BS1" s="390" t="s">
        <v>281</v>
      </c>
      <c r="BT1" s="390"/>
      <c r="BU1" s="389"/>
      <c r="BV1" s="390" t="s">
        <v>282</v>
      </c>
      <c r="BW1" s="483"/>
      <c r="BX1" s="484" t="s">
        <v>209</v>
      </c>
      <c r="BY1" s="485"/>
      <c r="BZ1" s="484" t="s">
        <v>210</v>
      </c>
      <c r="CA1" s="393"/>
      <c r="CB1" s="484" t="s">
        <v>209</v>
      </c>
      <c r="CC1" s="486" t="s">
        <v>209</v>
      </c>
    </row>
    <row r="2" spans="1:81" s="170" customFormat="1" ht="15.75">
      <c r="A2" s="467" t="s">
        <v>212</v>
      </c>
      <c r="B2" s="284" t="s">
        <v>225</v>
      </c>
      <c r="C2" s="324" t="s">
        <v>283</v>
      </c>
      <c r="D2" s="261" t="s">
        <v>284</v>
      </c>
      <c r="E2" s="262" t="s">
        <v>285</v>
      </c>
      <c r="F2" s="263" t="s">
        <v>286</v>
      </c>
      <c r="G2" s="408" t="s">
        <v>216</v>
      </c>
      <c r="H2" s="409" t="s">
        <v>285</v>
      </c>
      <c r="I2" s="409" t="s">
        <v>218</v>
      </c>
      <c r="J2" s="487" t="s">
        <v>216</v>
      </c>
      <c r="K2" s="409" t="s">
        <v>285</v>
      </c>
      <c r="L2" s="488" t="s">
        <v>218</v>
      </c>
      <c r="M2" s="408" t="s">
        <v>216</v>
      </c>
      <c r="N2" s="409" t="s">
        <v>285</v>
      </c>
      <c r="O2" s="409" t="s">
        <v>218</v>
      </c>
      <c r="P2" s="487" t="s">
        <v>216</v>
      </c>
      <c r="Q2" s="409" t="s">
        <v>285</v>
      </c>
      <c r="R2" s="489" t="s">
        <v>218</v>
      </c>
      <c r="S2" s="487" t="s">
        <v>216</v>
      </c>
      <c r="T2" s="409" t="s">
        <v>285</v>
      </c>
      <c r="U2" s="489" t="s">
        <v>218</v>
      </c>
      <c r="V2" s="408" t="s">
        <v>216</v>
      </c>
      <c r="W2" s="409" t="s">
        <v>285</v>
      </c>
      <c r="X2" s="409" t="s">
        <v>218</v>
      </c>
      <c r="Y2" s="490" t="s">
        <v>216</v>
      </c>
      <c r="Z2" s="491" t="s">
        <v>285</v>
      </c>
      <c r="AA2" s="491" t="s">
        <v>218</v>
      </c>
      <c r="AB2" s="492" t="s">
        <v>216</v>
      </c>
      <c r="AC2" s="493" t="s">
        <v>285</v>
      </c>
      <c r="AD2" s="494" t="s">
        <v>218</v>
      </c>
      <c r="AE2" s="495" t="s">
        <v>216</v>
      </c>
      <c r="AF2" s="409" t="s">
        <v>285</v>
      </c>
      <c r="AG2" s="489" t="s">
        <v>218</v>
      </c>
      <c r="AH2" s="408" t="s">
        <v>216</v>
      </c>
      <c r="AI2" s="409" t="s">
        <v>285</v>
      </c>
      <c r="AJ2" s="410" t="s">
        <v>218</v>
      </c>
      <c r="AK2" s="403" t="s">
        <v>309</v>
      </c>
      <c r="AL2" s="404" t="s">
        <v>285</v>
      </c>
      <c r="AM2" s="404" t="s">
        <v>314</v>
      </c>
      <c r="AN2" s="312" t="s">
        <v>300</v>
      </c>
      <c r="AO2" s="266" t="s">
        <v>285</v>
      </c>
      <c r="AP2" s="266" t="s">
        <v>286</v>
      </c>
      <c r="AQ2" s="261" t="s">
        <v>284</v>
      </c>
      <c r="AR2" s="262" t="s">
        <v>285</v>
      </c>
      <c r="AS2" s="263" t="s">
        <v>286</v>
      </c>
      <c r="AT2" s="264" t="s">
        <v>216</v>
      </c>
      <c r="AU2" s="262" t="s">
        <v>285</v>
      </c>
      <c r="AV2" s="266" t="s">
        <v>218</v>
      </c>
      <c r="AW2" s="408" t="s">
        <v>216</v>
      </c>
      <c r="AX2" s="409" t="s">
        <v>285</v>
      </c>
      <c r="AY2" s="410" t="s">
        <v>218</v>
      </c>
      <c r="AZ2" s="487" t="s">
        <v>216</v>
      </c>
      <c r="BA2" s="409" t="s">
        <v>285</v>
      </c>
      <c r="BB2" s="489" t="s">
        <v>218</v>
      </c>
      <c r="BC2" s="403" t="s">
        <v>309</v>
      </c>
      <c r="BD2" s="404" t="s">
        <v>285</v>
      </c>
      <c r="BE2" s="404" t="s">
        <v>310</v>
      </c>
      <c r="BF2" s="408" t="s">
        <v>216</v>
      </c>
      <c r="BG2" s="409" t="s">
        <v>285</v>
      </c>
      <c r="BH2" s="410" t="s">
        <v>218</v>
      </c>
      <c r="BI2" s="487" t="s">
        <v>216</v>
      </c>
      <c r="BJ2" s="409" t="s">
        <v>285</v>
      </c>
      <c r="BK2" s="489" t="s">
        <v>218</v>
      </c>
      <c r="BL2" s="395" t="s">
        <v>309</v>
      </c>
      <c r="BM2" s="401" t="s">
        <v>285</v>
      </c>
      <c r="BN2" s="406" t="s">
        <v>311</v>
      </c>
      <c r="BO2" s="496" t="s">
        <v>216</v>
      </c>
      <c r="BP2" s="410" t="s">
        <v>285</v>
      </c>
      <c r="BQ2" s="409" t="s">
        <v>218</v>
      </c>
      <c r="BR2" s="408" t="s">
        <v>216</v>
      </c>
      <c r="BS2" s="409" t="s">
        <v>285</v>
      </c>
      <c r="BT2" s="410" t="s">
        <v>218</v>
      </c>
      <c r="BU2" s="487" t="s">
        <v>216</v>
      </c>
      <c r="BV2" s="409" t="s">
        <v>285</v>
      </c>
      <c r="BW2" s="488" t="s">
        <v>218</v>
      </c>
      <c r="BX2" s="497" t="s">
        <v>219</v>
      </c>
      <c r="BY2" s="412" t="s">
        <v>287</v>
      </c>
      <c r="BZ2" s="497" t="s">
        <v>221</v>
      </c>
      <c r="CA2" s="413" t="s">
        <v>288</v>
      </c>
      <c r="CB2" s="497" t="s">
        <v>222</v>
      </c>
      <c r="CC2" s="498" t="s">
        <v>302</v>
      </c>
    </row>
    <row r="3" spans="1:81" ht="15.75">
      <c r="A3" s="423">
        <v>37987</v>
      </c>
      <c r="B3" s="172">
        <v>359600000000</v>
      </c>
      <c r="C3" s="173">
        <v>8186050199.0069895</v>
      </c>
      <c r="D3" s="174">
        <v>0.1171845760588289</v>
      </c>
      <c r="E3" s="175">
        <v>0</v>
      </c>
      <c r="F3" s="175">
        <f>D3*E3</f>
        <v>0</v>
      </c>
      <c r="G3" s="333">
        <v>-2.1308898610519458E-2</v>
      </c>
      <c r="H3" s="334">
        <v>0</v>
      </c>
      <c r="I3" s="334">
        <v>0</v>
      </c>
      <c r="J3" s="424">
        <v>0</v>
      </c>
      <c r="K3" s="425">
        <v>0</v>
      </c>
      <c r="L3" s="425">
        <v>0</v>
      </c>
      <c r="M3" s="424">
        <v>6.2044003157810813E-2</v>
      </c>
      <c r="N3" s="425">
        <v>0</v>
      </c>
      <c r="O3" s="425">
        <v>0</v>
      </c>
      <c r="P3" s="424">
        <v>0</v>
      </c>
      <c r="Q3" s="425">
        <v>0</v>
      </c>
      <c r="R3" s="359">
        <v>0</v>
      </c>
      <c r="S3" s="333">
        <v>0</v>
      </c>
      <c r="T3" s="334">
        <v>0</v>
      </c>
      <c r="U3" s="335">
        <v>0</v>
      </c>
      <c r="V3" s="333">
        <v>-0.26535303920543973</v>
      </c>
      <c r="W3" s="334">
        <v>0</v>
      </c>
      <c r="X3" s="334">
        <v>0</v>
      </c>
      <c r="Y3" s="426">
        <v>6.3503276748434506E-2</v>
      </c>
      <c r="Z3" s="427">
        <v>199960000</v>
      </c>
      <c r="AA3" s="427">
        <v>12698115.218616964</v>
      </c>
      <c r="AB3" s="505">
        <v>0</v>
      </c>
      <c r="AC3" s="427">
        <v>0</v>
      </c>
      <c r="AD3" s="427">
        <v>0</v>
      </c>
      <c r="AE3" s="424">
        <v>-4.641463566850515E-2</v>
      </c>
      <c r="AF3" s="425">
        <v>0</v>
      </c>
      <c r="AG3" s="359">
        <v>0</v>
      </c>
      <c r="AH3" s="333">
        <v>0</v>
      </c>
      <c r="AI3" s="334">
        <v>0</v>
      </c>
      <c r="AJ3" s="335">
        <v>0</v>
      </c>
      <c r="AK3" s="332">
        <v>2.3646571901501559E-2</v>
      </c>
      <c r="AL3" s="173">
        <v>213533000</v>
      </c>
      <c r="AM3" s="172">
        <f>AK3*AL3</f>
        <v>5049323.4378433321</v>
      </c>
      <c r="AN3" s="203">
        <v>0</v>
      </c>
      <c r="AO3" s="177">
        <v>0</v>
      </c>
      <c r="AP3" s="177">
        <v>0</v>
      </c>
      <c r="AQ3" s="174">
        <v>0</v>
      </c>
      <c r="AR3" s="175">
        <f>'[4]SPU investering'!B14</f>
        <v>0</v>
      </c>
      <c r="AS3" s="177">
        <f>AQ3*AR3</f>
        <v>0</v>
      </c>
      <c r="AT3" s="174">
        <v>3.4191800846089818E-2</v>
      </c>
      <c r="AU3" s="175">
        <v>0</v>
      </c>
      <c r="AV3" s="177">
        <v>0</v>
      </c>
      <c r="AW3" s="333">
        <v>0</v>
      </c>
      <c r="AX3" s="334">
        <v>0</v>
      </c>
      <c r="AY3" s="335">
        <v>0</v>
      </c>
      <c r="AZ3" s="333">
        <v>0</v>
      </c>
      <c r="BA3" s="334">
        <v>0</v>
      </c>
      <c r="BB3" s="335">
        <v>0</v>
      </c>
      <c r="BC3" s="228">
        <v>0</v>
      </c>
      <c r="BD3" s="334">
        <v>0</v>
      </c>
      <c r="BE3" s="316">
        <f>BC3*BD3</f>
        <v>0</v>
      </c>
      <c r="BF3" s="428">
        <v>0</v>
      </c>
      <c r="BG3" s="429">
        <v>0</v>
      </c>
      <c r="BH3" s="430">
        <v>0</v>
      </c>
      <c r="BI3" s="333">
        <v>-3.7994533625248718E-2</v>
      </c>
      <c r="BJ3" s="334">
        <v>0</v>
      </c>
      <c r="BK3" s="335">
        <v>0</v>
      </c>
      <c r="BL3" s="332">
        <v>-3.7666749857064316E-3</v>
      </c>
      <c r="BM3" s="173">
        <v>0</v>
      </c>
      <c r="BN3" s="173">
        <f>BL3*BM3</f>
        <v>0</v>
      </c>
      <c r="BO3" s="431">
        <v>0</v>
      </c>
      <c r="BP3" s="335">
        <v>0</v>
      </c>
      <c r="BQ3" s="335">
        <v>0</v>
      </c>
      <c r="BR3" s="333">
        <v>-0.19384572273056716</v>
      </c>
      <c r="BS3" s="334">
        <v>0</v>
      </c>
      <c r="BT3" s="335">
        <v>0</v>
      </c>
      <c r="BU3" s="333">
        <v>0</v>
      </c>
      <c r="BV3" s="334">
        <v>0</v>
      </c>
      <c r="BW3" s="425">
        <v>0</v>
      </c>
      <c r="BX3" s="173">
        <f t="shared" ref="BX3:BX34" si="0">C3-F3-I3-L3-O3-R3-U3-X3-AA3-AD3-AG3-AJ3-AM3-AP3-AS3-AV3-AY3-BB3-BE3-BH3-BK3-BN3-BQ3-BT3-BW3</f>
        <v>8168302760.3505287</v>
      </c>
      <c r="BZ3" s="173">
        <f t="shared" ref="BZ3:BZ34" si="1">B3-E3-H3-K3-N3-Q3-T3-W3-Z3-AC3-AF3-AI3-AL3-AO3-AR3-AU3-AX3-BA3-BD3-BG3-BJ3-BM3-BP3-BS3-BV3</f>
        <v>359186507000</v>
      </c>
      <c r="CB3" s="432">
        <f>BX3/BZ3</f>
        <v>2.27411180575069E-2</v>
      </c>
      <c r="CC3" s="433">
        <v>2.2764322021710203E-2</v>
      </c>
    </row>
    <row r="4" spans="1:81" ht="15.75">
      <c r="A4" s="423">
        <v>38018</v>
      </c>
      <c r="B4" s="172">
        <v>367786050199.00696</v>
      </c>
      <c r="C4" s="173">
        <v>8350304202.8946877</v>
      </c>
      <c r="D4" s="174">
        <v>-3.7142529685507845E-2</v>
      </c>
      <c r="E4" s="175">
        <v>0</v>
      </c>
      <c r="F4" s="175">
        <f t="shared" ref="F4:F67" si="2">D4*E4</f>
        <v>0</v>
      </c>
      <c r="G4" s="333">
        <v>-2.1599953546447163E-2</v>
      </c>
      <c r="H4" s="334">
        <v>0</v>
      </c>
      <c r="I4" s="334">
        <v>0</v>
      </c>
      <c r="J4" s="424">
        <v>0</v>
      </c>
      <c r="K4" s="425">
        <v>0</v>
      </c>
      <c r="L4" s="425">
        <v>0</v>
      </c>
      <c r="M4" s="424">
        <v>2.6557340200500799E-2</v>
      </c>
      <c r="N4" s="425">
        <v>0</v>
      </c>
      <c r="O4" s="425">
        <v>0</v>
      </c>
      <c r="P4" s="424">
        <v>0</v>
      </c>
      <c r="Q4" s="425">
        <v>0</v>
      </c>
      <c r="R4" s="359">
        <v>0</v>
      </c>
      <c r="S4" s="333">
        <v>0</v>
      </c>
      <c r="T4" s="334">
        <v>0</v>
      </c>
      <c r="U4" s="335">
        <v>0</v>
      </c>
      <c r="V4" s="333">
        <v>4.7236448304504748E-2</v>
      </c>
      <c r="W4" s="334">
        <v>0</v>
      </c>
      <c r="X4" s="334">
        <v>0</v>
      </c>
      <c r="Y4" s="426">
        <v>4.4143119727073861E-2</v>
      </c>
      <c r="Z4" s="427">
        <v>212658115.21861696</v>
      </c>
      <c r="AA4" s="427">
        <v>9387392.641029276</v>
      </c>
      <c r="AB4" s="505">
        <v>0</v>
      </c>
      <c r="AC4" s="427">
        <v>0</v>
      </c>
      <c r="AD4" s="427">
        <v>0</v>
      </c>
      <c r="AE4" s="424">
        <v>-9.2617541718187105E-2</v>
      </c>
      <c r="AF4" s="334">
        <v>0</v>
      </c>
      <c r="AG4" s="359">
        <v>0</v>
      </c>
      <c r="AH4" s="333">
        <v>0</v>
      </c>
      <c r="AI4" s="334">
        <v>0</v>
      </c>
      <c r="AJ4" s="335">
        <v>0</v>
      </c>
      <c r="AK4" s="332">
        <v>-4.8404896284396155E-2</v>
      </c>
      <c r="AL4" s="173">
        <f>AL3*(1+AK3)</f>
        <v>218582323.43784332</v>
      </c>
      <c r="AM4" s="172">
        <f t="shared" ref="AM4:AM67" si="3">AK4*AL4</f>
        <v>-10580454.695611142</v>
      </c>
      <c r="AN4" s="203">
        <v>0</v>
      </c>
      <c r="AO4" s="177">
        <v>0</v>
      </c>
      <c r="AP4" s="177">
        <v>0</v>
      </c>
      <c r="AQ4" s="174">
        <v>0</v>
      </c>
      <c r="AR4" s="175">
        <v>0</v>
      </c>
      <c r="AS4" s="177">
        <f t="shared" ref="AS4:AS50" si="4">AQ4*AR4</f>
        <v>0</v>
      </c>
      <c r="AT4" s="174">
        <v>-0.15415276946433001</v>
      </c>
      <c r="AU4" s="175">
        <v>0</v>
      </c>
      <c r="AV4" s="177">
        <v>0</v>
      </c>
      <c r="AW4" s="333">
        <v>0</v>
      </c>
      <c r="AX4" s="334">
        <v>0</v>
      </c>
      <c r="AY4" s="335">
        <v>0</v>
      </c>
      <c r="AZ4" s="333">
        <v>0</v>
      </c>
      <c r="BA4" s="334">
        <v>0</v>
      </c>
      <c r="BB4" s="335">
        <v>0</v>
      </c>
      <c r="BC4" s="228">
        <v>0</v>
      </c>
      <c r="BD4" s="334">
        <v>0</v>
      </c>
      <c r="BE4" s="316">
        <f t="shared" ref="BE4:BE67" si="5">BC4*BD4</f>
        <v>0</v>
      </c>
      <c r="BF4" s="428">
        <v>0</v>
      </c>
      <c r="BG4" s="429">
        <v>0</v>
      </c>
      <c r="BH4" s="430">
        <v>0</v>
      </c>
      <c r="BI4" s="333">
        <v>-9.3575677521968381E-2</v>
      </c>
      <c r="BJ4" s="334">
        <v>0</v>
      </c>
      <c r="BK4" s="335">
        <v>0</v>
      </c>
      <c r="BL4" s="332">
        <v>-0.14800614638171594</v>
      </c>
      <c r="BM4" s="173">
        <v>0</v>
      </c>
      <c r="BN4" s="173">
        <f t="shared" ref="BN4:BN67" si="6">BL4*BM4</f>
        <v>0</v>
      </c>
      <c r="BO4" s="431">
        <v>0</v>
      </c>
      <c r="BP4" s="335">
        <v>0</v>
      </c>
      <c r="BQ4" s="335">
        <v>0</v>
      </c>
      <c r="BR4" s="333">
        <v>-5.2680715153429732E-3</v>
      </c>
      <c r="BS4" s="334">
        <v>0</v>
      </c>
      <c r="BT4" s="335">
        <v>0</v>
      </c>
      <c r="BU4" s="333">
        <v>0</v>
      </c>
      <c r="BV4" s="334">
        <v>0</v>
      </c>
      <c r="BW4" s="425">
        <v>0</v>
      </c>
      <c r="BX4" s="173">
        <f t="shared" si="0"/>
        <v>8351497264.9492693</v>
      </c>
      <c r="BZ4" s="173">
        <f t="shared" si="1"/>
        <v>367354809760.35046</v>
      </c>
      <c r="CB4" s="432">
        <f t="shared" ref="CB4:CB67" si="7">BX4/BZ4</f>
        <v>2.2734144328741733E-2</v>
      </c>
      <c r="CC4" s="433">
        <v>2.27042439439353E-2</v>
      </c>
    </row>
    <row r="5" spans="1:81" ht="15.75">
      <c r="A5" s="423">
        <v>38047</v>
      </c>
      <c r="B5" s="172">
        <v>376136354401.90167</v>
      </c>
      <c r="C5" s="173">
        <v>-2744432056.4963231</v>
      </c>
      <c r="D5" s="174">
        <v>3.2291974345132604E-2</v>
      </c>
      <c r="E5" s="175">
        <v>0</v>
      </c>
      <c r="F5" s="175">
        <f t="shared" si="2"/>
        <v>0</v>
      </c>
      <c r="G5" s="333">
        <v>8.1190673948786776E-2</v>
      </c>
      <c r="H5" s="334">
        <v>0</v>
      </c>
      <c r="I5" s="334">
        <v>0</v>
      </c>
      <c r="J5" s="424">
        <v>0</v>
      </c>
      <c r="K5" s="425">
        <v>0</v>
      </c>
      <c r="L5" s="425">
        <v>0</v>
      </c>
      <c r="M5" s="424">
        <v>0.24046404443532934</v>
      </c>
      <c r="N5" s="425">
        <v>0</v>
      </c>
      <c r="O5" s="425">
        <v>0</v>
      </c>
      <c r="P5" s="424">
        <v>0</v>
      </c>
      <c r="Q5" s="425">
        <v>0</v>
      </c>
      <c r="R5" s="359">
        <v>0</v>
      </c>
      <c r="S5" s="333">
        <v>0</v>
      </c>
      <c r="T5" s="334">
        <v>0</v>
      </c>
      <c r="U5" s="335">
        <v>0</v>
      </c>
      <c r="V5" s="333">
        <v>7.811225077338893E-2</v>
      </c>
      <c r="W5" s="334">
        <v>0</v>
      </c>
      <c r="X5" s="334">
        <v>0</v>
      </c>
      <c r="Y5" s="426">
        <v>-5.996466295399501E-2</v>
      </c>
      <c r="Z5" s="427">
        <v>222045507.85964623</v>
      </c>
      <c r="AA5" s="427">
        <v>-13314884.039252337</v>
      </c>
      <c r="AB5" s="505">
        <v>0</v>
      </c>
      <c r="AC5" s="427">
        <v>0</v>
      </c>
      <c r="AD5" s="427">
        <v>0</v>
      </c>
      <c r="AE5" s="424">
        <v>7.6525435596194374E-2</v>
      </c>
      <c r="AF5" s="334">
        <v>0</v>
      </c>
      <c r="AG5" s="359">
        <v>0</v>
      </c>
      <c r="AH5" s="333">
        <v>0</v>
      </c>
      <c r="AI5" s="334">
        <v>0</v>
      </c>
      <c r="AJ5" s="335">
        <v>0</v>
      </c>
      <c r="AK5" s="332">
        <v>6.773412753953903E-2</v>
      </c>
      <c r="AL5" s="173">
        <f t="shared" ref="AL5:AL14" si="8">AL4*(1+AK4)</f>
        <v>208001868.74223217</v>
      </c>
      <c r="AM5" s="172">
        <f t="shared" si="3"/>
        <v>14088825.105848812</v>
      </c>
      <c r="AN5" s="203">
        <v>0</v>
      </c>
      <c r="AO5" s="177">
        <v>0</v>
      </c>
      <c r="AP5" s="177">
        <v>0</v>
      </c>
      <c r="AQ5" s="174">
        <v>0</v>
      </c>
      <c r="AR5" s="175">
        <v>0</v>
      </c>
      <c r="AS5" s="177">
        <f t="shared" si="4"/>
        <v>0</v>
      </c>
      <c r="AT5" s="174">
        <v>-7.1093073179539279E-2</v>
      </c>
      <c r="AU5" s="175">
        <v>0</v>
      </c>
      <c r="AV5" s="177">
        <v>0</v>
      </c>
      <c r="AW5" s="333">
        <v>0</v>
      </c>
      <c r="AX5" s="334">
        <v>0</v>
      </c>
      <c r="AY5" s="335">
        <v>0</v>
      </c>
      <c r="AZ5" s="333">
        <v>0</v>
      </c>
      <c r="BA5" s="334">
        <v>0</v>
      </c>
      <c r="BB5" s="335">
        <v>0</v>
      </c>
      <c r="BC5" s="228">
        <v>0</v>
      </c>
      <c r="BD5" s="334">
        <v>0</v>
      </c>
      <c r="BE5" s="316">
        <f t="shared" si="5"/>
        <v>0</v>
      </c>
      <c r="BF5" s="428">
        <v>0</v>
      </c>
      <c r="BG5" s="429">
        <v>0</v>
      </c>
      <c r="BH5" s="430">
        <v>0</v>
      </c>
      <c r="BI5" s="333">
        <v>-0.1200093029793292</v>
      </c>
      <c r="BJ5" s="334">
        <v>0</v>
      </c>
      <c r="BK5" s="335">
        <v>0</v>
      </c>
      <c r="BL5" s="332">
        <v>-2.573362582682651E-2</v>
      </c>
      <c r="BM5" s="173">
        <v>0</v>
      </c>
      <c r="BN5" s="173">
        <f t="shared" si="6"/>
        <v>0</v>
      </c>
      <c r="BO5" s="431">
        <v>0</v>
      </c>
      <c r="BP5" s="335">
        <v>0</v>
      </c>
      <c r="BQ5" s="335">
        <v>0</v>
      </c>
      <c r="BR5" s="333">
        <v>1.3111093341891337E-2</v>
      </c>
      <c r="BS5" s="334">
        <v>0</v>
      </c>
      <c r="BT5" s="335">
        <v>0</v>
      </c>
      <c r="BU5" s="333">
        <v>0</v>
      </c>
      <c r="BV5" s="334">
        <v>0</v>
      </c>
      <c r="BW5" s="425">
        <v>0</v>
      </c>
      <c r="BX5" s="173">
        <f t="shared" si="0"/>
        <v>-2745205997.5629196</v>
      </c>
      <c r="BZ5" s="173">
        <f t="shared" si="1"/>
        <v>375706307025.2998</v>
      </c>
      <c r="CB5" s="432">
        <f t="shared" si="7"/>
        <v>-7.3067871000048433E-3</v>
      </c>
      <c r="CC5" s="433">
        <v>-7.2963754350739993E-3</v>
      </c>
    </row>
    <row r="6" spans="1:81" ht="15.75">
      <c r="A6" s="423">
        <v>38078</v>
      </c>
      <c r="B6" s="172">
        <v>373391922345.40533</v>
      </c>
      <c r="C6" s="173">
        <v>279708012.86055589</v>
      </c>
      <c r="D6" s="174">
        <v>-5.0101049896855432E-2</v>
      </c>
      <c r="E6" s="175">
        <v>0</v>
      </c>
      <c r="F6" s="175">
        <f t="shared" si="2"/>
        <v>0</v>
      </c>
      <c r="G6" s="333">
        <v>0.10726837210954861</v>
      </c>
      <c r="H6" s="334">
        <v>0</v>
      </c>
      <c r="I6" s="334">
        <v>0</v>
      </c>
      <c r="J6" s="424">
        <v>0</v>
      </c>
      <c r="K6" s="425">
        <v>0</v>
      </c>
      <c r="L6" s="425">
        <v>0</v>
      </c>
      <c r="M6" s="424">
        <v>-5.4807797843675697E-2</v>
      </c>
      <c r="N6" s="425">
        <v>0</v>
      </c>
      <c r="O6" s="425">
        <v>0</v>
      </c>
      <c r="P6" s="424">
        <v>0</v>
      </c>
      <c r="Q6" s="425">
        <v>0</v>
      </c>
      <c r="R6" s="359">
        <v>0</v>
      </c>
      <c r="S6" s="333">
        <v>0</v>
      </c>
      <c r="T6" s="334">
        <v>0</v>
      </c>
      <c r="U6" s="335">
        <v>0</v>
      </c>
      <c r="V6" s="333">
        <v>0.16940756706919449</v>
      </c>
      <c r="W6" s="334">
        <v>0</v>
      </c>
      <c r="X6" s="334">
        <v>0</v>
      </c>
      <c r="Y6" s="426">
        <v>3.6791523386967527E-2</v>
      </c>
      <c r="Z6" s="427">
        <v>208730623.82039389</v>
      </c>
      <c r="AA6" s="427">
        <v>7679517.6278643431</v>
      </c>
      <c r="AB6" s="505">
        <v>0</v>
      </c>
      <c r="AC6" s="427">
        <v>0</v>
      </c>
      <c r="AD6" s="427">
        <v>0</v>
      </c>
      <c r="AE6" s="424">
        <v>0.10516033206836053</v>
      </c>
      <c r="AF6" s="334">
        <v>0</v>
      </c>
      <c r="AG6" s="359">
        <v>0</v>
      </c>
      <c r="AH6" s="333">
        <v>0</v>
      </c>
      <c r="AI6" s="334">
        <v>0</v>
      </c>
      <c r="AJ6" s="335">
        <v>0</v>
      </c>
      <c r="AK6" s="332">
        <v>-5.0366029235660373E-2</v>
      </c>
      <c r="AL6" s="173">
        <f t="shared" si="8"/>
        <v>222090693.84808099</v>
      </c>
      <c r="AM6" s="172">
        <f t="shared" si="3"/>
        <v>-11185826.379320545</v>
      </c>
      <c r="AN6" s="203">
        <v>0</v>
      </c>
      <c r="AO6" s="177">
        <v>0</v>
      </c>
      <c r="AP6" s="177">
        <v>0</v>
      </c>
      <c r="AQ6" s="174">
        <v>0</v>
      </c>
      <c r="AR6" s="175">
        <v>0</v>
      </c>
      <c r="AS6" s="177">
        <f t="shared" si="4"/>
        <v>0</v>
      </c>
      <c r="AT6" s="174">
        <v>0.21680686774537788</v>
      </c>
      <c r="AU6" s="175">
        <v>0</v>
      </c>
      <c r="AV6" s="177">
        <v>0</v>
      </c>
      <c r="AW6" s="333">
        <v>0</v>
      </c>
      <c r="AX6" s="334">
        <v>0</v>
      </c>
      <c r="AY6" s="335">
        <v>0</v>
      </c>
      <c r="AZ6" s="333">
        <v>0</v>
      </c>
      <c r="BA6" s="334">
        <v>0</v>
      </c>
      <c r="BB6" s="335">
        <v>0</v>
      </c>
      <c r="BC6" s="228">
        <v>0</v>
      </c>
      <c r="BD6" s="334">
        <v>0</v>
      </c>
      <c r="BE6" s="316">
        <f t="shared" si="5"/>
        <v>0</v>
      </c>
      <c r="BF6" s="428">
        <v>0</v>
      </c>
      <c r="BG6" s="429">
        <v>0</v>
      </c>
      <c r="BH6" s="430">
        <v>0</v>
      </c>
      <c r="BI6" s="333">
        <v>0.2661775650850724</v>
      </c>
      <c r="BJ6" s="334">
        <v>0</v>
      </c>
      <c r="BK6" s="335">
        <v>0</v>
      </c>
      <c r="BL6" s="332">
        <v>0.1283798542581189</v>
      </c>
      <c r="BM6" s="173">
        <v>0</v>
      </c>
      <c r="BN6" s="173">
        <f t="shared" si="6"/>
        <v>0</v>
      </c>
      <c r="BO6" s="431">
        <v>0</v>
      </c>
      <c r="BP6" s="335">
        <v>0</v>
      </c>
      <c r="BQ6" s="335">
        <v>0</v>
      </c>
      <c r="BR6" s="333">
        <v>0.11197488595945534</v>
      </c>
      <c r="BS6" s="334">
        <v>0</v>
      </c>
      <c r="BT6" s="335">
        <v>0</v>
      </c>
      <c r="BU6" s="333">
        <v>0</v>
      </c>
      <c r="BV6" s="334">
        <v>0</v>
      </c>
      <c r="BW6" s="425">
        <v>0</v>
      </c>
      <c r="BX6" s="173">
        <f t="shared" si="0"/>
        <v>283214321.61201209</v>
      </c>
      <c r="BZ6" s="173">
        <f t="shared" si="1"/>
        <v>372961101027.73688</v>
      </c>
      <c r="CB6" s="432">
        <f t="shared" si="7"/>
        <v>7.5936691743879641E-4</v>
      </c>
      <c r="CC6" s="433">
        <v>7.4910033163977407E-4</v>
      </c>
    </row>
    <row r="7" spans="1:81" ht="15.75">
      <c r="A7" s="423">
        <v>38108</v>
      </c>
      <c r="B7" s="172">
        <v>373671630358.26587</v>
      </c>
      <c r="C7" s="173">
        <v>-932655802.68148935</v>
      </c>
      <c r="D7" s="174">
        <v>-6.9098182099256944E-2</v>
      </c>
      <c r="E7" s="175">
        <v>0</v>
      </c>
      <c r="F7" s="175">
        <f t="shared" si="2"/>
        <v>0</v>
      </c>
      <c r="G7" s="333">
        <v>-5.8732084345938261E-2</v>
      </c>
      <c r="H7" s="334">
        <v>0</v>
      </c>
      <c r="I7" s="334">
        <v>0</v>
      </c>
      <c r="J7" s="424">
        <v>0</v>
      </c>
      <c r="K7" s="425">
        <v>0</v>
      </c>
      <c r="L7" s="425">
        <v>0</v>
      </c>
      <c r="M7" s="424">
        <v>-7.3944189476824795E-2</v>
      </c>
      <c r="N7" s="425">
        <v>0</v>
      </c>
      <c r="O7" s="425">
        <v>0</v>
      </c>
      <c r="P7" s="424">
        <v>0</v>
      </c>
      <c r="Q7" s="425">
        <v>0</v>
      </c>
      <c r="R7" s="359">
        <v>0</v>
      </c>
      <c r="S7" s="333">
        <v>0</v>
      </c>
      <c r="T7" s="334">
        <v>0</v>
      </c>
      <c r="U7" s="335">
        <v>0</v>
      </c>
      <c r="V7" s="333">
        <v>-1.2608645481666274E-2</v>
      </c>
      <c r="W7" s="334">
        <v>0</v>
      </c>
      <c r="X7" s="334">
        <v>0</v>
      </c>
      <c r="Y7" s="426">
        <v>-6.0445851647027975E-2</v>
      </c>
      <c r="Z7" s="427">
        <v>216410141.44825825</v>
      </c>
      <c r="AA7" s="427">
        <v>-13081095.304893758</v>
      </c>
      <c r="AB7" s="505">
        <v>0</v>
      </c>
      <c r="AC7" s="427">
        <v>0</v>
      </c>
      <c r="AD7" s="427">
        <v>0</v>
      </c>
      <c r="AE7" s="424">
        <v>-9.7124356795354708E-2</v>
      </c>
      <c r="AF7" s="334">
        <v>0</v>
      </c>
      <c r="AG7" s="359">
        <v>0</v>
      </c>
      <c r="AH7" s="333">
        <v>0</v>
      </c>
      <c r="AI7" s="334">
        <v>0</v>
      </c>
      <c r="AJ7" s="335">
        <v>0</v>
      </c>
      <c r="AK7" s="332">
        <v>-4.1374172927978577E-2</v>
      </c>
      <c r="AL7" s="173">
        <f t="shared" si="8"/>
        <v>210904867.46876046</v>
      </c>
      <c r="AM7" s="172">
        <f t="shared" si="3"/>
        <v>-8726014.4580048993</v>
      </c>
      <c r="AN7" s="203">
        <v>0</v>
      </c>
      <c r="AO7" s="177">
        <v>0</v>
      </c>
      <c r="AP7" s="177">
        <v>0</v>
      </c>
      <c r="AQ7" s="174">
        <v>0</v>
      </c>
      <c r="AR7" s="175">
        <v>0</v>
      </c>
      <c r="AS7" s="177">
        <f t="shared" si="4"/>
        <v>0</v>
      </c>
      <c r="AT7" s="174">
        <v>-0.1167258397648228</v>
      </c>
      <c r="AU7" s="175">
        <v>0</v>
      </c>
      <c r="AV7" s="177">
        <v>0</v>
      </c>
      <c r="AW7" s="333">
        <v>0</v>
      </c>
      <c r="AX7" s="334">
        <v>0</v>
      </c>
      <c r="AY7" s="335">
        <v>0</v>
      </c>
      <c r="AZ7" s="333">
        <v>0</v>
      </c>
      <c r="BA7" s="334">
        <v>0</v>
      </c>
      <c r="BB7" s="335">
        <v>0</v>
      </c>
      <c r="BC7" s="228">
        <v>0</v>
      </c>
      <c r="BD7" s="334">
        <v>0</v>
      </c>
      <c r="BE7" s="316">
        <f t="shared" si="5"/>
        <v>0</v>
      </c>
      <c r="BF7" s="428">
        <v>0</v>
      </c>
      <c r="BG7" s="429">
        <v>0</v>
      </c>
      <c r="BH7" s="430">
        <v>0</v>
      </c>
      <c r="BI7" s="333">
        <v>-7.7271438617070795E-2</v>
      </c>
      <c r="BJ7" s="334">
        <v>0</v>
      </c>
      <c r="BK7" s="335">
        <v>0</v>
      </c>
      <c r="BL7" s="332">
        <v>-2.6182704704385978E-2</v>
      </c>
      <c r="BM7" s="173">
        <v>0</v>
      </c>
      <c r="BN7" s="173">
        <f t="shared" si="6"/>
        <v>0</v>
      </c>
      <c r="BO7" s="431">
        <v>0</v>
      </c>
      <c r="BP7" s="335">
        <v>0</v>
      </c>
      <c r="BQ7" s="335">
        <v>0</v>
      </c>
      <c r="BR7" s="333">
        <v>-0.22052383577844073</v>
      </c>
      <c r="BS7" s="334">
        <v>0</v>
      </c>
      <c r="BT7" s="335">
        <v>0</v>
      </c>
      <c r="BU7" s="333">
        <v>0</v>
      </c>
      <c r="BV7" s="334">
        <v>0</v>
      </c>
      <c r="BW7" s="425">
        <v>0</v>
      </c>
      <c r="BX7" s="173">
        <f t="shared" si="0"/>
        <v>-910848692.91859066</v>
      </c>
      <c r="BZ7" s="173">
        <f t="shared" si="1"/>
        <v>373244315349.34888</v>
      </c>
      <c r="CB7" s="432">
        <f t="shared" si="7"/>
        <v>-2.4403551653989835E-3</v>
      </c>
      <c r="CC7" s="433">
        <v>-2.4959234978242399E-3</v>
      </c>
    </row>
    <row r="8" spans="1:81" ht="15.75">
      <c r="A8" s="423">
        <v>38139</v>
      </c>
      <c r="B8" s="172">
        <v>372738974555.58435</v>
      </c>
      <c r="C8" s="173">
        <v>7611438399.9978676</v>
      </c>
      <c r="D8" s="174">
        <v>-0.14477498442701539</v>
      </c>
      <c r="E8" s="175">
        <v>0</v>
      </c>
      <c r="F8" s="175">
        <f t="shared" si="2"/>
        <v>0</v>
      </c>
      <c r="G8" s="333">
        <v>0.17494133352254981</v>
      </c>
      <c r="H8" s="334">
        <v>0</v>
      </c>
      <c r="I8" s="334">
        <v>0</v>
      </c>
      <c r="J8" s="424">
        <v>0</v>
      </c>
      <c r="K8" s="425">
        <v>0</v>
      </c>
      <c r="L8" s="425">
        <v>0</v>
      </c>
      <c r="M8" s="424">
        <v>3.9644721282064213E-2</v>
      </c>
      <c r="N8" s="425">
        <v>0</v>
      </c>
      <c r="O8" s="425">
        <v>0</v>
      </c>
      <c r="P8" s="424">
        <v>0</v>
      </c>
      <c r="Q8" s="425">
        <v>0</v>
      </c>
      <c r="R8" s="359">
        <v>0</v>
      </c>
      <c r="S8" s="333">
        <v>0</v>
      </c>
      <c r="T8" s="334">
        <v>0</v>
      </c>
      <c r="U8" s="335">
        <v>0</v>
      </c>
      <c r="V8" s="333">
        <v>6.8938935093356676E-2</v>
      </c>
      <c r="W8" s="334">
        <v>0</v>
      </c>
      <c r="X8" s="334">
        <v>0</v>
      </c>
      <c r="Y8" s="426">
        <v>2.9530958875369517E-3</v>
      </c>
      <c r="Z8" s="427">
        <v>203329046.14336449</v>
      </c>
      <c r="AA8" s="427">
        <v>600450.1699827807</v>
      </c>
      <c r="AB8" s="505">
        <v>0</v>
      </c>
      <c r="AC8" s="427">
        <v>0</v>
      </c>
      <c r="AD8" s="427">
        <v>0</v>
      </c>
      <c r="AE8" s="424">
        <v>0.17078849784620159</v>
      </c>
      <c r="AF8" s="334">
        <v>0</v>
      </c>
      <c r="AG8" s="359">
        <v>0</v>
      </c>
      <c r="AH8" s="333">
        <v>0</v>
      </c>
      <c r="AI8" s="334">
        <v>0</v>
      </c>
      <c r="AJ8" s="335">
        <v>0</v>
      </c>
      <c r="AK8" s="332">
        <v>-2.2051904654374729E-2</v>
      </c>
      <c r="AL8" s="173">
        <f t="shared" si="8"/>
        <v>202178853.01075554</v>
      </c>
      <c r="AM8" s="172">
        <f t="shared" si="3"/>
        <v>-4458428.789724024</v>
      </c>
      <c r="AN8" s="203">
        <v>0</v>
      </c>
      <c r="AO8" s="177">
        <v>0</v>
      </c>
      <c r="AP8" s="177">
        <v>0</v>
      </c>
      <c r="AQ8" s="174">
        <v>0</v>
      </c>
      <c r="AR8" s="175">
        <v>0</v>
      </c>
      <c r="AS8" s="177">
        <f t="shared" si="4"/>
        <v>0</v>
      </c>
      <c r="AT8" s="174">
        <v>0.52782483662530399</v>
      </c>
      <c r="AU8" s="175">
        <v>0</v>
      </c>
      <c r="AV8" s="177">
        <v>0</v>
      </c>
      <c r="AW8" s="333">
        <v>0</v>
      </c>
      <c r="AX8" s="334">
        <v>0</v>
      </c>
      <c r="AY8" s="335">
        <v>0</v>
      </c>
      <c r="AZ8" s="333">
        <v>0</v>
      </c>
      <c r="BA8" s="334">
        <v>0</v>
      </c>
      <c r="BB8" s="335">
        <v>0</v>
      </c>
      <c r="BC8" s="228">
        <v>0</v>
      </c>
      <c r="BD8" s="334">
        <v>0</v>
      </c>
      <c r="BE8" s="316">
        <f t="shared" si="5"/>
        <v>0</v>
      </c>
      <c r="BF8" s="428">
        <v>0</v>
      </c>
      <c r="BG8" s="429">
        <v>0</v>
      </c>
      <c r="BH8" s="430">
        <v>0</v>
      </c>
      <c r="BI8" s="333">
        <v>7.9026106435383672E-2</v>
      </c>
      <c r="BJ8" s="334">
        <v>0</v>
      </c>
      <c r="BK8" s="335">
        <v>0</v>
      </c>
      <c r="BL8" s="332">
        <v>6.3141917999617367E-2</v>
      </c>
      <c r="BM8" s="173">
        <v>0</v>
      </c>
      <c r="BN8" s="173">
        <f t="shared" si="6"/>
        <v>0</v>
      </c>
      <c r="BO8" s="431">
        <v>0</v>
      </c>
      <c r="BP8" s="335">
        <v>0</v>
      </c>
      <c r="BQ8" s="335">
        <v>0</v>
      </c>
      <c r="BR8" s="333">
        <v>-0.19488451241942928</v>
      </c>
      <c r="BS8" s="334">
        <v>0</v>
      </c>
      <c r="BT8" s="335">
        <v>0</v>
      </c>
      <c r="BU8" s="333">
        <v>0</v>
      </c>
      <c r="BV8" s="334">
        <v>0</v>
      </c>
      <c r="BW8" s="425">
        <v>0</v>
      </c>
      <c r="BX8" s="173">
        <f t="shared" si="0"/>
        <v>7615296378.617609</v>
      </c>
      <c r="BZ8" s="173">
        <f t="shared" si="1"/>
        <v>372333466656.43024</v>
      </c>
      <c r="CB8" s="432">
        <f t="shared" si="7"/>
        <v>2.0452892529385775E-2</v>
      </c>
      <c r="CC8" s="433">
        <v>2.04202911945899E-2</v>
      </c>
    </row>
    <row r="9" spans="1:81" ht="15.75">
      <c r="A9" s="423">
        <v>38169</v>
      </c>
      <c r="B9" s="172">
        <v>380350412955.58221</v>
      </c>
      <c r="C9" s="173">
        <v>-10361344941.021109</v>
      </c>
      <c r="D9" s="174">
        <v>0.18635940803574447</v>
      </c>
      <c r="E9" s="175">
        <v>0</v>
      </c>
      <c r="F9" s="175">
        <f t="shared" si="2"/>
        <v>0</v>
      </c>
      <c r="G9" s="333">
        <v>-4.9120141137453171E-3</v>
      </c>
      <c r="H9" s="334">
        <v>0</v>
      </c>
      <c r="I9" s="334">
        <v>0</v>
      </c>
      <c r="J9" s="424">
        <v>0</v>
      </c>
      <c r="K9" s="425">
        <v>0</v>
      </c>
      <c r="L9" s="425">
        <v>0</v>
      </c>
      <c r="M9" s="424">
        <v>9.514975193656082E-2</v>
      </c>
      <c r="N9" s="425">
        <v>0</v>
      </c>
      <c r="O9" s="425">
        <v>0</v>
      </c>
      <c r="P9" s="424">
        <v>0</v>
      </c>
      <c r="Q9" s="425">
        <v>0</v>
      </c>
      <c r="R9" s="359">
        <v>0</v>
      </c>
      <c r="S9" s="333">
        <v>0</v>
      </c>
      <c r="T9" s="334">
        <v>0</v>
      </c>
      <c r="U9" s="335">
        <v>0</v>
      </c>
      <c r="V9" s="333">
        <v>0.3807359121452133</v>
      </c>
      <c r="W9" s="334">
        <v>0</v>
      </c>
      <c r="X9" s="334">
        <v>0</v>
      </c>
      <c r="Y9" s="426">
        <v>-3.2751696790490635E-2</v>
      </c>
      <c r="Z9" s="427">
        <v>203929496.31334728</v>
      </c>
      <c r="AA9" s="427">
        <v>-6679037.0298922276</v>
      </c>
      <c r="AB9" s="505">
        <v>0</v>
      </c>
      <c r="AC9" s="427">
        <v>0</v>
      </c>
      <c r="AD9" s="427">
        <v>0</v>
      </c>
      <c r="AE9" s="424">
        <v>-9.1992791948824773E-2</v>
      </c>
      <c r="AF9" s="334">
        <v>0</v>
      </c>
      <c r="AG9" s="359">
        <v>0</v>
      </c>
      <c r="AH9" s="333">
        <v>0</v>
      </c>
      <c r="AI9" s="334">
        <v>0</v>
      </c>
      <c r="AJ9" s="335">
        <v>0</v>
      </c>
      <c r="AK9" s="332">
        <v>1.4848151471718389E-2</v>
      </c>
      <c r="AL9" s="173">
        <f t="shared" si="8"/>
        <v>197720424.22103152</v>
      </c>
      <c r="AM9" s="172">
        <f t="shared" si="3"/>
        <v>2935782.8078862932</v>
      </c>
      <c r="AN9" s="203">
        <v>0</v>
      </c>
      <c r="AO9" s="177">
        <v>0</v>
      </c>
      <c r="AP9" s="177">
        <v>0</v>
      </c>
      <c r="AQ9" s="174">
        <v>0</v>
      </c>
      <c r="AR9" s="175">
        <v>0</v>
      </c>
      <c r="AS9" s="177">
        <f t="shared" si="4"/>
        <v>0</v>
      </c>
      <c r="AT9" s="174">
        <v>0.64716169505780174</v>
      </c>
      <c r="AU9" s="175">
        <v>0</v>
      </c>
      <c r="AV9" s="177">
        <v>0</v>
      </c>
      <c r="AW9" s="333">
        <v>0</v>
      </c>
      <c r="AX9" s="334">
        <v>0</v>
      </c>
      <c r="AY9" s="335">
        <v>0</v>
      </c>
      <c r="AZ9" s="333">
        <v>0</v>
      </c>
      <c r="BA9" s="334">
        <v>0</v>
      </c>
      <c r="BB9" s="335">
        <v>0</v>
      </c>
      <c r="BC9" s="228">
        <v>0</v>
      </c>
      <c r="BD9" s="334">
        <v>0</v>
      </c>
      <c r="BE9" s="316">
        <f t="shared" si="5"/>
        <v>0</v>
      </c>
      <c r="BF9" s="428">
        <v>0</v>
      </c>
      <c r="BG9" s="429">
        <v>0</v>
      </c>
      <c r="BH9" s="430">
        <v>0</v>
      </c>
      <c r="BI9" s="333">
        <v>1.9319882153071122E-2</v>
      </c>
      <c r="BJ9" s="334">
        <v>0</v>
      </c>
      <c r="BK9" s="335">
        <v>0</v>
      </c>
      <c r="BL9" s="332">
        <v>-4.132125443056265E-2</v>
      </c>
      <c r="BM9" s="173">
        <v>0</v>
      </c>
      <c r="BN9" s="173">
        <f t="shared" si="6"/>
        <v>0</v>
      </c>
      <c r="BO9" s="431">
        <v>0</v>
      </c>
      <c r="BP9" s="335">
        <v>0</v>
      </c>
      <c r="BQ9" s="335">
        <v>0</v>
      </c>
      <c r="BR9" s="333">
        <v>-1.9587265666834223E-2</v>
      </c>
      <c r="BS9" s="334">
        <v>0</v>
      </c>
      <c r="BT9" s="335">
        <v>0</v>
      </c>
      <c r="BU9" s="333">
        <v>0</v>
      </c>
      <c r="BV9" s="334">
        <v>0</v>
      </c>
      <c r="BW9" s="425">
        <v>0</v>
      </c>
      <c r="BX9" s="173">
        <f t="shared" si="0"/>
        <v>-10357601686.799103</v>
      </c>
      <c r="BZ9" s="173">
        <f t="shared" si="1"/>
        <v>379948763035.04785</v>
      </c>
      <c r="CB9" s="432">
        <f t="shared" si="7"/>
        <v>-2.7260522192682279E-2</v>
      </c>
      <c r="CC9" s="433">
        <v>-2.7241576683212698E-2</v>
      </c>
    </row>
    <row r="10" spans="1:81" ht="15.75">
      <c r="A10" s="423">
        <v>38200</v>
      </c>
      <c r="B10" s="172">
        <v>369989068014.5611</v>
      </c>
      <c r="C10" s="173">
        <v>102114132.0013101</v>
      </c>
      <c r="D10" s="174">
        <v>-6.5469781949990327E-2</v>
      </c>
      <c r="E10" s="175">
        <v>0</v>
      </c>
      <c r="F10" s="175">
        <f t="shared" si="2"/>
        <v>0</v>
      </c>
      <c r="G10" s="333">
        <v>-3.4084755535445571E-2</v>
      </c>
      <c r="H10" s="334">
        <v>0</v>
      </c>
      <c r="I10" s="334">
        <v>0</v>
      </c>
      <c r="J10" s="424">
        <v>0</v>
      </c>
      <c r="K10" s="425">
        <v>0</v>
      </c>
      <c r="L10" s="425">
        <v>0</v>
      </c>
      <c r="M10" s="424">
        <v>-0.10669996035625272</v>
      </c>
      <c r="N10" s="425">
        <v>0</v>
      </c>
      <c r="O10" s="425">
        <v>0</v>
      </c>
      <c r="P10" s="424">
        <v>0</v>
      </c>
      <c r="Q10" s="425">
        <v>0</v>
      </c>
      <c r="R10" s="359">
        <v>0</v>
      </c>
      <c r="S10" s="333">
        <v>0</v>
      </c>
      <c r="T10" s="334">
        <v>0</v>
      </c>
      <c r="U10" s="335">
        <v>0</v>
      </c>
      <c r="V10" s="333">
        <v>-0.13577340434908214</v>
      </c>
      <c r="W10" s="334">
        <v>0</v>
      </c>
      <c r="X10" s="334">
        <v>0</v>
      </c>
      <c r="Y10" s="426">
        <v>1.7807656998343309E-2</v>
      </c>
      <c r="Z10" s="427">
        <v>197250459.28345504</v>
      </c>
      <c r="AA10" s="427">
        <v>3512568.5216854503</v>
      </c>
      <c r="AB10" s="505">
        <v>0</v>
      </c>
      <c r="AC10" s="427">
        <v>0</v>
      </c>
      <c r="AD10" s="427">
        <v>0</v>
      </c>
      <c r="AE10" s="424">
        <v>-5.2730786058202365E-3</v>
      </c>
      <c r="AF10" s="334">
        <v>0</v>
      </c>
      <c r="AG10" s="359">
        <v>0</v>
      </c>
      <c r="AH10" s="333">
        <v>0</v>
      </c>
      <c r="AI10" s="334">
        <v>0</v>
      </c>
      <c r="AJ10" s="335">
        <v>0</v>
      </c>
      <c r="AK10" s="332">
        <v>8.5504040981304319E-2</v>
      </c>
      <c r="AL10" s="173">
        <f t="shared" si="8"/>
        <v>200656207.02891782</v>
      </c>
      <c r="AM10" s="172">
        <f t="shared" si="3"/>
        <v>17156916.548953675</v>
      </c>
      <c r="AN10" s="203">
        <v>0</v>
      </c>
      <c r="AO10" s="177">
        <v>0</v>
      </c>
      <c r="AP10" s="177">
        <v>0</v>
      </c>
      <c r="AQ10" s="174">
        <v>0</v>
      </c>
      <c r="AR10" s="175">
        <v>0</v>
      </c>
      <c r="AS10" s="177">
        <f t="shared" si="4"/>
        <v>0</v>
      </c>
      <c r="AT10" s="174">
        <v>0.85190937033855263</v>
      </c>
      <c r="AU10" s="175">
        <v>0</v>
      </c>
      <c r="AV10" s="177">
        <v>0</v>
      </c>
      <c r="AW10" s="333">
        <v>0</v>
      </c>
      <c r="AX10" s="334">
        <v>0</v>
      </c>
      <c r="AY10" s="335">
        <v>0</v>
      </c>
      <c r="AZ10" s="333">
        <v>0</v>
      </c>
      <c r="BA10" s="334">
        <v>0</v>
      </c>
      <c r="BB10" s="335">
        <v>0</v>
      </c>
      <c r="BC10" s="228">
        <v>0</v>
      </c>
      <c r="BD10" s="334">
        <v>0</v>
      </c>
      <c r="BE10" s="316">
        <f t="shared" si="5"/>
        <v>0</v>
      </c>
      <c r="BF10" s="428">
        <v>0</v>
      </c>
      <c r="BG10" s="429">
        <v>0</v>
      </c>
      <c r="BH10" s="430">
        <v>0</v>
      </c>
      <c r="BI10" s="333">
        <v>8.7763425002804263E-2</v>
      </c>
      <c r="BJ10" s="334">
        <v>0</v>
      </c>
      <c r="BK10" s="335">
        <v>0</v>
      </c>
      <c r="BL10" s="332">
        <v>-7.6117718267691842E-2</v>
      </c>
      <c r="BM10" s="173">
        <v>0</v>
      </c>
      <c r="BN10" s="173">
        <f t="shared" si="6"/>
        <v>0</v>
      </c>
      <c r="BO10" s="431">
        <v>0</v>
      </c>
      <c r="BP10" s="335">
        <v>0</v>
      </c>
      <c r="BQ10" s="335">
        <v>0</v>
      </c>
      <c r="BR10" s="333">
        <v>-3.6640449351869754E-2</v>
      </c>
      <c r="BS10" s="334">
        <v>0</v>
      </c>
      <c r="BT10" s="335">
        <v>0</v>
      </c>
      <c r="BU10" s="333">
        <v>0</v>
      </c>
      <c r="BV10" s="334">
        <v>0</v>
      </c>
      <c r="BW10" s="425">
        <v>0</v>
      </c>
      <c r="BX10" s="173">
        <f t="shared" si="0"/>
        <v>81444646.930670977</v>
      </c>
      <c r="BZ10" s="173">
        <f t="shared" si="1"/>
        <v>369591161348.24872</v>
      </c>
      <c r="CB10" s="432">
        <f t="shared" si="7"/>
        <v>2.2036416302155407E-4</v>
      </c>
      <c r="CC10" s="433">
        <v>2.7599229498664901E-4</v>
      </c>
    </row>
    <row r="11" spans="1:81" ht="15.75">
      <c r="A11" s="423">
        <v>38231</v>
      </c>
      <c r="B11" s="172">
        <v>370091182146.56238</v>
      </c>
      <c r="C11" s="173">
        <v>6501714893.9160576</v>
      </c>
      <c r="D11" s="174">
        <v>0.15558647113689064</v>
      </c>
      <c r="E11" s="175">
        <v>0</v>
      </c>
      <c r="F11" s="175">
        <f t="shared" si="2"/>
        <v>0</v>
      </c>
      <c r="G11" s="333">
        <v>8.9016615171265051E-2</v>
      </c>
      <c r="H11" s="334">
        <v>0</v>
      </c>
      <c r="I11" s="334">
        <v>0</v>
      </c>
      <c r="J11" s="424">
        <v>0</v>
      </c>
      <c r="K11" s="425">
        <v>0</v>
      </c>
      <c r="L11" s="425">
        <v>0</v>
      </c>
      <c r="M11" s="424">
        <v>4.2429160429821769E-2</v>
      </c>
      <c r="N11" s="425">
        <v>0</v>
      </c>
      <c r="O11" s="425">
        <v>0</v>
      </c>
      <c r="P11" s="424">
        <v>0</v>
      </c>
      <c r="Q11" s="425">
        <v>0</v>
      </c>
      <c r="R11" s="359">
        <v>0</v>
      </c>
      <c r="S11" s="333">
        <v>0</v>
      </c>
      <c r="T11" s="334">
        <v>0</v>
      </c>
      <c r="U11" s="335">
        <v>0</v>
      </c>
      <c r="V11" s="333">
        <v>-1.1069337525292166E-2</v>
      </c>
      <c r="W11" s="334">
        <v>0</v>
      </c>
      <c r="X11" s="334">
        <v>0</v>
      </c>
      <c r="Y11" s="426">
        <v>3.6876124625729978E-2</v>
      </c>
      <c r="Z11" s="427">
        <v>200763027.80514053</v>
      </c>
      <c r="AA11" s="427">
        <v>7403362.4335812544</v>
      </c>
      <c r="AB11" s="505">
        <v>0</v>
      </c>
      <c r="AC11" s="427">
        <v>0</v>
      </c>
      <c r="AD11" s="427">
        <v>0</v>
      </c>
      <c r="AE11" s="424">
        <v>5.9444108833296407E-2</v>
      </c>
      <c r="AF11" s="334">
        <v>0</v>
      </c>
      <c r="AG11" s="359">
        <v>0</v>
      </c>
      <c r="AH11" s="333">
        <v>0</v>
      </c>
      <c r="AI11" s="334">
        <v>0</v>
      </c>
      <c r="AJ11" s="335">
        <v>0</v>
      </c>
      <c r="AK11" s="332">
        <v>4.6392305383307096E-2</v>
      </c>
      <c r="AL11" s="173">
        <f t="shared" si="8"/>
        <v>217813123.5778715</v>
      </c>
      <c r="AM11" s="172">
        <f t="shared" si="3"/>
        <v>10104852.945516622</v>
      </c>
      <c r="AN11" s="203">
        <v>0</v>
      </c>
      <c r="AO11" s="177">
        <v>0</v>
      </c>
      <c r="AP11" s="177">
        <v>0</v>
      </c>
      <c r="AQ11" s="174">
        <v>0</v>
      </c>
      <c r="AR11" s="175">
        <v>0</v>
      </c>
      <c r="AS11" s="177">
        <f t="shared" si="4"/>
        <v>0</v>
      </c>
      <c r="AT11" s="174">
        <v>0.15217843581969137</v>
      </c>
      <c r="AU11" s="175">
        <v>0</v>
      </c>
      <c r="AV11" s="177">
        <v>0</v>
      </c>
      <c r="AW11" s="333">
        <v>0</v>
      </c>
      <c r="AX11" s="334">
        <v>0</v>
      </c>
      <c r="AY11" s="335">
        <v>0</v>
      </c>
      <c r="AZ11" s="333">
        <v>0</v>
      </c>
      <c r="BA11" s="334">
        <v>0</v>
      </c>
      <c r="BB11" s="335">
        <v>0</v>
      </c>
      <c r="BC11" s="228">
        <v>0</v>
      </c>
      <c r="BD11" s="334">
        <v>0</v>
      </c>
      <c r="BE11" s="316">
        <f t="shared" si="5"/>
        <v>0</v>
      </c>
      <c r="BF11" s="428">
        <v>0</v>
      </c>
      <c r="BG11" s="429">
        <v>0</v>
      </c>
      <c r="BH11" s="430">
        <v>0</v>
      </c>
      <c r="BI11" s="333">
        <v>7.3080630475951494E-2</v>
      </c>
      <c r="BJ11" s="334">
        <v>0</v>
      </c>
      <c r="BK11" s="335">
        <v>0</v>
      </c>
      <c r="BL11" s="332">
        <v>2.1574857085311754E-2</v>
      </c>
      <c r="BM11" s="173">
        <v>0</v>
      </c>
      <c r="BN11" s="173">
        <f t="shared" si="6"/>
        <v>0</v>
      </c>
      <c r="BO11" s="431">
        <v>0</v>
      </c>
      <c r="BP11" s="335">
        <v>0</v>
      </c>
      <c r="BQ11" s="335">
        <v>0</v>
      </c>
      <c r="BR11" s="333">
        <v>-5.6090971595707147E-3</v>
      </c>
      <c r="BS11" s="334">
        <v>0</v>
      </c>
      <c r="BT11" s="335">
        <v>0</v>
      </c>
      <c r="BU11" s="333">
        <v>0</v>
      </c>
      <c r="BV11" s="334">
        <v>0</v>
      </c>
      <c r="BW11" s="425">
        <v>0</v>
      </c>
      <c r="BX11" s="173">
        <f t="shared" si="0"/>
        <v>6484206678.5369596</v>
      </c>
      <c r="BZ11" s="173">
        <f t="shared" si="1"/>
        <v>369672605995.17938</v>
      </c>
      <c r="CB11" s="432">
        <f t="shared" si="7"/>
        <v>1.7540403517542533E-2</v>
      </c>
      <c r="CC11" s="433">
        <v>1.7567873020387901E-2</v>
      </c>
    </row>
    <row r="12" spans="1:81" ht="15.75">
      <c r="A12" s="423">
        <v>38261</v>
      </c>
      <c r="B12" s="186">
        <v>376592897040.47839</v>
      </c>
      <c r="C12" s="173">
        <v>4418778148.6561337</v>
      </c>
      <c r="D12" s="174">
        <v>9.2863629083256696E-2</v>
      </c>
      <c r="E12" s="175">
        <v>0</v>
      </c>
      <c r="F12" s="175">
        <f t="shared" si="2"/>
        <v>0</v>
      </c>
      <c r="G12" s="333">
        <v>0.1274215069229761</v>
      </c>
      <c r="H12" s="334">
        <v>0</v>
      </c>
      <c r="I12" s="334">
        <v>0</v>
      </c>
      <c r="J12" s="424">
        <v>0</v>
      </c>
      <c r="K12" s="425">
        <v>0</v>
      </c>
      <c r="L12" s="425">
        <v>0</v>
      </c>
      <c r="M12" s="424">
        <v>4.6033235297783956E-2</v>
      </c>
      <c r="N12" s="425">
        <v>0</v>
      </c>
      <c r="O12" s="425">
        <v>0</v>
      </c>
      <c r="P12" s="424">
        <v>0</v>
      </c>
      <c r="Q12" s="425">
        <v>0</v>
      </c>
      <c r="R12" s="359">
        <v>0</v>
      </c>
      <c r="S12" s="333">
        <v>0</v>
      </c>
      <c r="T12" s="334">
        <v>0</v>
      </c>
      <c r="U12" s="335">
        <v>0</v>
      </c>
      <c r="V12" s="333">
        <v>4.6750778135872953E-3</v>
      </c>
      <c r="W12" s="334">
        <v>0</v>
      </c>
      <c r="X12" s="334">
        <v>0</v>
      </c>
      <c r="Y12" s="426">
        <v>1.477838065579302E-2</v>
      </c>
      <c r="Z12" s="427">
        <v>208166390.23872179</v>
      </c>
      <c r="AA12" s="427">
        <v>3076362.154690187</v>
      </c>
      <c r="AB12" s="505">
        <v>0</v>
      </c>
      <c r="AC12" s="427">
        <v>0</v>
      </c>
      <c r="AD12" s="427">
        <v>0</v>
      </c>
      <c r="AE12" s="424">
        <v>1.3096347042375779E-2</v>
      </c>
      <c r="AF12" s="334">
        <v>0</v>
      </c>
      <c r="AG12" s="359">
        <v>0</v>
      </c>
      <c r="AH12" s="333">
        <v>0</v>
      </c>
      <c r="AI12" s="334">
        <v>0</v>
      </c>
      <c r="AJ12" s="335">
        <v>0</v>
      </c>
      <c r="AK12" s="332">
        <v>5.199963618897116E-2</v>
      </c>
      <c r="AL12" s="173">
        <f t="shared" si="8"/>
        <v>227917976.52338812</v>
      </c>
      <c r="AM12" s="172">
        <f t="shared" si="3"/>
        <v>11851651.860142652</v>
      </c>
      <c r="AN12" s="203">
        <v>0</v>
      </c>
      <c r="AO12" s="177">
        <v>0</v>
      </c>
      <c r="AP12" s="177">
        <v>0</v>
      </c>
      <c r="AQ12" s="174">
        <v>0</v>
      </c>
      <c r="AR12" s="175">
        <v>0</v>
      </c>
      <c r="AS12" s="177">
        <f t="shared" si="4"/>
        <v>0</v>
      </c>
      <c r="AT12" s="174">
        <v>0.3050410011607097</v>
      </c>
      <c r="AU12" s="175">
        <v>0</v>
      </c>
      <c r="AV12" s="177">
        <v>0</v>
      </c>
      <c r="AW12" s="333">
        <v>0</v>
      </c>
      <c r="AX12" s="334">
        <v>0</v>
      </c>
      <c r="AY12" s="335">
        <v>0</v>
      </c>
      <c r="AZ12" s="333">
        <v>0</v>
      </c>
      <c r="BA12" s="334">
        <v>0</v>
      </c>
      <c r="BB12" s="335">
        <v>0</v>
      </c>
      <c r="BC12" s="228">
        <v>0</v>
      </c>
      <c r="BD12" s="334">
        <v>0</v>
      </c>
      <c r="BE12" s="316">
        <f t="shared" si="5"/>
        <v>0</v>
      </c>
      <c r="BF12" s="428">
        <v>0</v>
      </c>
      <c r="BG12" s="429">
        <v>0</v>
      </c>
      <c r="BH12" s="430">
        <v>0</v>
      </c>
      <c r="BI12" s="333">
        <v>6.3261127136673943E-3</v>
      </c>
      <c r="BJ12" s="334">
        <v>0</v>
      </c>
      <c r="BK12" s="335">
        <v>0</v>
      </c>
      <c r="BL12" s="332">
        <v>8.7496220399909189E-2</v>
      </c>
      <c r="BM12" s="173">
        <v>0</v>
      </c>
      <c r="BN12" s="173">
        <f t="shared" si="6"/>
        <v>0</v>
      </c>
      <c r="BO12" s="431">
        <v>0</v>
      </c>
      <c r="BP12" s="335">
        <v>0</v>
      </c>
      <c r="BQ12" s="335">
        <v>0</v>
      </c>
      <c r="BR12" s="333">
        <v>8.4508508495126269E-2</v>
      </c>
      <c r="BS12" s="334">
        <v>0</v>
      </c>
      <c r="BT12" s="335">
        <v>0</v>
      </c>
      <c r="BU12" s="333">
        <v>0</v>
      </c>
      <c r="BV12" s="334">
        <v>0</v>
      </c>
      <c r="BW12" s="425">
        <v>0</v>
      </c>
      <c r="BX12" s="173">
        <f t="shared" si="0"/>
        <v>4403850134.6413012</v>
      </c>
      <c r="BZ12" s="173">
        <f t="shared" si="1"/>
        <v>376156812673.71631</v>
      </c>
      <c r="CB12" s="432">
        <f t="shared" si="7"/>
        <v>1.1707484714523202E-2</v>
      </c>
      <c r="CC12" s="433">
        <v>1.17335674235544E-2</v>
      </c>
    </row>
    <row r="13" spans="1:81" ht="15.75">
      <c r="A13" s="423">
        <v>38292</v>
      </c>
      <c r="B13" s="172">
        <v>381011675189.13452</v>
      </c>
      <c r="C13" s="173">
        <v>12664724479.444437</v>
      </c>
      <c r="D13" s="174">
        <v>1.5576402013862071E-2</v>
      </c>
      <c r="E13" s="175">
        <v>0</v>
      </c>
      <c r="F13" s="175">
        <f t="shared" si="2"/>
        <v>0</v>
      </c>
      <c r="G13" s="333">
        <v>0.1842746153010297</v>
      </c>
      <c r="H13" s="334">
        <v>0</v>
      </c>
      <c r="I13" s="334">
        <v>0</v>
      </c>
      <c r="J13" s="424">
        <v>0</v>
      </c>
      <c r="K13" s="425">
        <v>0</v>
      </c>
      <c r="L13" s="425">
        <v>0</v>
      </c>
      <c r="M13" s="424">
        <v>-3.750434698828696E-2</v>
      </c>
      <c r="N13" s="425">
        <v>0</v>
      </c>
      <c r="O13" s="425">
        <v>0</v>
      </c>
      <c r="P13" s="424">
        <v>0</v>
      </c>
      <c r="Q13" s="425">
        <v>0</v>
      </c>
      <c r="R13" s="359">
        <v>0</v>
      </c>
      <c r="S13" s="333">
        <v>0</v>
      </c>
      <c r="T13" s="334">
        <v>0</v>
      </c>
      <c r="U13" s="335">
        <v>0</v>
      </c>
      <c r="V13" s="333">
        <v>1.4472412853847814E-2</v>
      </c>
      <c r="W13" s="334">
        <v>0</v>
      </c>
      <c r="X13" s="334">
        <v>0</v>
      </c>
      <c r="Y13" s="426">
        <v>1.8044338034564657E-2</v>
      </c>
      <c r="Z13" s="427">
        <v>211242752.39341199</v>
      </c>
      <c r="AA13" s="427">
        <v>3811735.6315385681</v>
      </c>
      <c r="AB13" s="505">
        <v>0</v>
      </c>
      <c r="AC13" s="427">
        <v>0</v>
      </c>
      <c r="AD13" s="427">
        <v>0</v>
      </c>
      <c r="AE13" s="424">
        <v>6.309131659881409E-2</v>
      </c>
      <c r="AF13" s="334">
        <v>0</v>
      </c>
      <c r="AG13" s="359">
        <v>0</v>
      </c>
      <c r="AH13" s="333">
        <v>0</v>
      </c>
      <c r="AI13" s="334">
        <v>0</v>
      </c>
      <c r="AJ13" s="335">
        <v>0</v>
      </c>
      <c r="AK13" s="332">
        <v>6.1467877733269921E-2</v>
      </c>
      <c r="AL13" s="173">
        <f t="shared" si="8"/>
        <v>239769628.38353077</v>
      </c>
      <c r="AM13" s="172">
        <f t="shared" si="3"/>
        <v>14738130.201630434</v>
      </c>
      <c r="AN13" s="203">
        <v>0</v>
      </c>
      <c r="AO13" s="177">
        <v>0</v>
      </c>
      <c r="AP13" s="177">
        <v>0</v>
      </c>
      <c r="AQ13" s="174">
        <v>0</v>
      </c>
      <c r="AR13" s="175">
        <v>0</v>
      </c>
      <c r="AS13" s="177">
        <f t="shared" si="4"/>
        <v>0</v>
      </c>
      <c r="AT13" s="174">
        <v>0.27106118294014142</v>
      </c>
      <c r="AU13" s="175">
        <v>0</v>
      </c>
      <c r="AV13" s="177">
        <v>0</v>
      </c>
      <c r="AW13" s="333">
        <v>0</v>
      </c>
      <c r="AX13" s="334">
        <v>0</v>
      </c>
      <c r="AY13" s="335">
        <v>0</v>
      </c>
      <c r="AZ13" s="333">
        <v>0</v>
      </c>
      <c r="BA13" s="334">
        <v>0</v>
      </c>
      <c r="BB13" s="335">
        <v>0</v>
      </c>
      <c r="BC13" s="228">
        <v>0</v>
      </c>
      <c r="BD13" s="334">
        <v>0</v>
      </c>
      <c r="BE13" s="316">
        <f t="shared" si="5"/>
        <v>0</v>
      </c>
      <c r="BF13" s="428">
        <v>0</v>
      </c>
      <c r="BG13" s="429">
        <v>0</v>
      </c>
      <c r="BH13" s="430">
        <v>0</v>
      </c>
      <c r="BI13" s="333">
        <v>0.42263537037150956</v>
      </c>
      <c r="BJ13" s="334">
        <v>0</v>
      </c>
      <c r="BK13" s="335">
        <v>0</v>
      </c>
      <c r="BL13" s="332">
        <v>0.16373704820548113</v>
      </c>
      <c r="BM13" s="173">
        <v>0</v>
      </c>
      <c r="BN13" s="173">
        <f t="shared" si="6"/>
        <v>0</v>
      </c>
      <c r="BO13" s="431">
        <v>0</v>
      </c>
      <c r="BP13" s="335">
        <v>0</v>
      </c>
      <c r="BQ13" s="335">
        <v>0</v>
      </c>
      <c r="BR13" s="333">
        <v>0.20082652781540461</v>
      </c>
      <c r="BS13" s="334">
        <v>0</v>
      </c>
      <c r="BT13" s="335">
        <v>0</v>
      </c>
      <c r="BU13" s="333">
        <v>0</v>
      </c>
      <c r="BV13" s="334">
        <v>0</v>
      </c>
      <c r="BW13" s="425">
        <v>0</v>
      </c>
      <c r="BX13" s="173">
        <f t="shared" si="0"/>
        <v>12646174613.611269</v>
      </c>
      <c r="BZ13" s="173">
        <f t="shared" si="1"/>
        <v>380560662808.35754</v>
      </c>
      <c r="CB13" s="432">
        <f t="shared" si="7"/>
        <v>3.3230377833295979E-2</v>
      </c>
      <c r="CC13" s="433">
        <v>3.3239728082236998E-2</v>
      </c>
    </row>
    <row r="14" spans="1:81" s="170" customFormat="1" ht="15.75">
      <c r="A14" s="434">
        <v>38322</v>
      </c>
      <c r="B14" s="188">
        <v>393676399668.57892</v>
      </c>
      <c r="C14" s="189">
        <v>12666359061.016941</v>
      </c>
      <c r="D14" s="190">
        <v>-2.8012939520488805E-2</v>
      </c>
      <c r="E14" s="191">
        <v>0</v>
      </c>
      <c r="F14" s="191">
        <f t="shared" si="2"/>
        <v>0</v>
      </c>
      <c r="G14" s="346">
        <v>1.8704762508460007E-2</v>
      </c>
      <c r="H14" s="347">
        <v>0</v>
      </c>
      <c r="I14" s="347">
        <v>0</v>
      </c>
      <c r="J14" s="435">
        <v>0</v>
      </c>
      <c r="K14" s="436">
        <v>0</v>
      </c>
      <c r="L14" s="436">
        <v>0</v>
      </c>
      <c r="M14" s="435">
        <v>-7.8133799344767357E-2</v>
      </c>
      <c r="N14" s="436">
        <v>0</v>
      </c>
      <c r="O14" s="436">
        <v>0</v>
      </c>
      <c r="P14" s="435">
        <v>0</v>
      </c>
      <c r="Q14" s="436">
        <v>0</v>
      </c>
      <c r="R14" s="437">
        <v>0</v>
      </c>
      <c r="S14" s="346">
        <v>0</v>
      </c>
      <c r="T14" s="347">
        <v>0</v>
      </c>
      <c r="U14" s="348">
        <v>0</v>
      </c>
      <c r="V14" s="346">
        <v>0.24856464507934639</v>
      </c>
      <c r="W14" s="347">
        <v>0</v>
      </c>
      <c r="X14" s="347">
        <v>0</v>
      </c>
      <c r="Y14" s="438">
        <v>7.2793306694891827E-2</v>
      </c>
      <c r="Z14" s="439">
        <v>215054488.02495056</v>
      </c>
      <c r="AA14" s="439">
        <v>15654527.302913168</v>
      </c>
      <c r="AB14" s="506">
        <v>0</v>
      </c>
      <c r="AC14" s="439">
        <v>0</v>
      </c>
      <c r="AD14" s="439">
        <v>0</v>
      </c>
      <c r="AE14" s="435">
        <v>-3.6554512315534221E-2</v>
      </c>
      <c r="AF14" s="347">
        <v>0</v>
      </c>
      <c r="AG14" s="437">
        <v>0</v>
      </c>
      <c r="AH14" s="346">
        <v>0</v>
      </c>
      <c r="AI14" s="347">
        <v>0</v>
      </c>
      <c r="AJ14" s="348">
        <v>0</v>
      </c>
      <c r="AK14" s="345">
        <v>1.7256858446377546E-2</v>
      </c>
      <c r="AL14" s="189">
        <f t="shared" si="8"/>
        <v>254507758.58516121</v>
      </c>
      <c r="AM14" s="188">
        <f t="shared" si="3"/>
        <v>4392004.3634089567</v>
      </c>
      <c r="AN14" s="190">
        <v>0</v>
      </c>
      <c r="AO14" s="191">
        <v>0</v>
      </c>
      <c r="AP14" s="191">
        <v>0</v>
      </c>
      <c r="AQ14" s="190">
        <v>0</v>
      </c>
      <c r="AR14" s="191">
        <v>0</v>
      </c>
      <c r="AS14" s="193">
        <f t="shared" si="4"/>
        <v>0</v>
      </c>
      <c r="AT14" s="190">
        <v>-2.5147105218198108E-2</v>
      </c>
      <c r="AU14" s="191">
        <v>0</v>
      </c>
      <c r="AV14" s="193">
        <v>0</v>
      </c>
      <c r="AW14" s="346">
        <v>0.12219196867811628</v>
      </c>
      <c r="AX14" s="347">
        <v>0</v>
      </c>
      <c r="AY14" s="348">
        <v>0</v>
      </c>
      <c r="AZ14" s="346">
        <v>0</v>
      </c>
      <c r="BA14" s="347">
        <v>0</v>
      </c>
      <c r="BB14" s="348">
        <v>0</v>
      </c>
      <c r="BC14" s="341">
        <v>0</v>
      </c>
      <c r="BD14" s="347">
        <v>0</v>
      </c>
      <c r="BE14" s="317">
        <f t="shared" si="5"/>
        <v>0</v>
      </c>
      <c r="BF14" s="440">
        <v>0</v>
      </c>
      <c r="BG14" s="441">
        <v>0</v>
      </c>
      <c r="BH14" s="442">
        <v>0</v>
      </c>
      <c r="BI14" s="346">
        <v>0.31721318823596195</v>
      </c>
      <c r="BJ14" s="347">
        <v>0</v>
      </c>
      <c r="BK14" s="348">
        <v>0</v>
      </c>
      <c r="BL14" s="345">
        <v>7.6860273936268132E-3</v>
      </c>
      <c r="BM14" s="189">
        <v>0</v>
      </c>
      <c r="BN14" s="189">
        <f t="shared" si="6"/>
        <v>0</v>
      </c>
      <c r="BO14" s="443">
        <v>0</v>
      </c>
      <c r="BP14" s="348">
        <v>0</v>
      </c>
      <c r="BQ14" s="348">
        <v>0</v>
      </c>
      <c r="BR14" s="346">
        <v>1.8166646925441468E-2</v>
      </c>
      <c r="BS14" s="347">
        <v>0</v>
      </c>
      <c r="BT14" s="348">
        <v>0</v>
      </c>
      <c r="BU14" s="346">
        <v>0</v>
      </c>
      <c r="BV14" s="347">
        <v>0</v>
      </c>
      <c r="BW14" s="436">
        <v>0</v>
      </c>
      <c r="BX14" s="189">
        <f t="shared" si="0"/>
        <v>12646312529.350618</v>
      </c>
      <c r="BZ14" s="189">
        <f t="shared" si="1"/>
        <v>393206837421.96881</v>
      </c>
      <c r="CB14" s="444">
        <f t="shared" si="7"/>
        <v>3.216198531100125E-2</v>
      </c>
      <c r="CC14" s="445">
        <v>3.2174545062087195E-2</v>
      </c>
    </row>
    <row r="15" spans="1:81" ht="15.75">
      <c r="A15" s="423">
        <v>38353</v>
      </c>
      <c r="B15" s="172">
        <v>416300000000</v>
      </c>
      <c r="C15" s="173">
        <v>1288106571.0195341</v>
      </c>
      <c r="D15" s="174">
        <v>-3.3484077900072018E-2</v>
      </c>
      <c r="E15" s="175">
        <v>0</v>
      </c>
      <c r="F15" s="175">
        <f t="shared" si="2"/>
        <v>0</v>
      </c>
      <c r="G15" s="333">
        <v>2.4197126886712453E-2</v>
      </c>
      <c r="H15" s="334">
        <v>33617000</v>
      </c>
      <c r="I15" s="334">
        <v>813434.81455061247</v>
      </c>
      <c r="J15" s="424">
        <v>0</v>
      </c>
      <c r="K15" s="425">
        <v>0</v>
      </c>
      <c r="L15" s="425">
        <v>0</v>
      </c>
      <c r="M15" s="424">
        <v>-9.2788140497008287E-2</v>
      </c>
      <c r="N15" s="425">
        <v>0</v>
      </c>
      <c r="O15" s="425">
        <v>0</v>
      </c>
      <c r="P15" s="424">
        <v>0</v>
      </c>
      <c r="Q15" s="425">
        <v>0</v>
      </c>
      <c r="R15" s="359">
        <v>0</v>
      </c>
      <c r="S15" s="333">
        <v>0</v>
      </c>
      <c r="T15" s="334">
        <v>0</v>
      </c>
      <c r="U15" s="335">
        <v>0</v>
      </c>
      <c r="V15" s="333">
        <v>-5.8134416795147935E-2</v>
      </c>
      <c r="W15" s="334">
        <v>0</v>
      </c>
      <c r="X15" s="334">
        <v>0</v>
      </c>
      <c r="Y15" s="426">
        <v>4.8513680247353169E-2</v>
      </c>
      <c r="Z15" s="427">
        <v>180754000</v>
      </c>
      <c r="AA15" s="427">
        <v>8769041.7594300751</v>
      </c>
      <c r="AB15" s="505">
        <v>0</v>
      </c>
      <c r="AC15" s="427">
        <v>0</v>
      </c>
      <c r="AD15" s="427">
        <v>0</v>
      </c>
      <c r="AE15" s="424">
        <v>-2.5172450357847546E-2</v>
      </c>
      <c r="AF15" s="425">
        <v>0</v>
      </c>
      <c r="AG15" s="359">
        <v>0</v>
      </c>
      <c r="AH15" s="333">
        <v>0</v>
      </c>
      <c r="AI15" s="334">
        <v>0</v>
      </c>
      <c r="AJ15" s="335">
        <v>0</v>
      </c>
      <c r="AK15" s="332">
        <v>-1.2914644953219957E-2</v>
      </c>
      <c r="AL15" s="173">
        <v>215134000</v>
      </c>
      <c r="AM15" s="172">
        <f t="shared" si="3"/>
        <v>-2778379.2273660223</v>
      </c>
      <c r="AN15" s="203">
        <v>0</v>
      </c>
      <c r="AO15" s="177">
        <v>0</v>
      </c>
      <c r="AP15" s="177">
        <v>0</v>
      </c>
      <c r="AQ15" s="174">
        <v>0</v>
      </c>
      <c r="AR15" s="175">
        <f>'[4]SPU investering'!C14</f>
        <v>0</v>
      </c>
      <c r="AS15" s="177">
        <f t="shared" si="4"/>
        <v>0</v>
      </c>
      <c r="AT15" s="174">
        <v>0.19671087343895491</v>
      </c>
      <c r="AU15" s="175">
        <v>0</v>
      </c>
      <c r="AV15" s="177">
        <v>0</v>
      </c>
      <c r="AW15" s="333">
        <v>-6.0787980058667812E-2</v>
      </c>
      <c r="AX15" s="334">
        <v>0</v>
      </c>
      <c r="AY15" s="335">
        <v>0</v>
      </c>
      <c r="AZ15" s="333">
        <v>0</v>
      </c>
      <c r="BA15" s="334">
        <v>0</v>
      </c>
      <c r="BB15" s="335">
        <v>0</v>
      </c>
      <c r="BC15" s="228">
        <v>0</v>
      </c>
      <c r="BD15" s="334">
        <v>0</v>
      </c>
      <c r="BE15" s="316">
        <f t="shared" si="5"/>
        <v>0</v>
      </c>
      <c r="BF15" s="428">
        <v>0</v>
      </c>
      <c r="BG15" s="429">
        <v>0</v>
      </c>
      <c r="BH15" s="430">
        <v>0</v>
      </c>
      <c r="BI15" s="333">
        <v>-1.5073367188947388E-2</v>
      </c>
      <c r="BJ15" s="334">
        <v>0</v>
      </c>
      <c r="BK15" s="335">
        <v>0</v>
      </c>
      <c r="BL15" s="332">
        <v>-8.0829045681050316E-2</v>
      </c>
      <c r="BM15" s="173">
        <v>0</v>
      </c>
      <c r="BN15" s="173">
        <f t="shared" si="6"/>
        <v>0</v>
      </c>
      <c r="BO15" s="431">
        <v>0</v>
      </c>
      <c r="BP15" s="335">
        <v>0</v>
      </c>
      <c r="BQ15" s="335">
        <v>0</v>
      </c>
      <c r="BR15" s="333">
        <v>-4.2438499660129483E-2</v>
      </c>
      <c r="BS15" s="334">
        <v>0</v>
      </c>
      <c r="BT15" s="335">
        <v>0</v>
      </c>
      <c r="BU15" s="333">
        <v>0</v>
      </c>
      <c r="BV15" s="334">
        <v>0</v>
      </c>
      <c r="BW15" s="425">
        <v>0</v>
      </c>
      <c r="BX15" s="173">
        <f t="shared" si="0"/>
        <v>1281302473.6729193</v>
      </c>
      <c r="BZ15" s="173">
        <f t="shared" si="1"/>
        <v>415870495000</v>
      </c>
      <c r="CB15" s="432">
        <f t="shared" si="7"/>
        <v>3.081013173759584E-3</v>
      </c>
      <c r="CC15" s="433">
        <v>3.09417864765682E-3</v>
      </c>
    </row>
    <row r="16" spans="1:81" ht="15.75">
      <c r="A16" s="423">
        <v>38384</v>
      </c>
      <c r="B16" s="172">
        <v>417588106571.01953</v>
      </c>
      <c r="C16" s="173">
        <v>11633502357.715464</v>
      </c>
      <c r="D16" s="174">
        <v>0.30108482054708735</v>
      </c>
      <c r="E16" s="175">
        <v>0</v>
      </c>
      <c r="F16" s="175">
        <f t="shared" si="2"/>
        <v>0</v>
      </c>
      <c r="G16" s="333">
        <v>0.11358955554088726</v>
      </c>
      <c r="H16" s="334">
        <v>34430434.814550616</v>
      </c>
      <c r="I16" s="334">
        <v>3910937.7876642956</v>
      </c>
      <c r="J16" s="424">
        <v>0</v>
      </c>
      <c r="K16" s="425">
        <v>0</v>
      </c>
      <c r="L16" s="425">
        <v>0</v>
      </c>
      <c r="M16" s="424">
        <v>0.11996389110245693</v>
      </c>
      <c r="N16" s="425">
        <v>0</v>
      </c>
      <c r="O16" s="425">
        <v>0</v>
      </c>
      <c r="P16" s="424">
        <v>0</v>
      </c>
      <c r="Q16" s="425">
        <v>0</v>
      </c>
      <c r="R16" s="359">
        <v>0</v>
      </c>
      <c r="S16" s="333">
        <v>0</v>
      </c>
      <c r="T16" s="334">
        <v>0</v>
      </c>
      <c r="U16" s="335">
        <v>0</v>
      </c>
      <c r="V16" s="333">
        <v>4.9581623143415146E-2</v>
      </c>
      <c r="W16" s="334">
        <v>0</v>
      </c>
      <c r="X16" s="334">
        <v>0</v>
      </c>
      <c r="Y16" s="426">
        <v>6.1240459709927329E-2</v>
      </c>
      <c r="Z16" s="427">
        <v>189523041.75943008</v>
      </c>
      <c r="AA16" s="427">
        <v>11606478.202971252</v>
      </c>
      <c r="AB16" s="505">
        <v>0</v>
      </c>
      <c r="AC16" s="427">
        <v>0</v>
      </c>
      <c r="AD16" s="427">
        <v>0</v>
      </c>
      <c r="AE16" s="424">
        <v>0.19897728519174473</v>
      </c>
      <c r="AF16" s="334">
        <v>0</v>
      </c>
      <c r="AG16" s="359">
        <v>0</v>
      </c>
      <c r="AH16" s="333">
        <v>0</v>
      </c>
      <c r="AI16" s="334">
        <v>0</v>
      </c>
      <c r="AJ16" s="335">
        <v>0</v>
      </c>
      <c r="AK16" s="332">
        <v>5.643622918594119E-2</v>
      </c>
      <c r="AL16" s="173">
        <f>AL15*(1+AK15)</f>
        <v>212355620.772634</v>
      </c>
      <c r="AM16" s="172">
        <f t="shared" si="3"/>
        <v>11984550.482847186</v>
      </c>
      <c r="AN16" s="203">
        <v>0</v>
      </c>
      <c r="AO16" s="177">
        <v>0</v>
      </c>
      <c r="AP16" s="177">
        <v>0</v>
      </c>
      <c r="AQ16" s="174">
        <v>0</v>
      </c>
      <c r="AR16" s="175">
        <v>0</v>
      </c>
      <c r="AS16" s="177">
        <f t="shared" si="4"/>
        <v>0</v>
      </c>
      <c r="AT16" s="174">
        <v>-1.9056905176263208E-2</v>
      </c>
      <c r="AU16" s="175">
        <v>0</v>
      </c>
      <c r="AV16" s="177">
        <v>0</v>
      </c>
      <c r="AW16" s="333">
        <v>0.19276990305203642</v>
      </c>
      <c r="AX16" s="334">
        <v>0</v>
      </c>
      <c r="AY16" s="335">
        <v>0</v>
      </c>
      <c r="AZ16" s="333">
        <v>0</v>
      </c>
      <c r="BA16" s="334">
        <v>0</v>
      </c>
      <c r="BB16" s="335">
        <v>0</v>
      </c>
      <c r="BC16" s="228">
        <v>0</v>
      </c>
      <c r="BD16" s="334">
        <v>0</v>
      </c>
      <c r="BE16" s="316">
        <f t="shared" si="5"/>
        <v>0</v>
      </c>
      <c r="BF16" s="428">
        <v>0</v>
      </c>
      <c r="BG16" s="429">
        <v>0</v>
      </c>
      <c r="BH16" s="430">
        <v>0</v>
      </c>
      <c r="BI16" s="333">
        <v>0.14788076096024524</v>
      </c>
      <c r="BJ16" s="334">
        <v>0</v>
      </c>
      <c r="BK16" s="335">
        <v>0</v>
      </c>
      <c r="BL16" s="332">
        <v>3.7554050255008575E-2</v>
      </c>
      <c r="BM16" s="173">
        <v>0</v>
      </c>
      <c r="BN16" s="173">
        <f t="shared" si="6"/>
        <v>0</v>
      </c>
      <c r="BO16" s="431">
        <v>0</v>
      </c>
      <c r="BP16" s="335">
        <v>0</v>
      </c>
      <c r="BQ16" s="335">
        <v>0</v>
      </c>
      <c r="BR16" s="333">
        <v>0.18424827808397898</v>
      </c>
      <c r="BS16" s="334">
        <v>0</v>
      </c>
      <c r="BT16" s="335">
        <v>0</v>
      </c>
      <c r="BU16" s="333">
        <v>0</v>
      </c>
      <c r="BV16" s="334">
        <v>0</v>
      </c>
      <c r="BW16" s="425">
        <v>0</v>
      </c>
      <c r="BX16" s="173">
        <f t="shared" si="0"/>
        <v>11606000391.241982</v>
      </c>
      <c r="BZ16" s="173">
        <f t="shared" si="1"/>
        <v>417151797473.67285</v>
      </c>
      <c r="CB16" s="432">
        <f t="shared" si="7"/>
        <v>2.7822007388028709E-2</v>
      </c>
      <c r="CC16" s="433">
        <v>2.7858797160778201E-2</v>
      </c>
    </row>
    <row r="17" spans="1:81" ht="15.75">
      <c r="A17" s="423">
        <v>38412</v>
      </c>
      <c r="B17" s="172">
        <v>429221608928.73499</v>
      </c>
      <c r="C17" s="173">
        <v>-4568130266.9846678</v>
      </c>
      <c r="D17" s="174">
        <v>-9.8612766323719209E-2</v>
      </c>
      <c r="E17" s="175">
        <v>0</v>
      </c>
      <c r="F17" s="175">
        <f t="shared" si="2"/>
        <v>0</v>
      </c>
      <c r="G17" s="333">
        <v>1.7767831333953845E-2</v>
      </c>
      <c r="H17" s="334">
        <v>38341372.60221491</v>
      </c>
      <c r="I17" s="334">
        <v>681243.04150843353</v>
      </c>
      <c r="J17" s="424">
        <v>0</v>
      </c>
      <c r="K17" s="425">
        <v>0</v>
      </c>
      <c r="L17" s="425">
        <v>0</v>
      </c>
      <c r="M17" s="424">
        <v>-7.1773415396202245E-2</v>
      </c>
      <c r="N17" s="425">
        <v>0</v>
      </c>
      <c r="O17" s="425">
        <v>0</v>
      </c>
      <c r="P17" s="424">
        <v>0</v>
      </c>
      <c r="Q17" s="425">
        <v>0</v>
      </c>
      <c r="R17" s="359">
        <v>0</v>
      </c>
      <c r="S17" s="333">
        <v>0</v>
      </c>
      <c r="T17" s="334">
        <v>0</v>
      </c>
      <c r="U17" s="335">
        <v>0</v>
      </c>
      <c r="V17" s="333">
        <v>-0.11993277183312877</v>
      </c>
      <c r="W17" s="334">
        <v>0</v>
      </c>
      <c r="X17" s="334">
        <v>0</v>
      </c>
      <c r="Y17" s="426">
        <v>-4.1148367368931425E-2</v>
      </c>
      <c r="Z17" s="427">
        <v>201129519.96240136</v>
      </c>
      <c r="AA17" s="427">
        <v>-8276151.3761497177</v>
      </c>
      <c r="AB17" s="505">
        <v>0</v>
      </c>
      <c r="AC17" s="427">
        <v>0</v>
      </c>
      <c r="AD17" s="427">
        <v>0</v>
      </c>
      <c r="AE17" s="424">
        <v>2.7820070013284293E-2</v>
      </c>
      <c r="AF17" s="334">
        <v>0</v>
      </c>
      <c r="AG17" s="359">
        <v>0</v>
      </c>
      <c r="AH17" s="333">
        <v>0.1017882426816468</v>
      </c>
      <c r="AI17" s="334">
        <v>0</v>
      </c>
      <c r="AJ17" s="335">
        <v>0</v>
      </c>
      <c r="AK17" s="332">
        <v>5.4390227814599131E-2</v>
      </c>
      <c r="AL17" s="173">
        <f t="shared" ref="AL17:AL26" si="9">AL16*(1+AK16)</f>
        <v>224340171.25548121</v>
      </c>
      <c r="AM17" s="172">
        <f t="shared" si="3"/>
        <v>12201913.022551807</v>
      </c>
      <c r="AN17" s="203">
        <v>0</v>
      </c>
      <c r="AO17" s="177">
        <v>0</v>
      </c>
      <c r="AP17" s="177">
        <v>0</v>
      </c>
      <c r="AQ17" s="174">
        <v>0</v>
      </c>
      <c r="AR17" s="175">
        <v>0</v>
      </c>
      <c r="AS17" s="177">
        <f t="shared" si="4"/>
        <v>0</v>
      </c>
      <c r="AT17" s="174">
        <v>-0.16899440760759138</v>
      </c>
      <c r="AU17" s="175">
        <v>0</v>
      </c>
      <c r="AV17" s="177">
        <v>0</v>
      </c>
      <c r="AW17" s="333">
        <v>-0.10974805954920186</v>
      </c>
      <c r="AX17" s="334">
        <v>0</v>
      </c>
      <c r="AY17" s="335">
        <v>0</v>
      </c>
      <c r="AZ17" s="333">
        <v>0</v>
      </c>
      <c r="BA17" s="334">
        <v>0</v>
      </c>
      <c r="BB17" s="335">
        <v>0</v>
      </c>
      <c r="BC17" s="228">
        <v>0</v>
      </c>
      <c r="BD17" s="334">
        <v>0</v>
      </c>
      <c r="BE17" s="316">
        <f t="shared" si="5"/>
        <v>0</v>
      </c>
      <c r="BF17" s="428">
        <v>0</v>
      </c>
      <c r="BG17" s="429">
        <v>0</v>
      </c>
      <c r="BH17" s="430">
        <v>0</v>
      </c>
      <c r="BI17" s="333">
        <v>0.12429175671005756</v>
      </c>
      <c r="BJ17" s="334">
        <v>0</v>
      </c>
      <c r="BK17" s="335">
        <v>0</v>
      </c>
      <c r="BL17" s="332">
        <v>2.2955027963587362E-2</v>
      </c>
      <c r="BM17" s="173">
        <v>0</v>
      </c>
      <c r="BN17" s="173">
        <f t="shared" si="6"/>
        <v>0</v>
      </c>
      <c r="BO17" s="431">
        <v>0</v>
      </c>
      <c r="BP17" s="335">
        <v>0</v>
      </c>
      <c r="BQ17" s="335">
        <v>0</v>
      </c>
      <c r="BR17" s="333">
        <v>-0.17275408668488271</v>
      </c>
      <c r="BS17" s="334">
        <v>0</v>
      </c>
      <c r="BT17" s="335">
        <v>0</v>
      </c>
      <c r="BU17" s="333">
        <v>0</v>
      </c>
      <c r="BV17" s="334">
        <v>0</v>
      </c>
      <c r="BW17" s="425">
        <v>0</v>
      </c>
      <c r="BX17" s="173">
        <f t="shared" si="0"/>
        <v>-4572737271.6725779</v>
      </c>
      <c r="BZ17" s="173">
        <f t="shared" si="1"/>
        <v>428757797864.91486</v>
      </c>
      <c r="CB17" s="432">
        <f t="shared" si="7"/>
        <v>-1.0665082464840143E-2</v>
      </c>
      <c r="CC17" s="433">
        <v>-1.0642824526905702E-2</v>
      </c>
    </row>
    <row r="18" spans="1:81" ht="15.75">
      <c r="A18" s="423">
        <v>38443</v>
      </c>
      <c r="B18" s="172">
        <v>424653478661.75031</v>
      </c>
      <c r="C18" s="173">
        <v>-10021998750.720942</v>
      </c>
      <c r="D18" s="174">
        <v>0.17800134388449679</v>
      </c>
      <c r="E18" s="175">
        <v>0</v>
      </c>
      <c r="F18" s="175">
        <f t="shared" si="2"/>
        <v>0</v>
      </c>
      <c r="G18" s="333">
        <v>-4.9536984232729189E-2</v>
      </c>
      <c r="H18" s="334">
        <v>39022615.643723339</v>
      </c>
      <c r="I18" s="334">
        <v>-1933062.6958629745</v>
      </c>
      <c r="J18" s="424">
        <v>0</v>
      </c>
      <c r="K18" s="425">
        <v>0</v>
      </c>
      <c r="L18" s="425">
        <v>0</v>
      </c>
      <c r="M18" s="424">
        <v>-6.290787607999028E-2</v>
      </c>
      <c r="N18" s="425">
        <v>0</v>
      </c>
      <c r="O18" s="425">
        <v>0</v>
      </c>
      <c r="P18" s="424">
        <v>0</v>
      </c>
      <c r="Q18" s="425">
        <v>0</v>
      </c>
      <c r="R18" s="359">
        <v>0</v>
      </c>
      <c r="S18" s="333">
        <v>0</v>
      </c>
      <c r="T18" s="334">
        <v>0</v>
      </c>
      <c r="U18" s="335">
        <v>0</v>
      </c>
      <c r="V18" s="333">
        <v>-0.10411594599522514</v>
      </c>
      <c r="W18" s="334">
        <v>0</v>
      </c>
      <c r="X18" s="334">
        <v>0</v>
      </c>
      <c r="Y18" s="426">
        <v>-2.476270398716459E-2</v>
      </c>
      <c r="Z18" s="427">
        <v>192853368.58625165</v>
      </c>
      <c r="AA18" s="427">
        <v>-4775570.8792288955</v>
      </c>
      <c r="AB18" s="505">
        <v>0</v>
      </c>
      <c r="AC18" s="427">
        <v>0</v>
      </c>
      <c r="AD18" s="427">
        <v>0</v>
      </c>
      <c r="AE18" s="424">
        <v>3.9888891446905751E-2</v>
      </c>
      <c r="AF18" s="334">
        <v>0</v>
      </c>
      <c r="AG18" s="359">
        <v>0</v>
      </c>
      <c r="AH18" s="333">
        <v>-0.12630749779929343</v>
      </c>
      <c r="AI18" s="334">
        <v>0</v>
      </c>
      <c r="AJ18" s="335">
        <v>0</v>
      </c>
      <c r="AK18" s="332">
        <v>-3.5326566524432827E-2</v>
      </c>
      <c r="AL18" s="173">
        <f t="shared" si="9"/>
        <v>236542084.27803302</v>
      </c>
      <c r="AM18" s="172">
        <f t="shared" si="3"/>
        <v>-8356219.6760759298</v>
      </c>
      <c r="AN18" s="203">
        <v>0</v>
      </c>
      <c r="AO18" s="177">
        <v>0</v>
      </c>
      <c r="AP18" s="177">
        <v>0</v>
      </c>
      <c r="AQ18" s="174">
        <v>0</v>
      </c>
      <c r="AR18" s="175">
        <v>0</v>
      </c>
      <c r="AS18" s="177">
        <f t="shared" si="4"/>
        <v>0</v>
      </c>
      <c r="AT18" s="174">
        <v>-0.11678471469810338</v>
      </c>
      <c r="AU18" s="175">
        <v>0</v>
      </c>
      <c r="AV18" s="177">
        <v>0</v>
      </c>
      <c r="AW18" s="333">
        <v>1.4238076320996502E-2</v>
      </c>
      <c r="AX18" s="334">
        <v>0</v>
      </c>
      <c r="AY18" s="335">
        <v>0</v>
      </c>
      <c r="AZ18" s="333">
        <v>0</v>
      </c>
      <c r="BA18" s="334">
        <v>0</v>
      </c>
      <c r="BB18" s="335">
        <v>0</v>
      </c>
      <c r="BC18" s="228">
        <v>0</v>
      </c>
      <c r="BD18" s="334">
        <v>0</v>
      </c>
      <c r="BE18" s="316">
        <f t="shared" si="5"/>
        <v>0</v>
      </c>
      <c r="BF18" s="428">
        <v>0</v>
      </c>
      <c r="BG18" s="429">
        <v>0</v>
      </c>
      <c r="BH18" s="430">
        <v>0</v>
      </c>
      <c r="BI18" s="333">
        <v>-9.3581460103767555E-2</v>
      </c>
      <c r="BJ18" s="334">
        <v>0</v>
      </c>
      <c r="BK18" s="335">
        <v>0</v>
      </c>
      <c r="BL18" s="332">
        <v>9.9782908374038068E-3</v>
      </c>
      <c r="BM18" s="173">
        <v>0</v>
      </c>
      <c r="BN18" s="173">
        <f t="shared" si="6"/>
        <v>0</v>
      </c>
      <c r="BO18" s="431">
        <v>0</v>
      </c>
      <c r="BP18" s="335">
        <v>0</v>
      </c>
      <c r="BQ18" s="335">
        <v>0</v>
      </c>
      <c r="BR18" s="333">
        <v>0.20585344108197706</v>
      </c>
      <c r="BS18" s="334">
        <v>0</v>
      </c>
      <c r="BT18" s="335">
        <v>0</v>
      </c>
      <c r="BU18" s="333">
        <v>0</v>
      </c>
      <c r="BV18" s="334">
        <v>0</v>
      </c>
      <c r="BW18" s="425">
        <v>0</v>
      </c>
      <c r="BX18" s="173">
        <f t="shared" si="0"/>
        <v>-10006933897.469774</v>
      </c>
      <c r="BZ18" s="173">
        <f t="shared" si="1"/>
        <v>424185060593.24231</v>
      </c>
      <c r="CB18" s="432">
        <f t="shared" si="7"/>
        <v>-2.3590962594190888E-2</v>
      </c>
      <c r="CC18" s="433">
        <v>-2.3600415996365299E-2</v>
      </c>
    </row>
    <row r="19" spans="1:81" ht="15.75">
      <c r="A19" s="423">
        <v>38473</v>
      </c>
      <c r="B19" s="172">
        <v>414631479911.02936</v>
      </c>
      <c r="C19" s="173">
        <v>19003223601.77121</v>
      </c>
      <c r="D19" s="174">
        <v>-0.13021388620489435</v>
      </c>
      <c r="E19" s="175">
        <v>0</v>
      </c>
      <c r="F19" s="175">
        <f t="shared" si="2"/>
        <v>0</v>
      </c>
      <c r="G19" s="333">
        <v>2.7171263276452126E-2</v>
      </c>
      <c r="H19" s="334">
        <v>37089552.94786036</v>
      </c>
      <c r="I19" s="334">
        <v>1007770.0079522249</v>
      </c>
      <c r="J19" s="424">
        <v>0</v>
      </c>
      <c r="K19" s="425">
        <v>0</v>
      </c>
      <c r="L19" s="425">
        <v>0</v>
      </c>
      <c r="M19" s="424">
        <v>-0.11989384374887545</v>
      </c>
      <c r="N19" s="425">
        <v>0</v>
      </c>
      <c r="O19" s="425">
        <v>0</v>
      </c>
      <c r="P19" s="424">
        <v>0</v>
      </c>
      <c r="Q19" s="425">
        <v>0</v>
      </c>
      <c r="R19" s="359">
        <v>0</v>
      </c>
      <c r="S19" s="333">
        <v>0</v>
      </c>
      <c r="T19" s="334">
        <v>0</v>
      </c>
      <c r="U19" s="335">
        <v>0</v>
      </c>
      <c r="V19" s="333">
        <v>0.10258574737778074</v>
      </c>
      <c r="W19" s="334">
        <v>0</v>
      </c>
      <c r="X19" s="334">
        <v>0</v>
      </c>
      <c r="Y19" s="426">
        <v>-0.11444618042920467</v>
      </c>
      <c r="Z19" s="427">
        <v>188077797.70702276</v>
      </c>
      <c r="AA19" s="427">
        <v>-21524785.571105383</v>
      </c>
      <c r="AB19" s="505">
        <v>0</v>
      </c>
      <c r="AC19" s="427">
        <v>0</v>
      </c>
      <c r="AD19" s="427">
        <v>0</v>
      </c>
      <c r="AE19" s="424">
        <v>5.5342985428119634E-2</v>
      </c>
      <c r="AF19" s="334">
        <v>0</v>
      </c>
      <c r="AG19" s="359">
        <v>0</v>
      </c>
      <c r="AH19" s="333">
        <v>-7.2512155154309144E-2</v>
      </c>
      <c r="AI19" s="334">
        <v>0</v>
      </c>
      <c r="AJ19" s="335">
        <v>0</v>
      </c>
      <c r="AK19" s="332">
        <v>5.6086973013047652E-3</v>
      </c>
      <c r="AL19" s="173">
        <f t="shared" si="9"/>
        <v>228185864.60195711</v>
      </c>
      <c r="AM19" s="172">
        <f t="shared" si="3"/>
        <v>1279825.4429888914</v>
      </c>
      <c r="AN19" s="203">
        <v>0</v>
      </c>
      <c r="AO19" s="177">
        <v>0</v>
      </c>
      <c r="AP19" s="177">
        <v>0</v>
      </c>
      <c r="AQ19" s="174">
        <v>0</v>
      </c>
      <c r="AR19" s="175">
        <v>0</v>
      </c>
      <c r="AS19" s="177">
        <f t="shared" si="4"/>
        <v>0</v>
      </c>
      <c r="AT19" s="174">
        <v>-0.27279850816404255</v>
      </c>
      <c r="AU19" s="175">
        <v>0</v>
      </c>
      <c r="AV19" s="177">
        <v>0</v>
      </c>
      <c r="AW19" s="333">
        <v>-7.568175933671234E-3</v>
      </c>
      <c r="AX19" s="334">
        <v>0</v>
      </c>
      <c r="AY19" s="335">
        <v>0</v>
      </c>
      <c r="AZ19" s="333">
        <v>0</v>
      </c>
      <c r="BA19" s="334">
        <v>0</v>
      </c>
      <c r="BB19" s="335">
        <v>0</v>
      </c>
      <c r="BC19" s="228">
        <v>0</v>
      </c>
      <c r="BD19" s="334">
        <v>0</v>
      </c>
      <c r="BE19" s="316">
        <f t="shared" si="5"/>
        <v>0</v>
      </c>
      <c r="BF19" s="428">
        <v>0</v>
      </c>
      <c r="BG19" s="429">
        <v>0</v>
      </c>
      <c r="BH19" s="430">
        <v>0</v>
      </c>
      <c r="BI19" s="333">
        <v>-1.5326141492801315E-2</v>
      </c>
      <c r="BJ19" s="334">
        <v>0</v>
      </c>
      <c r="BK19" s="335">
        <v>0</v>
      </c>
      <c r="BL19" s="332">
        <v>-1.7630255227830537E-2</v>
      </c>
      <c r="BM19" s="173">
        <v>0</v>
      </c>
      <c r="BN19" s="173">
        <f t="shared" si="6"/>
        <v>0</v>
      </c>
      <c r="BO19" s="431">
        <v>0</v>
      </c>
      <c r="BP19" s="335">
        <v>0</v>
      </c>
      <c r="BQ19" s="335">
        <v>0</v>
      </c>
      <c r="BR19" s="333">
        <v>-0.10406987234737367</v>
      </c>
      <c r="BS19" s="334">
        <v>0</v>
      </c>
      <c r="BT19" s="335">
        <v>0</v>
      </c>
      <c r="BU19" s="333">
        <v>0</v>
      </c>
      <c r="BV19" s="334">
        <v>0</v>
      </c>
      <c r="BW19" s="425">
        <v>0</v>
      </c>
      <c r="BX19" s="173">
        <f t="shared" si="0"/>
        <v>19022460791.891373</v>
      </c>
      <c r="BZ19" s="173">
        <f t="shared" si="1"/>
        <v>414178126695.77252</v>
      </c>
      <c r="CB19" s="432">
        <f t="shared" si="7"/>
        <v>4.5928211959546564E-2</v>
      </c>
      <c r="CC19" s="433">
        <v>4.5831598714716204E-2</v>
      </c>
    </row>
    <row r="20" spans="1:81" ht="15.75">
      <c r="A20" s="423">
        <v>38504</v>
      </c>
      <c r="B20" s="172">
        <v>433634703512.8006</v>
      </c>
      <c r="C20" s="173">
        <v>11692873209.925346</v>
      </c>
      <c r="D20" s="174">
        <v>-0.16688712195400601</v>
      </c>
      <c r="E20" s="175">
        <v>0</v>
      </c>
      <c r="F20" s="175">
        <f t="shared" si="2"/>
        <v>0</v>
      </c>
      <c r="G20" s="333">
        <v>0.12008636664047563</v>
      </c>
      <c r="H20" s="334">
        <v>38097322.955812581</v>
      </c>
      <c r="I20" s="334">
        <v>4574969.0924923187</v>
      </c>
      <c r="J20" s="424">
        <v>0</v>
      </c>
      <c r="K20" s="425">
        <v>0</v>
      </c>
      <c r="L20" s="425">
        <v>0</v>
      </c>
      <c r="M20" s="424">
        <v>-3.2809074994599258E-2</v>
      </c>
      <c r="N20" s="425">
        <v>0</v>
      </c>
      <c r="O20" s="425">
        <v>0</v>
      </c>
      <c r="P20" s="424">
        <v>0</v>
      </c>
      <c r="Q20" s="425">
        <v>0</v>
      </c>
      <c r="R20" s="359">
        <v>0</v>
      </c>
      <c r="S20" s="333">
        <v>0</v>
      </c>
      <c r="T20" s="334">
        <v>0</v>
      </c>
      <c r="U20" s="335">
        <v>0</v>
      </c>
      <c r="V20" s="333">
        <v>-2.8477194834437603E-2</v>
      </c>
      <c r="W20" s="334">
        <v>0</v>
      </c>
      <c r="X20" s="334">
        <v>0</v>
      </c>
      <c r="Y20" s="426">
        <v>1.0952148634734203E-3</v>
      </c>
      <c r="Z20" s="427">
        <v>166553012.1359174</v>
      </c>
      <c r="AA20" s="427">
        <v>182411.33444752567</v>
      </c>
      <c r="AB20" s="505">
        <v>0</v>
      </c>
      <c r="AC20" s="427">
        <v>0</v>
      </c>
      <c r="AD20" s="427">
        <v>0</v>
      </c>
      <c r="AE20" s="424">
        <v>0.12918415888111695</v>
      </c>
      <c r="AF20" s="334">
        <v>0</v>
      </c>
      <c r="AG20" s="359">
        <v>0</v>
      </c>
      <c r="AH20" s="333">
        <v>2.9330453903174462E-2</v>
      </c>
      <c r="AI20" s="334">
        <v>0</v>
      </c>
      <c r="AJ20" s="335">
        <v>0</v>
      </c>
      <c r="AK20" s="332">
        <v>4.9684288804054393E-2</v>
      </c>
      <c r="AL20" s="173">
        <f t="shared" si="9"/>
        <v>229465690.04494601</v>
      </c>
      <c r="AM20" s="172">
        <f t="shared" si="3"/>
        <v>11400839.614814727</v>
      </c>
      <c r="AN20" s="203">
        <v>0</v>
      </c>
      <c r="AO20" s="177">
        <v>0</v>
      </c>
      <c r="AP20" s="177">
        <v>0</v>
      </c>
      <c r="AQ20" s="174">
        <v>0</v>
      </c>
      <c r="AR20" s="175">
        <v>0</v>
      </c>
      <c r="AS20" s="177">
        <f t="shared" si="4"/>
        <v>0</v>
      </c>
      <c r="AT20" s="174">
        <v>5.5692466310802526E-2</v>
      </c>
      <c r="AU20" s="175">
        <v>0</v>
      </c>
      <c r="AV20" s="177">
        <v>0</v>
      </c>
      <c r="AW20" s="333">
        <v>1.5807183187427415E-3</v>
      </c>
      <c r="AX20" s="334">
        <v>0</v>
      </c>
      <c r="AY20" s="335">
        <v>0</v>
      </c>
      <c r="AZ20" s="333">
        <v>0</v>
      </c>
      <c r="BA20" s="334">
        <v>0</v>
      </c>
      <c r="BB20" s="335">
        <v>0</v>
      </c>
      <c r="BC20" s="228">
        <v>0</v>
      </c>
      <c r="BD20" s="334">
        <v>0</v>
      </c>
      <c r="BE20" s="316">
        <f t="shared" si="5"/>
        <v>0</v>
      </c>
      <c r="BF20" s="428">
        <v>0</v>
      </c>
      <c r="BG20" s="429">
        <v>0</v>
      </c>
      <c r="BH20" s="430">
        <v>0</v>
      </c>
      <c r="BI20" s="333">
        <v>0.15347335021838912</v>
      </c>
      <c r="BJ20" s="334">
        <v>0</v>
      </c>
      <c r="BK20" s="335">
        <v>0</v>
      </c>
      <c r="BL20" s="332">
        <v>4.7633476591210061E-2</v>
      </c>
      <c r="BM20" s="173">
        <v>0</v>
      </c>
      <c r="BN20" s="173">
        <f t="shared" si="6"/>
        <v>0</v>
      </c>
      <c r="BO20" s="431">
        <v>0</v>
      </c>
      <c r="BP20" s="335">
        <v>0</v>
      </c>
      <c r="BQ20" s="335">
        <v>0</v>
      </c>
      <c r="BR20" s="333">
        <v>-0.24598139486575993</v>
      </c>
      <c r="BS20" s="334">
        <v>0</v>
      </c>
      <c r="BT20" s="335">
        <v>0</v>
      </c>
      <c r="BU20" s="333">
        <v>0</v>
      </c>
      <c r="BV20" s="334">
        <v>0</v>
      </c>
      <c r="BW20" s="425">
        <v>0</v>
      </c>
      <c r="BX20" s="173">
        <f t="shared" si="0"/>
        <v>11676714989.883591</v>
      </c>
      <c r="BZ20" s="173">
        <f t="shared" si="1"/>
        <v>433200587487.66394</v>
      </c>
      <c r="CB20" s="432">
        <f t="shared" si="7"/>
        <v>2.6954522517160951E-2</v>
      </c>
      <c r="CC20" s="433">
        <v>2.6964800361233499E-2</v>
      </c>
    </row>
    <row r="21" spans="1:81" ht="15.75">
      <c r="A21" s="423">
        <v>38534</v>
      </c>
      <c r="B21" s="172">
        <v>445327576722.72595</v>
      </c>
      <c r="C21" s="173">
        <v>18193166193.117367</v>
      </c>
      <c r="D21" s="174">
        <v>9.4104137815666788E-2</v>
      </c>
      <c r="E21" s="175">
        <v>0</v>
      </c>
      <c r="F21" s="175">
        <f t="shared" si="2"/>
        <v>0</v>
      </c>
      <c r="G21" s="333">
        <v>0.23641318816792209</v>
      </c>
      <c r="H21" s="334">
        <v>42672292.048304901</v>
      </c>
      <c r="I21" s="334">
        <v>10088292.609572431</v>
      </c>
      <c r="J21" s="424">
        <v>0</v>
      </c>
      <c r="K21" s="425">
        <v>0</v>
      </c>
      <c r="L21" s="425">
        <v>0</v>
      </c>
      <c r="M21" s="424">
        <v>2.3797092490582612E-3</v>
      </c>
      <c r="N21" s="425">
        <v>0</v>
      </c>
      <c r="O21" s="425">
        <v>0</v>
      </c>
      <c r="P21" s="424">
        <v>0</v>
      </c>
      <c r="Q21" s="425">
        <v>0</v>
      </c>
      <c r="R21" s="359">
        <v>0</v>
      </c>
      <c r="S21" s="333">
        <v>0</v>
      </c>
      <c r="T21" s="334">
        <v>0</v>
      </c>
      <c r="U21" s="335">
        <v>0</v>
      </c>
      <c r="V21" s="333">
        <v>2.2332770307788199E-2</v>
      </c>
      <c r="W21" s="334">
        <v>0</v>
      </c>
      <c r="X21" s="334">
        <v>0</v>
      </c>
      <c r="Y21" s="426">
        <v>-7.7341893294727195E-4</v>
      </c>
      <c r="Z21" s="427">
        <v>166735423.47036493</v>
      </c>
      <c r="AA21" s="427">
        <v>-128956.33330496117</v>
      </c>
      <c r="AB21" s="505">
        <v>0</v>
      </c>
      <c r="AC21" s="427">
        <v>0</v>
      </c>
      <c r="AD21" s="427">
        <v>0</v>
      </c>
      <c r="AE21" s="424">
        <v>4.4884749755916303E-2</v>
      </c>
      <c r="AF21" s="334">
        <v>0</v>
      </c>
      <c r="AG21" s="359">
        <v>0</v>
      </c>
      <c r="AH21" s="333">
        <v>0.13043140643053344</v>
      </c>
      <c r="AI21" s="334">
        <v>0</v>
      </c>
      <c r="AJ21" s="335">
        <v>0</v>
      </c>
      <c r="AK21" s="332">
        <v>3.2260648017018341E-3</v>
      </c>
      <c r="AL21" s="173">
        <f t="shared" si="9"/>
        <v>240866529.65976071</v>
      </c>
      <c r="AM21" s="172">
        <f t="shared" si="3"/>
        <v>777051.03324342484</v>
      </c>
      <c r="AN21" s="203">
        <v>5.8221076791396563E-2</v>
      </c>
      <c r="AO21" s="177">
        <v>0</v>
      </c>
      <c r="AP21" s="177">
        <v>0</v>
      </c>
      <c r="AQ21" s="174">
        <v>0</v>
      </c>
      <c r="AR21" s="175">
        <v>0</v>
      </c>
      <c r="AS21" s="177">
        <f t="shared" si="4"/>
        <v>0</v>
      </c>
      <c r="AT21" s="174">
        <v>-0.10030731417205908</v>
      </c>
      <c r="AU21" s="175">
        <v>0</v>
      </c>
      <c r="AV21" s="177">
        <v>0</v>
      </c>
      <c r="AW21" s="333">
        <v>9.7204839890214917E-2</v>
      </c>
      <c r="AX21" s="334">
        <v>0</v>
      </c>
      <c r="AY21" s="335">
        <v>0</v>
      </c>
      <c r="AZ21" s="333">
        <v>0</v>
      </c>
      <c r="BA21" s="334">
        <v>0</v>
      </c>
      <c r="BB21" s="335">
        <v>0</v>
      </c>
      <c r="BC21" s="228">
        <v>0</v>
      </c>
      <c r="BD21" s="334">
        <v>0</v>
      </c>
      <c r="BE21" s="316">
        <f t="shared" si="5"/>
        <v>0</v>
      </c>
      <c r="BF21" s="428">
        <v>0</v>
      </c>
      <c r="BG21" s="429">
        <v>0</v>
      </c>
      <c r="BH21" s="430">
        <v>0</v>
      </c>
      <c r="BI21" s="333">
        <v>3.0140633573092192E-2</v>
      </c>
      <c r="BJ21" s="334">
        <v>0</v>
      </c>
      <c r="BK21" s="335">
        <v>0</v>
      </c>
      <c r="BL21" s="332">
        <v>5.4269800603068886E-2</v>
      </c>
      <c r="BM21" s="173">
        <v>0</v>
      </c>
      <c r="BN21" s="173">
        <f t="shared" si="6"/>
        <v>0</v>
      </c>
      <c r="BO21" s="431">
        <v>0</v>
      </c>
      <c r="BP21" s="335">
        <v>0</v>
      </c>
      <c r="BQ21" s="335">
        <v>0</v>
      </c>
      <c r="BR21" s="333">
        <v>0.25625088639499288</v>
      </c>
      <c r="BS21" s="334">
        <v>0</v>
      </c>
      <c r="BT21" s="335">
        <v>0</v>
      </c>
      <c r="BU21" s="333">
        <v>0</v>
      </c>
      <c r="BV21" s="334">
        <v>0</v>
      </c>
      <c r="BW21" s="425">
        <v>0</v>
      </c>
      <c r="BX21" s="173">
        <f t="shared" si="0"/>
        <v>18182429805.807854</v>
      </c>
      <c r="BZ21" s="173">
        <f t="shared" si="1"/>
        <v>444877302477.54755</v>
      </c>
      <c r="CB21" s="432">
        <f t="shared" si="7"/>
        <v>4.0870661875867451E-2</v>
      </c>
      <c r="CC21" s="433">
        <v>4.08534461912404E-2</v>
      </c>
    </row>
    <row r="22" spans="1:81" ht="15.75">
      <c r="A22" s="423">
        <v>38565</v>
      </c>
      <c r="B22" s="172">
        <v>463520742915.84332</v>
      </c>
      <c r="C22" s="173">
        <v>704337348.99786997</v>
      </c>
      <c r="D22" s="174">
        <v>9.5828401678520664E-2</v>
      </c>
      <c r="E22" s="175">
        <v>0</v>
      </c>
      <c r="F22" s="175">
        <f t="shared" si="2"/>
        <v>0</v>
      </c>
      <c r="G22" s="333">
        <v>1.1898907821453407E-2</v>
      </c>
      <c r="H22" s="334">
        <v>52760584.657877333</v>
      </c>
      <c r="I22" s="334">
        <v>627793.33345007128</v>
      </c>
      <c r="J22" s="424">
        <v>0</v>
      </c>
      <c r="K22" s="425">
        <v>0</v>
      </c>
      <c r="L22" s="425">
        <v>0</v>
      </c>
      <c r="M22" s="424">
        <v>6.8319221628577093E-2</v>
      </c>
      <c r="N22" s="425">
        <v>0</v>
      </c>
      <c r="O22" s="425">
        <v>0</v>
      </c>
      <c r="P22" s="424">
        <v>0</v>
      </c>
      <c r="Q22" s="425">
        <v>0</v>
      </c>
      <c r="R22" s="359">
        <v>0</v>
      </c>
      <c r="S22" s="333">
        <v>0</v>
      </c>
      <c r="T22" s="334">
        <v>0</v>
      </c>
      <c r="U22" s="335">
        <v>0</v>
      </c>
      <c r="V22" s="333">
        <v>-3.0771618566600392E-2</v>
      </c>
      <c r="W22" s="334">
        <v>0</v>
      </c>
      <c r="X22" s="334">
        <v>0</v>
      </c>
      <c r="Y22" s="426">
        <v>1.9203345717443754E-2</v>
      </c>
      <c r="Z22" s="427">
        <v>166606467.13705996</v>
      </c>
      <c r="AA22" s="427">
        <v>3199401.587194894</v>
      </c>
      <c r="AB22" s="505">
        <v>0</v>
      </c>
      <c r="AC22" s="427">
        <v>0</v>
      </c>
      <c r="AD22" s="427">
        <v>0</v>
      </c>
      <c r="AE22" s="424">
        <v>7.4827713658255926E-2</v>
      </c>
      <c r="AF22" s="334">
        <v>0</v>
      </c>
      <c r="AG22" s="359">
        <v>0</v>
      </c>
      <c r="AH22" s="333">
        <v>5.2227264798668994E-2</v>
      </c>
      <c r="AI22" s="334">
        <v>0</v>
      </c>
      <c r="AJ22" s="335">
        <v>0</v>
      </c>
      <c r="AK22" s="332">
        <v>0.17716187579429973</v>
      </c>
      <c r="AL22" s="173">
        <f t="shared" si="9"/>
        <v>241643580.6930041</v>
      </c>
      <c r="AM22" s="172">
        <f t="shared" si="3"/>
        <v>42810030.029223837</v>
      </c>
      <c r="AN22" s="203">
        <v>5.4262608746696292E-2</v>
      </c>
      <c r="AO22" s="177">
        <v>0</v>
      </c>
      <c r="AP22" s="177">
        <v>0</v>
      </c>
      <c r="AQ22" s="174">
        <v>0</v>
      </c>
      <c r="AR22" s="175">
        <v>0</v>
      </c>
      <c r="AS22" s="177">
        <f t="shared" si="4"/>
        <v>0</v>
      </c>
      <c r="AT22" s="174">
        <v>0.23598804254962319</v>
      </c>
      <c r="AU22" s="175">
        <v>0</v>
      </c>
      <c r="AV22" s="177">
        <v>0</v>
      </c>
      <c r="AW22" s="333">
        <v>3.908895168592566E-2</v>
      </c>
      <c r="AX22" s="334">
        <v>0</v>
      </c>
      <c r="AY22" s="335">
        <v>0</v>
      </c>
      <c r="AZ22" s="333">
        <v>0</v>
      </c>
      <c r="BA22" s="334">
        <v>0</v>
      </c>
      <c r="BB22" s="335">
        <v>0</v>
      </c>
      <c r="BC22" s="228">
        <v>0</v>
      </c>
      <c r="BD22" s="334">
        <v>0</v>
      </c>
      <c r="BE22" s="316">
        <f t="shared" si="5"/>
        <v>0</v>
      </c>
      <c r="BF22" s="428">
        <v>0</v>
      </c>
      <c r="BG22" s="429">
        <v>0</v>
      </c>
      <c r="BH22" s="430">
        <v>0</v>
      </c>
      <c r="BI22" s="333">
        <v>-0.1200862119445824</v>
      </c>
      <c r="BJ22" s="334">
        <v>0</v>
      </c>
      <c r="BK22" s="335">
        <v>0</v>
      </c>
      <c r="BL22" s="332">
        <v>-3.9481813912659321E-2</v>
      </c>
      <c r="BM22" s="173">
        <v>0</v>
      </c>
      <c r="BN22" s="173">
        <f t="shared" si="6"/>
        <v>0</v>
      </c>
      <c r="BO22" s="431">
        <v>0</v>
      </c>
      <c r="BP22" s="335">
        <v>0</v>
      </c>
      <c r="BQ22" s="335">
        <v>0</v>
      </c>
      <c r="BR22" s="333">
        <v>-0.13956784903940223</v>
      </c>
      <c r="BS22" s="334">
        <v>0</v>
      </c>
      <c r="BT22" s="335">
        <v>0</v>
      </c>
      <c r="BU22" s="333">
        <v>0</v>
      </c>
      <c r="BV22" s="334">
        <v>0</v>
      </c>
      <c r="BW22" s="425">
        <v>0</v>
      </c>
      <c r="BX22" s="173">
        <f t="shared" si="0"/>
        <v>657700124.04800117</v>
      </c>
      <c r="BZ22" s="173">
        <f t="shared" si="1"/>
        <v>463059732283.35535</v>
      </c>
      <c r="CB22" s="432">
        <f t="shared" si="7"/>
        <v>1.4203353869810074E-3</v>
      </c>
      <c r="CC22" s="433">
        <v>1.5195379274013402E-3</v>
      </c>
    </row>
    <row r="23" spans="1:81" ht="15.75">
      <c r="A23" s="423">
        <v>38596</v>
      </c>
      <c r="B23" s="172">
        <v>464225080264.84119</v>
      </c>
      <c r="C23" s="173">
        <v>17780197428.463696</v>
      </c>
      <c r="D23" s="174">
        <v>-7.3381660450780026E-2</v>
      </c>
      <c r="E23" s="175">
        <v>0</v>
      </c>
      <c r="F23" s="175">
        <f t="shared" si="2"/>
        <v>0</v>
      </c>
      <c r="G23" s="333">
        <v>0.20192377735448144</v>
      </c>
      <c r="H23" s="334">
        <v>53388377.991327398</v>
      </c>
      <c r="I23" s="334">
        <v>10780382.95083769</v>
      </c>
      <c r="J23" s="424">
        <v>0</v>
      </c>
      <c r="K23" s="425">
        <v>0</v>
      </c>
      <c r="L23" s="425">
        <v>0</v>
      </c>
      <c r="M23" s="424">
        <v>-6.6820238677457854E-3</v>
      </c>
      <c r="N23" s="425">
        <v>0</v>
      </c>
      <c r="O23" s="425">
        <v>0</v>
      </c>
      <c r="P23" s="424">
        <v>0</v>
      </c>
      <c r="Q23" s="425">
        <v>0</v>
      </c>
      <c r="R23" s="359">
        <v>0</v>
      </c>
      <c r="S23" s="333">
        <v>0</v>
      </c>
      <c r="T23" s="334">
        <v>0</v>
      </c>
      <c r="U23" s="335">
        <v>0</v>
      </c>
      <c r="V23" s="333">
        <v>-1.3867344184017874E-2</v>
      </c>
      <c r="W23" s="334">
        <v>0</v>
      </c>
      <c r="X23" s="334">
        <v>0</v>
      </c>
      <c r="Y23" s="426">
        <v>-6.7956356787182634E-2</v>
      </c>
      <c r="Z23" s="427">
        <v>169805868.72425485</v>
      </c>
      <c r="AA23" s="427">
        <v>-11539388.199582959</v>
      </c>
      <c r="AB23" s="505">
        <v>0</v>
      </c>
      <c r="AC23" s="427">
        <v>0</v>
      </c>
      <c r="AD23" s="427">
        <v>0</v>
      </c>
      <c r="AE23" s="424">
        <v>9.2084723300624671E-2</v>
      </c>
      <c r="AF23" s="334">
        <v>0</v>
      </c>
      <c r="AG23" s="359">
        <v>0</v>
      </c>
      <c r="AH23" s="333">
        <v>0.10150033822978816</v>
      </c>
      <c r="AI23" s="334">
        <v>0</v>
      </c>
      <c r="AJ23" s="335">
        <v>0</v>
      </c>
      <c r="AK23" s="332">
        <v>0.10205440454948797</v>
      </c>
      <c r="AL23" s="173">
        <f t="shared" si="9"/>
        <v>284453610.72222793</v>
      </c>
      <c r="AM23" s="172">
        <f t="shared" si="3"/>
        <v>29029743.864208817</v>
      </c>
      <c r="AN23" s="203">
        <v>6.7113329727734095E-2</v>
      </c>
      <c r="AO23" s="177">
        <v>0</v>
      </c>
      <c r="AP23" s="177">
        <v>0</v>
      </c>
      <c r="AQ23" s="174">
        <v>0</v>
      </c>
      <c r="AR23" s="175">
        <v>0</v>
      </c>
      <c r="AS23" s="177">
        <f t="shared" si="4"/>
        <v>0</v>
      </c>
      <c r="AT23" s="174">
        <v>0.16184144827049501</v>
      </c>
      <c r="AU23" s="175">
        <v>0</v>
      </c>
      <c r="AV23" s="177">
        <v>0</v>
      </c>
      <c r="AW23" s="333">
        <v>6.098145105153073E-2</v>
      </c>
      <c r="AX23" s="334">
        <v>0</v>
      </c>
      <c r="AY23" s="335">
        <v>0</v>
      </c>
      <c r="AZ23" s="333">
        <v>0</v>
      </c>
      <c r="BA23" s="334">
        <v>0</v>
      </c>
      <c r="BB23" s="335">
        <v>0</v>
      </c>
      <c r="BC23" s="228">
        <v>0</v>
      </c>
      <c r="BD23" s="334">
        <v>0</v>
      </c>
      <c r="BE23" s="316">
        <f t="shared" si="5"/>
        <v>0</v>
      </c>
      <c r="BF23" s="428">
        <v>0</v>
      </c>
      <c r="BG23" s="429">
        <v>0</v>
      </c>
      <c r="BH23" s="430">
        <v>0</v>
      </c>
      <c r="BI23" s="333">
        <v>0.12425211383269308</v>
      </c>
      <c r="BJ23" s="334">
        <v>0</v>
      </c>
      <c r="BK23" s="335">
        <v>0</v>
      </c>
      <c r="BL23" s="332">
        <v>1.7097954103360943E-2</v>
      </c>
      <c r="BM23" s="173">
        <v>0</v>
      </c>
      <c r="BN23" s="173">
        <f t="shared" si="6"/>
        <v>0</v>
      </c>
      <c r="BO23" s="431">
        <v>0</v>
      </c>
      <c r="BP23" s="335">
        <v>0</v>
      </c>
      <c r="BQ23" s="335">
        <v>0</v>
      </c>
      <c r="BR23" s="333">
        <v>-8.5814980819079817E-2</v>
      </c>
      <c r="BS23" s="334">
        <v>0</v>
      </c>
      <c r="BT23" s="335">
        <v>0</v>
      </c>
      <c r="BU23" s="333">
        <v>0</v>
      </c>
      <c r="BV23" s="334">
        <v>0</v>
      </c>
      <c r="BW23" s="425">
        <v>0</v>
      </c>
      <c r="BX23" s="173">
        <f t="shared" si="0"/>
        <v>17751926689.848232</v>
      </c>
      <c r="BZ23" s="173">
        <f t="shared" si="1"/>
        <v>463717432407.40338</v>
      </c>
      <c r="CB23" s="432">
        <f t="shared" si="7"/>
        <v>3.8281775601336693E-2</v>
      </c>
      <c r="CC23" s="433">
        <v>3.8300811792245398E-2</v>
      </c>
    </row>
    <row r="24" spans="1:81" ht="15.75">
      <c r="A24" s="423">
        <v>38626</v>
      </c>
      <c r="B24" s="186">
        <v>482005277693.30487</v>
      </c>
      <c r="C24" s="173">
        <v>-10446798469.377581</v>
      </c>
      <c r="D24" s="174">
        <v>3.1655163981273706E-3</v>
      </c>
      <c r="E24" s="175">
        <v>0</v>
      </c>
      <c r="F24" s="175">
        <f t="shared" si="2"/>
        <v>0</v>
      </c>
      <c r="G24" s="333">
        <v>-8.7873469015134403E-2</v>
      </c>
      <c r="H24" s="334">
        <v>64168760.942165092</v>
      </c>
      <c r="I24" s="334">
        <v>-5638731.6263909107</v>
      </c>
      <c r="J24" s="424">
        <v>0</v>
      </c>
      <c r="K24" s="425">
        <v>0</v>
      </c>
      <c r="L24" s="425">
        <v>0</v>
      </c>
      <c r="M24" s="424">
        <v>4.7459324058487101E-2</v>
      </c>
      <c r="N24" s="425">
        <v>0</v>
      </c>
      <c r="O24" s="425">
        <v>0</v>
      </c>
      <c r="P24" s="424">
        <v>0</v>
      </c>
      <c r="Q24" s="425">
        <v>0</v>
      </c>
      <c r="R24" s="359">
        <v>0</v>
      </c>
      <c r="S24" s="333">
        <v>0</v>
      </c>
      <c r="T24" s="334">
        <v>0</v>
      </c>
      <c r="U24" s="335">
        <v>0</v>
      </c>
      <c r="V24" s="333">
        <v>-8.8672094254897166E-2</v>
      </c>
      <c r="W24" s="334">
        <v>0</v>
      </c>
      <c r="X24" s="334">
        <v>0</v>
      </c>
      <c r="Y24" s="426">
        <v>-6.5929908018629219E-2</v>
      </c>
      <c r="Z24" s="427">
        <v>158266480.52467188</v>
      </c>
      <c r="AA24" s="427">
        <v>-10434494.50342379</v>
      </c>
      <c r="AB24" s="505">
        <v>0</v>
      </c>
      <c r="AC24" s="427">
        <v>0</v>
      </c>
      <c r="AD24" s="427">
        <v>0</v>
      </c>
      <c r="AE24" s="424">
        <v>6.8521654767526932E-2</v>
      </c>
      <c r="AF24" s="334">
        <v>0</v>
      </c>
      <c r="AG24" s="359">
        <v>0</v>
      </c>
      <c r="AH24" s="333">
        <v>-0.25117963055032216</v>
      </c>
      <c r="AI24" s="334">
        <v>0</v>
      </c>
      <c r="AJ24" s="335">
        <v>0</v>
      </c>
      <c r="AK24" s="332">
        <v>-2.2608924335224378E-2</v>
      </c>
      <c r="AL24" s="173">
        <f t="shared" si="9"/>
        <v>313483354.58643675</v>
      </c>
      <c r="AM24" s="172">
        <f t="shared" si="3"/>
        <v>-7087521.4441970624</v>
      </c>
      <c r="AN24" s="203">
        <v>-4.891969162421058E-2</v>
      </c>
      <c r="AO24" s="177">
        <v>0</v>
      </c>
      <c r="AP24" s="177">
        <v>0</v>
      </c>
      <c r="AQ24" s="174">
        <v>0</v>
      </c>
      <c r="AR24" s="175">
        <v>0</v>
      </c>
      <c r="AS24" s="177">
        <f t="shared" si="4"/>
        <v>0</v>
      </c>
      <c r="AT24" s="174">
        <v>-0.2024470266011579</v>
      </c>
      <c r="AU24" s="175">
        <v>0</v>
      </c>
      <c r="AV24" s="177">
        <v>0</v>
      </c>
      <c r="AW24" s="333">
        <v>-7.0959519036702223E-2</v>
      </c>
      <c r="AX24" s="334">
        <v>0</v>
      </c>
      <c r="AY24" s="335">
        <v>0</v>
      </c>
      <c r="AZ24" s="333">
        <v>0</v>
      </c>
      <c r="BA24" s="334">
        <v>0</v>
      </c>
      <c r="BB24" s="335">
        <v>0</v>
      </c>
      <c r="BC24" s="228">
        <v>0</v>
      </c>
      <c r="BD24" s="334">
        <v>0</v>
      </c>
      <c r="BE24" s="316">
        <f t="shared" si="5"/>
        <v>0</v>
      </c>
      <c r="BF24" s="428">
        <v>0</v>
      </c>
      <c r="BG24" s="429">
        <v>0</v>
      </c>
      <c r="BH24" s="430">
        <v>0</v>
      </c>
      <c r="BI24" s="333">
        <v>1.5734128494041575E-2</v>
      </c>
      <c r="BJ24" s="334">
        <v>0</v>
      </c>
      <c r="BK24" s="335">
        <v>0</v>
      </c>
      <c r="BL24" s="332">
        <v>-3.0719309435923912E-2</v>
      </c>
      <c r="BM24" s="173">
        <v>0</v>
      </c>
      <c r="BN24" s="173">
        <f t="shared" si="6"/>
        <v>0</v>
      </c>
      <c r="BO24" s="431">
        <v>0</v>
      </c>
      <c r="BP24" s="335">
        <v>0</v>
      </c>
      <c r="BQ24" s="335">
        <v>0</v>
      </c>
      <c r="BR24" s="333">
        <v>-0.11160038430683586</v>
      </c>
      <c r="BS24" s="334">
        <v>0</v>
      </c>
      <c r="BT24" s="335">
        <v>0</v>
      </c>
      <c r="BU24" s="333">
        <v>0</v>
      </c>
      <c r="BV24" s="334">
        <v>0</v>
      </c>
      <c r="BW24" s="425">
        <v>0</v>
      </c>
      <c r="BX24" s="173">
        <f t="shared" si="0"/>
        <v>-10423637721.80357</v>
      </c>
      <c r="BZ24" s="173">
        <f t="shared" si="1"/>
        <v>481469359097.25165</v>
      </c>
      <c r="CB24" s="432">
        <f t="shared" si="7"/>
        <v>-2.1649638808475258E-2</v>
      </c>
      <c r="CC24" s="433">
        <v>-2.1673618428769102E-2</v>
      </c>
    </row>
    <row r="25" spans="1:81" ht="15.75">
      <c r="A25" s="423">
        <v>38657</v>
      </c>
      <c r="B25" s="172">
        <v>471558479223.92725</v>
      </c>
      <c r="C25" s="173">
        <v>22266863847.822014</v>
      </c>
      <c r="D25" s="174">
        <v>3.7266374248715033E-2</v>
      </c>
      <c r="E25" s="175">
        <v>0</v>
      </c>
      <c r="F25" s="175">
        <f t="shared" si="2"/>
        <v>0</v>
      </c>
      <c r="G25" s="333">
        <v>5.8781968206158483E-2</v>
      </c>
      <c r="H25" s="334">
        <v>58530029.31577418</v>
      </c>
      <c r="I25" s="334">
        <v>3440510.3223453616</v>
      </c>
      <c r="J25" s="424">
        <v>0</v>
      </c>
      <c r="K25" s="425">
        <v>0</v>
      </c>
      <c r="L25" s="425">
        <v>0</v>
      </c>
      <c r="M25" s="424">
        <v>-0.2505535494273442</v>
      </c>
      <c r="N25" s="425">
        <v>0</v>
      </c>
      <c r="O25" s="425">
        <v>0</v>
      </c>
      <c r="P25" s="424">
        <v>0</v>
      </c>
      <c r="Q25" s="425">
        <v>0</v>
      </c>
      <c r="R25" s="359">
        <v>0</v>
      </c>
      <c r="S25" s="333">
        <v>0</v>
      </c>
      <c r="T25" s="334">
        <v>0</v>
      </c>
      <c r="U25" s="335">
        <v>0</v>
      </c>
      <c r="V25" s="333">
        <v>4.6999802292562912E-2</v>
      </c>
      <c r="W25" s="334">
        <v>0</v>
      </c>
      <c r="X25" s="334">
        <v>0</v>
      </c>
      <c r="Y25" s="426">
        <v>-5.0522845851910185E-2</v>
      </c>
      <c r="Z25" s="427">
        <v>147831986.0212481</v>
      </c>
      <c r="AA25" s="427">
        <v>-7468892.641733259</v>
      </c>
      <c r="AB25" s="505">
        <v>0</v>
      </c>
      <c r="AC25" s="427">
        <v>0</v>
      </c>
      <c r="AD25" s="427">
        <v>0</v>
      </c>
      <c r="AE25" s="424">
        <v>6.2694217719973397E-2</v>
      </c>
      <c r="AF25" s="334">
        <v>0</v>
      </c>
      <c r="AG25" s="359">
        <v>0</v>
      </c>
      <c r="AH25" s="333">
        <v>8.6323951200298482E-3</v>
      </c>
      <c r="AI25" s="334">
        <v>0</v>
      </c>
      <c r="AJ25" s="335">
        <v>0</v>
      </c>
      <c r="AK25" s="332">
        <v>0.10838877855517653</v>
      </c>
      <c r="AL25" s="173">
        <f t="shared" si="9"/>
        <v>306395833.14223969</v>
      </c>
      <c r="AM25" s="172">
        <f t="shared" si="3"/>
        <v>33209870.108683039</v>
      </c>
      <c r="AN25" s="203">
        <v>9.375979065912253E-2</v>
      </c>
      <c r="AO25" s="177">
        <v>0</v>
      </c>
      <c r="AP25" s="177">
        <v>0</v>
      </c>
      <c r="AQ25" s="174">
        <v>0</v>
      </c>
      <c r="AR25" s="175">
        <v>0</v>
      </c>
      <c r="AS25" s="177">
        <f t="shared" si="4"/>
        <v>0</v>
      </c>
      <c r="AT25" s="174">
        <v>0.12064634733528301</v>
      </c>
      <c r="AU25" s="175">
        <v>0</v>
      </c>
      <c r="AV25" s="177">
        <v>0</v>
      </c>
      <c r="AW25" s="333">
        <v>3.5033585872021357E-2</v>
      </c>
      <c r="AX25" s="334">
        <v>0</v>
      </c>
      <c r="AY25" s="335">
        <v>0</v>
      </c>
      <c r="AZ25" s="333">
        <v>0</v>
      </c>
      <c r="BA25" s="334">
        <v>0</v>
      </c>
      <c r="BB25" s="335">
        <v>0</v>
      </c>
      <c r="BC25" s="228">
        <v>0</v>
      </c>
      <c r="BD25" s="334">
        <v>0</v>
      </c>
      <c r="BE25" s="316">
        <f t="shared" si="5"/>
        <v>0</v>
      </c>
      <c r="BF25" s="428">
        <v>0</v>
      </c>
      <c r="BG25" s="429">
        <v>0</v>
      </c>
      <c r="BH25" s="430">
        <v>0</v>
      </c>
      <c r="BI25" s="333">
        <v>8.1896291257636061E-2</v>
      </c>
      <c r="BJ25" s="334">
        <v>0</v>
      </c>
      <c r="BK25" s="335">
        <v>0</v>
      </c>
      <c r="BL25" s="332">
        <v>8.2350048726036351E-2</v>
      </c>
      <c r="BM25" s="173">
        <v>0</v>
      </c>
      <c r="BN25" s="173">
        <f t="shared" si="6"/>
        <v>0</v>
      </c>
      <c r="BO25" s="431">
        <v>0</v>
      </c>
      <c r="BP25" s="335">
        <v>0</v>
      </c>
      <c r="BQ25" s="335">
        <v>0</v>
      </c>
      <c r="BR25" s="333">
        <v>0.13061810417643077</v>
      </c>
      <c r="BS25" s="334">
        <v>0</v>
      </c>
      <c r="BT25" s="335">
        <v>0</v>
      </c>
      <c r="BU25" s="333">
        <v>0</v>
      </c>
      <c r="BV25" s="334">
        <v>0</v>
      </c>
      <c r="BW25" s="425">
        <v>0</v>
      </c>
      <c r="BX25" s="173">
        <f t="shared" si="0"/>
        <v>22237682360.032719</v>
      </c>
      <c r="BZ25" s="173">
        <f t="shared" si="1"/>
        <v>471045721375.448</v>
      </c>
      <c r="CB25" s="432">
        <f t="shared" si="7"/>
        <v>4.720918023647247E-2</v>
      </c>
      <c r="CC25" s="433">
        <v>4.7219729532735705E-2</v>
      </c>
    </row>
    <row r="26" spans="1:81" s="170" customFormat="1" ht="15.75">
      <c r="A26" s="434">
        <v>38687</v>
      </c>
      <c r="B26" s="188">
        <v>493825343071.74927</v>
      </c>
      <c r="C26" s="189">
        <v>16095634909.979105</v>
      </c>
      <c r="D26" s="190">
        <v>2.4070011609022678E-2</v>
      </c>
      <c r="E26" s="191">
        <v>0</v>
      </c>
      <c r="F26" s="191">
        <f t="shared" si="2"/>
        <v>0</v>
      </c>
      <c r="G26" s="346">
        <v>6.1684101451936334E-2</v>
      </c>
      <c r="H26" s="347">
        <v>61970539.638119549</v>
      </c>
      <c r="I26" s="347">
        <v>3822597.0540690082</v>
      </c>
      <c r="J26" s="435">
        <v>0</v>
      </c>
      <c r="K26" s="436">
        <v>0</v>
      </c>
      <c r="L26" s="436">
        <v>0</v>
      </c>
      <c r="M26" s="435">
        <v>0.12528419411224379</v>
      </c>
      <c r="N26" s="436">
        <v>0</v>
      </c>
      <c r="O26" s="436">
        <v>0</v>
      </c>
      <c r="P26" s="435">
        <v>0</v>
      </c>
      <c r="Q26" s="436">
        <v>0</v>
      </c>
      <c r="R26" s="437">
        <v>0</v>
      </c>
      <c r="S26" s="346">
        <v>0</v>
      </c>
      <c r="T26" s="347">
        <v>0</v>
      </c>
      <c r="U26" s="348">
        <v>0</v>
      </c>
      <c r="V26" s="346">
        <v>-1.9219953649612893E-2</v>
      </c>
      <c r="W26" s="347">
        <v>0</v>
      </c>
      <c r="X26" s="347">
        <v>0</v>
      </c>
      <c r="Y26" s="438">
        <v>4.5907181454943984E-2</v>
      </c>
      <c r="Z26" s="439">
        <v>140363093.37951484</v>
      </c>
      <c r="AA26" s="439">
        <v>6443673.9973506341</v>
      </c>
      <c r="AB26" s="506">
        <v>0</v>
      </c>
      <c r="AC26" s="439">
        <v>0</v>
      </c>
      <c r="AD26" s="439">
        <v>0</v>
      </c>
      <c r="AE26" s="435">
        <v>5.3940251566659186E-2</v>
      </c>
      <c r="AF26" s="347">
        <v>0</v>
      </c>
      <c r="AG26" s="437">
        <v>0</v>
      </c>
      <c r="AH26" s="346">
        <v>-0.23698613486549916</v>
      </c>
      <c r="AI26" s="347">
        <v>0</v>
      </c>
      <c r="AJ26" s="348">
        <v>0</v>
      </c>
      <c r="AK26" s="345">
        <v>0.12089000823810636</v>
      </c>
      <c r="AL26" s="189">
        <f t="shared" si="9"/>
        <v>339605703.25092274</v>
      </c>
      <c r="AM26" s="188">
        <f t="shared" si="3"/>
        <v>41054936.263711952</v>
      </c>
      <c r="AN26" s="204">
        <v>5.1068879658282426E-2</v>
      </c>
      <c r="AO26" s="191">
        <v>0</v>
      </c>
      <c r="AP26" s="191">
        <v>0</v>
      </c>
      <c r="AQ26" s="190">
        <v>0</v>
      </c>
      <c r="AR26" s="191">
        <v>0</v>
      </c>
      <c r="AS26" s="193">
        <f t="shared" si="4"/>
        <v>0</v>
      </c>
      <c r="AT26" s="190">
        <v>-1.3957153234146565E-2</v>
      </c>
      <c r="AU26" s="191">
        <v>0</v>
      </c>
      <c r="AV26" s="193">
        <v>0</v>
      </c>
      <c r="AW26" s="346">
        <v>6.3058391642178038E-2</v>
      </c>
      <c r="AX26" s="347">
        <v>0</v>
      </c>
      <c r="AY26" s="348">
        <v>0</v>
      </c>
      <c r="AZ26" s="346">
        <v>0</v>
      </c>
      <c r="BA26" s="347">
        <v>0</v>
      </c>
      <c r="BB26" s="348">
        <v>0</v>
      </c>
      <c r="BC26" s="341">
        <v>0</v>
      </c>
      <c r="BD26" s="347">
        <v>0</v>
      </c>
      <c r="BE26" s="317">
        <f t="shared" si="5"/>
        <v>0</v>
      </c>
      <c r="BF26" s="440">
        <v>0</v>
      </c>
      <c r="BG26" s="441">
        <v>0</v>
      </c>
      <c r="BH26" s="442">
        <v>0</v>
      </c>
      <c r="BI26" s="346">
        <v>-7.6053613555364021E-3</v>
      </c>
      <c r="BJ26" s="347">
        <v>0</v>
      </c>
      <c r="BK26" s="348">
        <v>0</v>
      </c>
      <c r="BL26" s="345">
        <v>2.6637437509605656E-2</v>
      </c>
      <c r="BM26" s="189">
        <v>0</v>
      </c>
      <c r="BN26" s="189">
        <f t="shared" si="6"/>
        <v>0</v>
      </c>
      <c r="BO26" s="443">
        <v>0</v>
      </c>
      <c r="BP26" s="348">
        <v>0</v>
      </c>
      <c r="BQ26" s="348">
        <v>0</v>
      </c>
      <c r="BR26" s="346">
        <v>0.19221966363156706</v>
      </c>
      <c r="BS26" s="347">
        <v>0</v>
      </c>
      <c r="BT26" s="348">
        <v>0</v>
      </c>
      <c r="BU26" s="346">
        <v>0</v>
      </c>
      <c r="BV26" s="347">
        <v>0</v>
      </c>
      <c r="BW26" s="436">
        <v>0</v>
      </c>
      <c r="BX26" s="189">
        <f t="shared" si="0"/>
        <v>16044313702.663973</v>
      </c>
      <c r="BZ26" s="189">
        <f t="shared" si="1"/>
        <v>493283403735.48071</v>
      </c>
      <c r="CB26" s="444">
        <f t="shared" si="7"/>
        <v>3.2525549372156876E-2</v>
      </c>
      <c r="CC26" s="445">
        <v>3.2593780646937201E-2</v>
      </c>
    </row>
    <row r="27" spans="1:81" ht="15.75">
      <c r="A27" s="423">
        <v>38718</v>
      </c>
      <c r="B27" s="172">
        <v>582000000000</v>
      </c>
      <c r="C27" s="173">
        <v>22174243972.424625</v>
      </c>
      <c r="D27" s="174">
        <v>0.25722102192364005</v>
      </c>
      <c r="E27" s="201">
        <v>0</v>
      </c>
      <c r="F27" s="175">
        <f t="shared" si="2"/>
        <v>0</v>
      </c>
      <c r="G27" s="333">
        <v>7.0020725059073613E-2</v>
      </c>
      <c r="H27" s="334">
        <v>126812000</v>
      </c>
      <c r="I27" s="334">
        <v>8879468.1861912422</v>
      </c>
      <c r="J27" s="424">
        <v>0</v>
      </c>
      <c r="K27" s="425">
        <v>0</v>
      </c>
      <c r="L27" s="425">
        <v>0</v>
      </c>
      <c r="M27" s="424">
        <v>0.13902647921403419</v>
      </c>
      <c r="N27" s="425">
        <v>0</v>
      </c>
      <c r="O27" s="425">
        <v>0</v>
      </c>
      <c r="P27" s="424">
        <v>0</v>
      </c>
      <c r="Q27" s="425">
        <v>0</v>
      </c>
      <c r="R27" s="359">
        <v>0</v>
      </c>
      <c r="S27" s="333">
        <v>0</v>
      </c>
      <c r="T27" s="334">
        <v>0</v>
      </c>
      <c r="U27" s="335">
        <v>0</v>
      </c>
      <c r="V27" s="333">
        <v>1.1914493684931872E-2</v>
      </c>
      <c r="W27" s="334">
        <v>0</v>
      </c>
      <c r="X27" s="334">
        <v>0</v>
      </c>
      <c r="Y27" s="426">
        <v>9.6362242491048744E-2</v>
      </c>
      <c r="Z27" s="427">
        <v>65896000</v>
      </c>
      <c r="AA27" s="427">
        <v>6349886.3311901484</v>
      </c>
      <c r="AB27" s="505">
        <v>0</v>
      </c>
      <c r="AC27" s="427">
        <v>0</v>
      </c>
      <c r="AD27" s="427">
        <v>0</v>
      </c>
      <c r="AE27" s="424">
        <v>6.413161816197388E-2</v>
      </c>
      <c r="AF27" s="425">
        <v>0</v>
      </c>
      <c r="AG27" s="359">
        <v>0</v>
      </c>
      <c r="AH27" s="333">
        <v>0.12915756423922842</v>
      </c>
      <c r="AI27" s="334">
        <v>0</v>
      </c>
      <c r="AJ27" s="335">
        <v>0</v>
      </c>
      <c r="AK27" s="332">
        <v>-2.6829758877127815E-3</v>
      </c>
      <c r="AL27" s="173">
        <v>399157000</v>
      </c>
      <c r="AM27" s="172">
        <f t="shared" si="3"/>
        <v>-1070928.6064117707</v>
      </c>
      <c r="AN27" s="203">
        <v>0.11911115388054014</v>
      </c>
      <c r="AO27" s="177">
        <v>0</v>
      </c>
      <c r="AP27" s="177">
        <v>0</v>
      </c>
      <c r="AQ27" s="174">
        <v>0</v>
      </c>
      <c r="AR27" s="175">
        <f>'[4]SPU investering'!D14</f>
        <v>0</v>
      </c>
      <c r="AS27" s="177">
        <f t="shared" si="4"/>
        <v>0</v>
      </c>
      <c r="AT27" s="174">
        <v>2.4299927124173802E-2</v>
      </c>
      <c r="AU27" s="175">
        <v>0</v>
      </c>
      <c r="AV27" s="177">
        <v>0</v>
      </c>
      <c r="AW27" s="333">
        <v>5.8125501682640274E-2</v>
      </c>
      <c r="AX27" s="334">
        <v>15825000</v>
      </c>
      <c r="AY27" s="335">
        <v>919836.06412778236</v>
      </c>
      <c r="AZ27" s="333">
        <v>0</v>
      </c>
      <c r="BA27" s="334">
        <v>0</v>
      </c>
      <c r="BB27" s="335">
        <v>0</v>
      </c>
      <c r="BC27" s="228">
        <v>0</v>
      </c>
      <c r="BD27" s="334">
        <v>0</v>
      </c>
      <c r="BE27" s="316">
        <f t="shared" si="5"/>
        <v>0</v>
      </c>
      <c r="BF27" s="428">
        <v>0</v>
      </c>
      <c r="BG27" s="429">
        <v>0</v>
      </c>
      <c r="BH27" s="430">
        <v>0</v>
      </c>
      <c r="BI27" s="333">
        <v>8.9036878901841587E-2</v>
      </c>
      <c r="BJ27" s="334">
        <v>0</v>
      </c>
      <c r="BK27" s="335">
        <v>0</v>
      </c>
      <c r="BL27" s="332">
        <v>9.8204554368583455E-2</v>
      </c>
      <c r="BM27" s="173">
        <v>0</v>
      </c>
      <c r="BN27" s="173">
        <f t="shared" si="6"/>
        <v>0</v>
      </c>
      <c r="BO27" s="431">
        <v>0</v>
      </c>
      <c r="BP27" s="335">
        <v>0</v>
      </c>
      <c r="BQ27" s="335">
        <v>0</v>
      </c>
      <c r="BR27" s="333">
        <v>-5.1947144647661843E-3</v>
      </c>
      <c r="BS27" s="334">
        <v>0</v>
      </c>
      <c r="BT27" s="335">
        <v>0</v>
      </c>
      <c r="BU27" s="333">
        <v>5.7596612602995373E-3</v>
      </c>
      <c r="BV27" s="334">
        <v>0</v>
      </c>
      <c r="BW27" s="425">
        <v>0</v>
      </c>
      <c r="BX27" s="173">
        <f t="shared" si="0"/>
        <v>22159165710.449524</v>
      </c>
      <c r="BZ27" s="173">
        <f t="shared" si="1"/>
        <v>581392310000</v>
      </c>
      <c r="CB27" s="432">
        <f t="shared" si="7"/>
        <v>3.811396423604145E-2</v>
      </c>
      <c r="CC27" s="433">
        <v>3.8100075553994202E-2</v>
      </c>
    </row>
    <row r="28" spans="1:81" ht="15.75">
      <c r="A28" s="423">
        <v>38749</v>
      </c>
      <c r="B28" s="172">
        <v>604174243972.42456</v>
      </c>
      <c r="C28" s="173">
        <v>3592435052.2416968</v>
      </c>
      <c r="D28" s="174">
        <v>7.7405787743315621E-2</v>
      </c>
      <c r="E28" s="201">
        <v>0</v>
      </c>
      <c r="F28" s="175">
        <f t="shared" si="2"/>
        <v>0</v>
      </c>
      <c r="G28" s="333">
        <v>0.10734389807011994</v>
      </c>
      <c r="H28" s="334">
        <v>135691468.18619126</v>
      </c>
      <c r="I28" s="334">
        <v>14565651.129963437</v>
      </c>
      <c r="J28" s="424">
        <v>0</v>
      </c>
      <c r="K28" s="425">
        <v>0</v>
      </c>
      <c r="L28" s="425">
        <v>0</v>
      </c>
      <c r="M28" s="424">
        <v>8.7974315789687521E-2</v>
      </c>
      <c r="N28" s="425">
        <v>0</v>
      </c>
      <c r="O28" s="425">
        <v>0</v>
      </c>
      <c r="P28" s="424">
        <v>0</v>
      </c>
      <c r="Q28" s="425">
        <v>0</v>
      </c>
      <c r="R28" s="359">
        <v>0</v>
      </c>
      <c r="S28" s="333">
        <v>0</v>
      </c>
      <c r="T28" s="334">
        <v>0</v>
      </c>
      <c r="U28" s="335">
        <v>0</v>
      </c>
      <c r="V28" s="333">
        <v>-5.2689499750449571E-2</v>
      </c>
      <c r="W28" s="334">
        <v>0</v>
      </c>
      <c r="X28" s="334">
        <v>0</v>
      </c>
      <c r="Y28" s="426">
        <v>-4.4477237407085972E-2</v>
      </c>
      <c r="Z28" s="427">
        <v>72245886.331190139</v>
      </c>
      <c r="AA28" s="427">
        <v>-3213297.4380376912</v>
      </c>
      <c r="AB28" s="505">
        <v>0</v>
      </c>
      <c r="AC28" s="427">
        <v>0</v>
      </c>
      <c r="AD28" s="427">
        <v>0</v>
      </c>
      <c r="AE28" s="424">
        <v>-0.12363008584408572</v>
      </c>
      <c r="AF28" s="334">
        <v>0</v>
      </c>
      <c r="AG28" s="359">
        <v>0</v>
      </c>
      <c r="AH28" s="333">
        <v>4.9291690008820615E-3</v>
      </c>
      <c r="AI28" s="334">
        <v>0</v>
      </c>
      <c r="AJ28" s="335">
        <v>0</v>
      </c>
      <c r="AK28" s="332">
        <v>-8.0958055083913284E-3</v>
      </c>
      <c r="AL28" s="173">
        <f>AL27*(1+AK27)</f>
        <v>398086071.39358819</v>
      </c>
      <c r="AM28" s="172">
        <f t="shared" si="3"/>
        <v>-3222827.4096020749</v>
      </c>
      <c r="AN28" s="203">
        <v>0.12014113288414013</v>
      </c>
      <c r="AO28" s="177">
        <v>0</v>
      </c>
      <c r="AP28" s="177">
        <v>0</v>
      </c>
      <c r="AQ28" s="174">
        <v>0</v>
      </c>
      <c r="AR28" s="175">
        <v>0</v>
      </c>
      <c r="AS28" s="177">
        <f t="shared" si="4"/>
        <v>0</v>
      </c>
      <c r="AT28" s="174">
        <v>-9.6502620340943798E-3</v>
      </c>
      <c r="AU28" s="175">
        <v>0</v>
      </c>
      <c r="AV28" s="177">
        <v>0</v>
      </c>
      <c r="AW28" s="333">
        <v>0.16884890306083275</v>
      </c>
      <c r="AX28" s="334">
        <v>16744836.064127782</v>
      </c>
      <c r="AY28" s="335">
        <v>2827347.201361448</v>
      </c>
      <c r="AZ28" s="333">
        <v>0</v>
      </c>
      <c r="BA28" s="334">
        <v>0</v>
      </c>
      <c r="BB28" s="335">
        <v>0</v>
      </c>
      <c r="BC28" s="228">
        <v>0</v>
      </c>
      <c r="BD28" s="334">
        <v>0</v>
      </c>
      <c r="BE28" s="316">
        <f t="shared" si="5"/>
        <v>0</v>
      </c>
      <c r="BF28" s="428">
        <v>0</v>
      </c>
      <c r="BG28" s="429">
        <v>0</v>
      </c>
      <c r="BH28" s="430">
        <v>0</v>
      </c>
      <c r="BI28" s="333">
        <v>0.18547737805092676</v>
      </c>
      <c r="BJ28" s="334">
        <v>0</v>
      </c>
      <c r="BK28" s="335">
        <v>0</v>
      </c>
      <c r="BL28" s="332">
        <v>5.7901447145072893E-2</v>
      </c>
      <c r="BM28" s="173">
        <v>0</v>
      </c>
      <c r="BN28" s="173">
        <f t="shared" si="6"/>
        <v>0</v>
      </c>
      <c r="BO28" s="431">
        <v>0</v>
      </c>
      <c r="BP28" s="335">
        <v>0</v>
      </c>
      <c r="BQ28" s="335">
        <v>0</v>
      </c>
      <c r="BR28" s="333">
        <v>-0.14099953906429172</v>
      </c>
      <c r="BS28" s="334">
        <v>0</v>
      </c>
      <c r="BT28" s="335">
        <v>0</v>
      </c>
      <c r="BU28" s="333">
        <v>-0.13251179933196927</v>
      </c>
      <c r="BV28" s="334">
        <v>0</v>
      </c>
      <c r="BW28" s="425">
        <v>0</v>
      </c>
      <c r="BX28" s="173">
        <f t="shared" si="0"/>
        <v>3581478178.7580118</v>
      </c>
      <c r="BZ28" s="173">
        <f t="shared" si="1"/>
        <v>603551475710.44958</v>
      </c>
      <c r="CB28" s="432">
        <f t="shared" si="7"/>
        <v>5.9340061666524795E-3</v>
      </c>
      <c r="CC28" s="433">
        <v>5.9460248232721105E-3</v>
      </c>
    </row>
    <row r="29" spans="1:81" ht="15.75">
      <c r="A29" s="423">
        <v>38777</v>
      </c>
      <c r="B29" s="172">
        <v>607766679024.66626</v>
      </c>
      <c r="C29" s="173">
        <v>15935374658.981182</v>
      </c>
      <c r="D29" s="174">
        <v>3.6876024649221822E-2</v>
      </c>
      <c r="E29" s="201">
        <v>0</v>
      </c>
      <c r="F29" s="175">
        <f t="shared" si="2"/>
        <v>0</v>
      </c>
      <c r="G29" s="333">
        <v>-4.1035330930166314E-2</v>
      </c>
      <c r="H29" s="334">
        <v>150257119.31615472</v>
      </c>
      <c r="I29" s="334">
        <v>-6165850.6157518942</v>
      </c>
      <c r="J29" s="424">
        <v>0</v>
      </c>
      <c r="K29" s="425">
        <v>0</v>
      </c>
      <c r="L29" s="425">
        <v>0</v>
      </c>
      <c r="M29" s="424">
        <v>-1.210366367547038E-2</v>
      </c>
      <c r="N29" s="425">
        <v>0</v>
      </c>
      <c r="O29" s="425">
        <v>0</v>
      </c>
      <c r="P29" s="424">
        <v>0</v>
      </c>
      <c r="Q29" s="425">
        <v>0</v>
      </c>
      <c r="R29" s="359">
        <v>0</v>
      </c>
      <c r="S29" s="333">
        <v>0</v>
      </c>
      <c r="T29" s="334">
        <v>0</v>
      </c>
      <c r="U29" s="335">
        <v>0</v>
      </c>
      <c r="V29" s="333">
        <v>-4.2507250952284734E-2</v>
      </c>
      <c r="W29" s="334">
        <v>0</v>
      </c>
      <c r="X29" s="334">
        <v>0</v>
      </c>
      <c r="Y29" s="426">
        <v>4.6481834555438369E-2</v>
      </c>
      <c r="Z29" s="427">
        <v>69032588.893152446</v>
      </c>
      <c r="AA29" s="427">
        <v>3208761.3758651041</v>
      </c>
      <c r="AB29" s="505">
        <v>0</v>
      </c>
      <c r="AC29" s="427">
        <v>0</v>
      </c>
      <c r="AD29" s="427">
        <v>0</v>
      </c>
      <c r="AE29" s="424">
        <v>-1.940695220810789E-2</v>
      </c>
      <c r="AF29" s="334">
        <v>0</v>
      </c>
      <c r="AG29" s="359">
        <v>0</v>
      </c>
      <c r="AH29" s="333">
        <v>-9.572579633169577E-3</v>
      </c>
      <c r="AI29" s="334">
        <v>0</v>
      </c>
      <c r="AJ29" s="335">
        <v>0</v>
      </c>
      <c r="AK29" s="332">
        <v>-1.8430985253712229E-2</v>
      </c>
      <c r="AL29" s="173">
        <f t="shared" ref="AL29:AL38" si="10">AL28*(1+AK28)</f>
        <v>394863243.98398614</v>
      </c>
      <c r="AM29" s="172">
        <f t="shared" si="3"/>
        <v>-7277718.6271018228</v>
      </c>
      <c r="AN29" s="203">
        <v>9.3243780304322676E-2</v>
      </c>
      <c r="AO29" s="177">
        <v>0</v>
      </c>
      <c r="AP29" s="177">
        <v>0</v>
      </c>
      <c r="AQ29" s="174">
        <v>0</v>
      </c>
      <c r="AR29" s="175">
        <v>0</v>
      </c>
      <c r="AS29" s="177">
        <f t="shared" si="4"/>
        <v>0</v>
      </c>
      <c r="AT29" s="174">
        <v>-2.3826614277025166E-2</v>
      </c>
      <c r="AU29" s="175">
        <v>0</v>
      </c>
      <c r="AV29" s="177">
        <v>0</v>
      </c>
      <c r="AW29" s="333">
        <v>3.0716650447930691E-2</v>
      </c>
      <c r="AX29" s="334">
        <v>19572183.265489228</v>
      </c>
      <c r="AY29" s="335">
        <v>601191.91186887131</v>
      </c>
      <c r="AZ29" s="333">
        <v>0</v>
      </c>
      <c r="BA29" s="334">
        <v>0</v>
      </c>
      <c r="BB29" s="335">
        <v>0</v>
      </c>
      <c r="BC29" s="228">
        <v>0</v>
      </c>
      <c r="BD29" s="334">
        <v>0</v>
      </c>
      <c r="BE29" s="316">
        <f t="shared" si="5"/>
        <v>0</v>
      </c>
      <c r="BF29" s="428">
        <v>0</v>
      </c>
      <c r="BG29" s="429">
        <v>0</v>
      </c>
      <c r="BH29" s="430">
        <v>0</v>
      </c>
      <c r="BI29" s="333">
        <v>-3.4744604660879239E-2</v>
      </c>
      <c r="BJ29" s="334">
        <v>0</v>
      </c>
      <c r="BK29" s="335">
        <v>0</v>
      </c>
      <c r="BL29" s="332">
        <v>9.044761834721915E-2</v>
      </c>
      <c r="BM29" s="173">
        <v>0</v>
      </c>
      <c r="BN29" s="173">
        <f t="shared" si="6"/>
        <v>0</v>
      </c>
      <c r="BO29" s="431">
        <v>0</v>
      </c>
      <c r="BP29" s="335">
        <v>0</v>
      </c>
      <c r="BQ29" s="335">
        <v>0</v>
      </c>
      <c r="BR29" s="333">
        <v>0.21380319153874985</v>
      </c>
      <c r="BS29" s="334">
        <v>0</v>
      </c>
      <c r="BT29" s="335">
        <v>0</v>
      </c>
      <c r="BU29" s="333">
        <v>5.2492385169063557E-2</v>
      </c>
      <c r="BV29" s="334">
        <v>0</v>
      </c>
      <c r="BW29" s="425">
        <v>0</v>
      </c>
      <c r="BX29" s="173">
        <f t="shared" si="0"/>
        <v>15945008274.9363</v>
      </c>
      <c r="BZ29" s="173">
        <f t="shared" si="1"/>
        <v>607132953889.2074</v>
      </c>
      <c r="CB29" s="432">
        <f t="shared" si="7"/>
        <v>2.6262794949269093E-2</v>
      </c>
      <c r="CC29" s="433">
        <v>2.6219559592431101E-2</v>
      </c>
    </row>
    <row r="30" spans="1:81" ht="15.75">
      <c r="A30" s="423">
        <v>38808</v>
      </c>
      <c r="B30" s="172">
        <v>623702053683.64746</v>
      </c>
      <c r="C30" s="173">
        <v>6495957654.1142416</v>
      </c>
      <c r="D30" s="174">
        <v>4.086492521478842E-2</v>
      </c>
      <c r="E30" s="201">
        <v>0</v>
      </c>
      <c r="F30" s="175">
        <f t="shared" si="2"/>
        <v>0</v>
      </c>
      <c r="G30" s="333">
        <v>0.28004913817140326</v>
      </c>
      <c r="H30" s="334">
        <v>144091268.70040283</v>
      </c>
      <c r="I30" s="334">
        <v>40352635.617571905</v>
      </c>
      <c r="J30" s="424">
        <v>0</v>
      </c>
      <c r="K30" s="425">
        <v>0</v>
      </c>
      <c r="L30" s="425">
        <v>0</v>
      </c>
      <c r="M30" s="424">
        <v>-8.48443554129997E-2</v>
      </c>
      <c r="N30" s="425">
        <v>0</v>
      </c>
      <c r="O30" s="425">
        <v>0</v>
      </c>
      <c r="P30" s="424">
        <v>0</v>
      </c>
      <c r="Q30" s="425">
        <v>0</v>
      </c>
      <c r="R30" s="359">
        <v>0</v>
      </c>
      <c r="S30" s="333">
        <v>0</v>
      </c>
      <c r="T30" s="334">
        <v>0</v>
      </c>
      <c r="U30" s="335">
        <v>0</v>
      </c>
      <c r="V30" s="333">
        <v>7.2954587747618538E-2</v>
      </c>
      <c r="W30" s="334">
        <v>0</v>
      </c>
      <c r="X30" s="334">
        <v>0</v>
      </c>
      <c r="Y30" s="426">
        <v>2.0061890344147671E-2</v>
      </c>
      <c r="Z30" s="427">
        <v>72241350.269017547</v>
      </c>
      <c r="AA30" s="427">
        <v>1449298.0474101929</v>
      </c>
      <c r="AB30" s="505">
        <v>0</v>
      </c>
      <c r="AC30" s="427">
        <v>0</v>
      </c>
      <c r="AD30" s="427">
        <v>0</v>
      </c>
      <c r="AE30" s="424">
        <v>0.22692030680941905</v>
      </c>
      <c r="AF30" s="334">
        <v>0</v>
      </c>
      <c r="AG30" s="359">
        <v>0</v>
      </c>
      <c r="AH30" s="333">
        <v>0.19186038476916562</v>
      </c>
      <c r="AI30" s="334">
        <v>0</v>
      </c>
      <c r="AJ30" s="335">
        <v>0</v>
      </c>
      <c r="AK30" s="332">
        <v>0.14330839876382676</v>
      </c>
      <c r="AL30" s="173">
        <f t="shared" si="10"/>
        <v>387585525.3568843</v>
      </c>
      <c r="AM30" s="172">
        <f t="shared" si="3"/>
        <v>55544261.022931665</v>
      </c>
      <c r="AN30" s="203">
        <v>-3.3341726240707033E-2</v>
      </c>
      <c r="AO30" s="177">
        <v>0</v>
      </c>
      <c r="AP30" s="177">
        <v>0</v>
      </c>
      <c r="AQ30" s="174">
        <v>0</v>
      </c>
      <c r="AR30" s="175">
        <v>0</v>
      </c>
      <c r="AS30" s="177">
        <f t="shared" si="4"/>
        <v>0</v>
      </c>
      <c r="AT30" s="174">
        <v>0.28234799085949036</v>
      </c>
      <c r="AU30" s="175">
        <v>0</v>
      </c>
      <c r="AV30" s="177">
        <v>0</v>
      </c>
      <c r="AW30" s="333">
        <v>-1.0791626910985719E-2</v>
      </c>
      <c r="AX30" s="334">
        <v>20173375.177358098</v>
      </c>
      <c r="AY30" s="335">
        <v>-217703.53844938896</v>
      </c>
      <c r="AZ30" s="333">
        <v>0</v>
      </c>
      <c r="BA30" s="334">
        <v>0</v>
      </c>
      <c r="BB30" s="335">
        <v>0</v>
      </c>
      <c r="BC30" s="228">
        <v>0</v>
      </c>
      <c r="BD30" s="334">
        <v>0</v>
      </c>
      <c r="BE30" s="316">
        <f t="shared" si="5"/>
        <v>0</v>
      </c>
      <c r="BF30" s="428">
        <v>0</v>
      </c>
      <c r="BG30" s="429">
        <v>0</v>
      </c>
      <c r="BH30" s="430">
        <v>0</v>
      </c>
      <c r="BI30" s="333">
        <v>8.7590911402598795E-2</v>
      </c>
      <c r="BJ30" s="334">
        <v>0</v>
      </c>
      <c r="BK30" s="335">
        <v>0</v>
      </c>
      <c r="BL30" s="332">
        <v>9.4621290037710998E-2</v>
      </c>
      <c r="BM30" s="173">
        <v>0</v>
      </c>
      <c r="BN30" s="173">
        <f t="shared" si="6"/>
        <v>0</v>
      </c>
      <c r="BO30" s="431">
        <v>0</v>
      </c>
      <c r="BP30" s="335">
        <v>0</v>
      </c>
      <c r="BQ30" s="335">
        <v>0</v>
      </c>
      <c r="BR30" s="333">
        <v>0.46423537656710034</v>
      </c>
      <c r="BS30" s="334">
        <v>0</v>
      </c>
      <c r="BT30" s="335">
        <v>0</v>
      </c>
      <c r="BU30" s="333">
        <v>-1.5444847559690049E-2</v>
      </c>
      <c r="BV30" s="334">
        <v>0</v>
      </c>
      <c r="BW30" s="425">
        <v>0</v>
      </c>
      <c r="BX30" s="173">
        <f t="shared" si="0"/>
        <v>6398829162.964777</v>
      </c>
      <c r="BZ30" s="173">
        <f t="shared" si="1"/>
        <v>623077962164.14368</v>
      </c>
      <c r="CB30" s="432">
        <f t="shared" si="7"/>
        <v>1.0269708690610163E-2</v>
      </c>
      <c r="CC30" s="433">
        <v>1.0415161559511402E-2</v>
      </c>
    </row>
    <row r="31" spans="1:81" ht="15.75">
      <c r="A31" s="423">
        <v>38838</v>
      </c>
      <c r="B31" s="172">
        <v>630198011337.76172</v>
      </c>
      <c r="C31" s="173">
        <v>-30808053814.753735</v>
      </c>
      <c r="D31" s="174">
        <v>3.7542922400398415E-2</v>
      </c>
      <c r="E31" s="201">
        <v>0</v>
      </c>
      <c r="F31" s="175">
        <f t="shared" si="2"/>
        <v>0</v>
      </c>
      <c r="G31" s="333">
        <v>-0.11159094716557774</v>
      </c>
      <c r="H31" s="334">
        <v>184443904.31797472</v>
      </c>
      <c r="I31" s="334">
        <v>-20582269.981759991</v>
      </c>
      <c r="J31" s="424">
        <v>0</v>
      </c>
      <c r="K31" s="425">
        <v>0</v>
      </c>
      <c r="L31" s="425">
        <v>0</v>
      </c>
      <c r="M31" s="424">
        <v>8.7762210295158419E-2</v>
      </c>
      <c r="N31" s="425">
        <v>0</v>
      </c>
      <c r="O31" s="425">
        <v>0</v>
      </c>
      <c r="P31" s="424">
        <v>0</v>
      </c>
      <c r="Q31" s="425">
        <v>0</v>
      </c>
      <c r="R31" s="359">
        <v>0</v>
      </c>
      <c r="S31" s="333">
        <v>0</v>
      </c>
      <c r="T31" s="334">
        <v>0</v>
      </c>
      <c r="U31" s="335">
        <v>0</v>
      </c>
      <c r="V31" s="333">
        <v>0.99308139363156633</v>
      </c>
      <c r="W31" s="334">
        <v>0</v>
      </c>
      <c r="X31" s="334">
        <v>0</v>
      </c>
      <c r="Y31" s="426">
        <v>2.9292646542612773E-2</v>
      </c>
      <c r="Z31" s="427">
        <v>73690648.316427737</v>
      </c>
      <c r="AA31" s="427">
        <v>2158594.1146291005</v>
      </c>
      <c r="AB31" s="505">
        <v>0</v>
      </c>
      <c r="AC31" s="427">
        <v>0</v>
      </c>
      <c r="AD31" s="427">
        <v>0</v>
      </c>
      <c r="AE31" s="424">
        <v>-7.5176668703665626E-4</v>
      </c>
      <c r="AF31" s="334">
        <v>0</v>
      </c>
      <c r="AG31" s="359">
        <v>0</v>
      </c>
      <c r="AH31" s="333">
        <v>-0.21996910692027308</v>
      </c>
      <c r="AI31" s="334">
        <v>0</v>
      </c>
      <c r="AJ31" s="335">
        <v>0</v>
      </c>
      <c r="AK31" s="332">
        <v>-0.17711470403855648</v>
      </c>
      <c r="AL31" s="173">
        <f t="shared" si="10"/>
        <v>443129786.379816</v>
      </c>
      <c r="AM31" s="172">
        <f t="shared" si="3"/>
        <v>-78484800.965329871</v>
      </c>
      <c r="AN31" s="203">
        <v>-9.9358267090373001E-2</v>
      </c>
      <c r="AO31" s="177">
        <v>0</v>
      </c>
      <c r="AP31" s="177">
        <v>0</v>
      </c>
      <c r="AQ31" s="174">
        <v>0</v>
      </c>
      <c r="AR31" s="175">
        <v>0</v>
      </c>
      <c r="AS31" s="177">
        <f t="shared" si="4"/>
        <v>0</v>
      </c>
      <c r="AT31" s="174">
        <v>-5.9488065643322714E-2</v>
      </c>
      <c r="AU31" s="175">
        <v>0</v>
      </c>
      <c r="AV31" s="177">
        <v>0</v>
      </c>
      <c r="AW31" s="333">
        <v>-0.15873184837049462</v>
      </c>
      <c r="AX31" s="334">
        <v>19955671.63890871</v>
      </c>
      <c r="AY31" s="335">
        <v>-3167600.6447186372</v>
      </c>
      <c r="AZ31" s="333">
        <v>0</v>
      </c>
      <c r="BA31" s="334">
        <v>0</v>
      </c>
      <c r="BB31" s="335">
        <v>0</v>
      </c>
      <c r="BC31" s="228">
        <v>0</v>
      </c>
      <c r="BD31" s="334">
        <v>0</v>
      </c>
      <c r="BE31" s="316">
        <f t="shared" si="5"/>
        <v>0</v>
      </c>
      <c r="BF31" s="428">
        <v>0</v>
      </c>
      <c r="BG31" s="429">
        <v>0</v>
      </c>
      <c r="BH31" s="430">
        <v>0</v>
      </c>
      <c r="BI31" s="333">
        <v>-0.17791855373931684</v>
      </c>
      <c r="BJ31" s="334">
        <v>0</v>
      </c>
      <c r="BK31" s="335">
        <v>0</v>
      </c>
      <c r="BL31" s="332">
        <v>-0.15230195587611325</v>
      </c>
      <c r="BM31" s="173">
        <v>0</v>
      </c>
      <c r="BN31" s="173">
        <f t="shared" si="6"/>
        <v>0</v>
      </c>
      <c r="BO31" s="431">
        <v>0</v>
      </c>
      <c r="BP31" s="335">
        <v>0</v>
      </c>
      <c r="BQ31" s="335">
        <v>0</v>
      </c>
      <c r="BR31" s="333">
        <v>-0.18140874734751672</v>
      </c>
      <c r="BS31" s="334">
        <v>0</v>
      </c>
      <c r="BT31" s="335">
        <v>0</v>
      </c>
      <c r="BU31" s="333">
        <v>1.4533971581167803E-2</v>
      </c>
      <c r="BV31" s="334">
        <v>0</v>
      </c>
      <c r="BW31" s="425">
        <v>0</v>
      </c>
      <c r="BX31" s="173">
        <f t="shared" si="0"/>
        <v>-30707977737.276558</v>
      </c>
      <c r="BZ31" s="173">
        <f t="shared" si="1"/>
        <v>629476791327.10864</v>
      </c>
      <c r="CB31" s="432">
        <f t="shared" si="7"/>
        <v>-4.878333587571318E-2</v>
      </c>
      <c r="CC31" s="433">
        <v>-4.8886307573956803E-2</v>
      </c>
    </row>
    <row r="32" spans="1:81" ht="15.75">
      <c r="A32" s="423">
        <v>38869</v>
      </c>
      <c r="B32" s="172">
        <v>599389957523.00793</v>
      </c>
      <c r="C32" s="173">
        <v>3696654196.8578186</v>
      </c>
      <c r="D32" s="174">
        <v>-8.8985675211266532E-2</v>
      </c>
      <c r="E32" s="201">
        <v>0</v>
      </c>
      <c r="F32" s="175">
        <f t="shared" si="2"/>
        <v>0</v>
      </c>
      <c r="G32" s="333">
        <v>-0.10586336260724413</v>
      </c>
      <c r="H32" s="334">
        <v>163861634.33621472</v>
      </c>
      <c r="I32" s="334">
        <v>-17346943.613150343</v>
      </c>
      <c r="J32" s="424">
        <v>0</v>
      </c>
      <c r="K32" s="425">
        <v>0</v>
      </c>
      <c r="L32" s="425">
        <v>0</v>
      </c>
      <c r="M32" s="424">
        <v>-1.9122673786595039E-2</v>
      </c>
      <c r="N32" s="425">
        <v>0</v>
      </c>
      <c r="O32" s="425">
        <v>0</v>
      </c>
      <c r="P32" s="424">
        <v>0</v>
      </c>
      <c r="Q32" s="425">
        <v>0</v>
      </c>
      <c r="R32" s="359">
        <v>0</v>
      </c>
      <c r="S32" s="333">
        <v>0</v>
      </c>
      <c r="T32" s="334">
        <v>0</v>
      </c>
      <c r="U32" s="335">
        <v>0</v>
      </c>
      <c r="V32" s="333">
        <v>-0.19569895851838356</v>
      </c>
      <c r="W32" s="334">
        <v>0</v>
      </c>
      <c r="X32" s="334">
        <v>0</v>
      </c>
      <c r="Y32" s="426">
        <v>-3.1895225254060564E-2</v>
      </c>
      <c r="Z32" s="427">
        <v>75849242.431056842</v>
      </c>
      <c r="AA32" s="427">
        <v>-2419228.6726884064</v>
      </c>
      <c r="AB32" s="505">
        <v>0</v>
      </c>
      <c r="AC32" s="427">
        <v>0</v>
      </c>
      <c r="AD32" s="427">
        <v>0</v>
      </c>
      <c r="AE32" s="424">
        <v>-0.1542497045590793</v>
      </c>
      <c r="AF32" s="334">
        <v>0</v>
      </c>
      <c r="AG32" s="359">
        <v>0</v>
      </c>
      <c r="AH32" s="333">
        <v>-0.12793878697297023</v>
      </c>
      <c r="AI32" s="334">
        <v>0</v>
      </c>
      <c r="AJ32" s="335">
        <v>0</v>
      </c>
      <c r="AK32" s="332">
        <v>-8.4939119826839091E-2</v>
      </c>
      <c r="AL32" s="173">
        <f t="shared" si="10"/>
        <v>364644985.41448617</v>
      </c>
      <c r="AM32" s="172">
        <f t="shared" si="3"/>
        <v>-30972624.110377032</v>
      </c>
      <c r="AN32" s="203">
        <v>-0.15019271625703978</v>
      </c>
      <c r="AO32" s="177">
        <v>0</v>
      </c>
      <c r="AP32" s="177">
        <v>0</v>
      </c>
      <c r="AQ32" s="174">
        <v>0</v>
      </c>
      <c r="AR32" s="175">
        <v>0</v>
      </c>
      <c r="AS32" s="177">
        <f t="shared" si="4"/>
        <v>0</v>
      </c>
      <c r="AT32" s="174">
        <v>-6.3856543285153083E-2</v>
      </c>
      <c r="AU32" s="175">
        <v>0</v>
      </c>
      <c r="AV32" s="177">
        <v>0</v>
      </c>
      <c r="AW32" s="333">
        <v>-3.0756763948129356E-2</v>
      </c>
      <c r="AX32" s="334">
        <v>16788070.994190075</v>
      </c>
      <c r="AY32" s="335">
        <v>-516346.73671274143</v>
      </c>
      <c r="AZ32" s="333">
        <v>0</v>
      </c>
      <c r="BA32" s="334">
        <v>0</v>
      </c>
      <c r="BB32" s="335">
        <v>0</v>
      </c>
      <c r="BC32" s="228">
        <v>0</v>
      </c>
      <c r="BD32" s="334">
        <v>0</v>
      </c>
      <c r="BE32" s="316">
        <f t="shared" si="5"/>
        <v>0</v>
      </c>
      <c r="BF32" s="428">
        <v>0</v>
      </c>
      <c r="BG32" s="429">
        <v>0</v>
      </c>
      <c r="BH32" s="430">
        <v>0</v>
      </c>
      <c r="BI32" s="333">
        <v>-0.20077594705080221</v>
      </c>
      <c r="BJ32" s="334">
        <v>0</v>
      </c>
      <c r="BK32" s="335">
        <v>0</v>
      </c>
      <c r="BL32" s="332">
        <v>-6.7659574877310336E-2</v>
      </c>
      <c r="BM32" s="173">
        <v>0</v>
      </c>
      <c r="BN32" s="173">
        <f t="shared" si="6"/>
        <v>0</v>
      </c>
      <c r="BO32" s="431">
        <v>0</v>
      </c>
      <c r="BP32" s="335">
        <v>0</v>
      </c>
      <c r="BQ32" s="335">
        <v>0</v>
      </c>
      <c r="BR32" s="333">
        <v>-0.20820126155828564</v>
      </c>
      <c r="BS32" s="334">
        <v>0</v>
      </c>
      <c r="BT32" s="335">
        <v>0</v>
      </c>
      <c r="BU32" s="333">
        <v>-0.15617774008118715</v>
      </c>
      <c r="BV32" s="334">
        <v>0</v>
      </c>
      <c r="BW32" s="425">
        <v>0</v>
      </c>
      <c r="BX32" s="173">
        <f t="shared" si="0"/>
        <v>3747909339.990747</v>
      </c>
      <c r="BZ32" s="173">
        <f t="shared" si="1"/>
        <v>598768813589.83215</v>
      </c>
      <c r="CB32" s="432">
        <f t="shared" si="7"/>
        <v>6.2593596308409861E-3</v>
      </c>
      <c r="CC32" s="433">
        <v>6.1673609149781603E-3</v>
      </c>
    </row>
    <row r="33" spans="1:81" ht="15.75">
      <c r="A33" s="423">
        <v>38899</v>
      </c>
      <c r="B33" s="172">
        <v>603086611719.86572</v>
      </c>
      <c r="C33" s="173">
        <v>2846058277.9582195</v>
      </c>
      <c r="D33" s="174">
        <v>9.9771156704995569E-3</v>
      </c>
      <c r="E33" s="201">
        <v>0</v>
      </c>
      <c r="F33" s="175">
        <f t="shared" si="2"/>
        <v>0</v>
      </c>
      <c r="G33" s="333">
        <v>-0.12752607460054557</v>
      </c>
      <c r="H33" s="334">
        <v>146514690.72306436</v>
      </c>
      <c r="I33" s="334">
        <v>-18684443.37922537</v>
      </c>
      <c r="J33" s="424">
        <v>0</v>
      </c>
      <c r="K33" s="425">
        <v>0</v>
      </c>
      <c r="L33" s="425">
        <v>0</v>
      </c>
      <c r="M33" s="424">
        <v>2.0579059241778545E-2</v>
      </c>
      <c r="N33" s="425">
        <v>0</v>
      </c>
      <c r="O33" s="425">
        <v>0</v>
      </c>
      <c r="P33" s="424">
        <v>0</v>
      </c>
      <c r="Q33" s="425">
        <v>0</v>
      </c>
      <c r="R33" s="359">
        <v>0</v>
      </c>
      <c r="S33" s="333">
        <v>0</v>
      </c>
      <c r="T33" s="334">
        <v>0</v>
      </c>
      <c r="U33" s="335">
        <v>0</v>
      </c>
      <c r="V33" s="333">
        <v>-0.25723303431044003</v>
      </c>
      <c r="W33" s="334">
        <v>0</v>
      </c>
      <c r="X33" s="334">
        <v>0</v>
      </c>
      <c r="Y33" s="426">
        <v>-3.8882532561624127E-2</v>
      </c>
      <c r="Z33" s="427">
        <v>73430013.758368433</v>
      </c>
      <c r="AA33" s="427">
        <v>-2855144.900960268</v>
      </c>
      <c r="AB33" s="505">
        <v>0</v>
      </c>
      <c r="AC33" s="427">
        <v>0</v>
      </c>
      <c r="AD33" s="427">
        <v>0</v>
      </c>
      <c r="AE33" s="424">
        <v>-0.21368642376167127</v>
      </c>
      <c r="AF33" s="334">
        <v>0</v>
      </c>
      <c r="AG33" s="359">
        <v>0</v>
      </c>
      <c r="AH33" s="333">
        <v>-0.17976288203570198</v>
      </c>
      <c r="AI33" s="334">
        <v>0</v>
      </c>
      <c r="AJ33" s="335">
        <v>0</v>
      </c>
      <c r="AK33" s="332">
        <v>-8.2767340566709795E-3</v>
      </c>
      <c r="AL33" s="173">
        <f t="shared" si="10"/>
        <v>333672361.30410916</v>
      </c>
      <c r="AM33" s="172">
        <f t="shared" si="3"/>
        <v>-2761717.396575544</v>
      </c>
      <c r="AN33" s="203">
        <v>0.1353854619705615</v>
      </c>
      <c r="AO33" s="177">
        <v>0</v>
      </c>
      <c r="AP33" s="177">
        <v>0</v>
      </c>
      <c r="AQ33" s="174">
        <v>0</v>
      </c>
      <c r="AR33" s="175">
        <v>0</v>
      </c>
      <c r="AS33" s="177">
        <f t="shared" si="4"/>
        <v>0</v>
      </c>
      <c r="AT33" s="174">
        <v>0.17999880219666042</v>
      </c>
      <c r="AU33" s="175">
        <v>0</v>
      </c>
      <c r="AV33" s="177">
        <v>0</v>
      </c>
      <c r="AW33" s="333">
        <v>-7.9883952392309887E-2</v>
      </c>
      <c r="AX33" s="334">
        <v>16271724.257477334</v>
      </c>
      <c r="AY33" s="335">
        <v>-1299849.6459251132</v>
      </c>
      <c r="AZ33" s="333">
        <v>0</v>
      </c>
      <c r="BA33" s="334">
        <v>0</v>
      </c>
      <c r="BB33" s="335">
        <v>0</v>
      </c>
      <c r="BC33" s="228">
        <v>0</v>
      </c>
      <c r="BD33" s="334">
        <v>0</v>
      </c>
      <c r="BE33" s="316">
        <f t="shared" si="5"/>
        <v>0</v>
      </c>
      <c r="BF33" s="428">
        <v>0</v>
      </c>
      <c r="BG33" s="429">
        <v>0</v>
      </c>
      <c r="BH33" s="430">
        <v>0</v>
      </c>
      <c r="BI33" s="333">
        <v>2.0471569590265666E-3</v>
      </c>
      <c r="BJ33" s="334">
        <v>0</v>
      </c>
      <c r="BK33" s="335">
        <v>0</v>
      </c>
      <c r="BL33" s="332">
        <v>-8.7988462883561033E-2</v>
      </c>
      <c r="BM33" s="173">
        <v>0</v>
      </c>
      <c r="BN33" s="173">
        <f t="shared" si="6"/>
        <v>0</v>
      </c>
      <c r="BO33" s="431">
        <v>0</v>
      </c>
      <c r="BP33" s="335">
        <v>0</v>
      </c>
      <c r="BQ33" s="335">
        <v>0</v>
      </c>
      <c r="BR33" s="333">
        <v>-3.3742834974809883E-3</v>
      </c>
      <c r="BS33" s="334">
        <v>0</v>
      </c>
      <c r="BT33" s="335">
        <v>0</v>
      </c>
      <c r="BU33" s="333">
        <v>6.1794161595305347E-2</v>
      </c>
      <c r="BV33" s="334">
        <v>0</v>
      </c>
      <c r="BW33" s="425">
        <v>0</v>
      </c>
      <c r="BX33" s="173">
        <f t="shared" si="0"/>
        <v>2871659433.2809057</v>
      </c>
      <c r="BZ33" s="173">
        <f t="shared" si="1"/>
        <v>602516722929.82275</v>
      </c>
      <c r="CB33" s="432">
        <f t="shared" si="7"/>
        <v>4.766107435685861E-3</v>
      </c>
      <c r="CC33" s="433">
        <v>4.7191534725699001E-3</v>
      </c>
    </row>
    <row r="34" spans="1:81" ht="15.75">
      <c r="A34" s="423">
        <v>38930</v>
      </c>
      <c r="B34" s="172">
        <v>605932669997.82397</v>
      </c>
      <c r="C34" s="173">
        <v>15857344986.858601</v>
      </c>
      <c r="D34" s="174">
        <v>-2.0778978581838199E-2</v>
      </c>
      <c r="E34" s="201">
        <v>0</v>
      </c>
      <c r="F34" s="175">
        <f t="shared" si="2"/>
        <v>0</v>
      </c>
      <c r="G34" s="333">
        <v>3.87572685244413E-2</v>
      </c>
      <c r="H34" s="334">
        <v>127830247.343839</v>
      </c>
      <c r="I34" s="334">
        <v>4954351.2218509177</v>
      </c>
      <c r="J34" s="424">
        <v>0</v>
      </c>
      <c r="K34" s="425">
        <v>0</v>
      </c>
      <c r="L34" s="425">
        <v>0</v>
      </c>
      <c r="M34" s="424">
        <v>-0.16864279797533166</v>
      </c>
      <c r="N34" s="425">
        <v>0</v>
      </c>
      <c r="O34" s="425">
        <v>0</v>
      </c>
      <c r="P34" s="424">
        <v>0</v>
      </c>
      <c r="Q34" s="425">
        <v>0</v>
      </c>
      <c r="R34" s="359">
        <v>0</v>
      </c>
      <c r="S34" s="333">
        <v>0</v>
      </c>
      <c r="T34" s="334">
        <v>0</v>
      </c>
      <c r="U34" s="335">
        <v>0</v>
      </c>
      <c r="V34" s="333">
        <v>0.14372762571860881</v>
      </c>
      <c r="W34" s="334">
        <v>0</v>
      </c>
      <c r="X34" s="334">
        <v>0</v>
      </c>
      <c r="Y34" s="426">
        <v>5.2431307943080152E-2</v>
      </c>
      <c r="Z34" s="427">
        <v>70574868.857408166</v>
      </c>
      <c r="AA34" s="427">
        <v>3700332.6821052646</v>
      </c>
      <c r="AB34" s="505">
        <v>0</v>
      </c>
      <c r="AC34" s="427">
        <v>0</v>
      </c>
      <c r="AD34" s="427">
        <v>0</v>
      </c>
      <c r="AE34" s="424">
        <v>8.4563525396433303E-2</v>
      </c>
      <c r="AF34" s="334">
        <v>0</v>
      </c>
      <c r="AG34" s="359">
        <v>0</v>
      </c>
      <c r="AH34" s="333">
        <v>0.11548130169053276</v>
      </c>
      <c r="AI34" s="334">
        <v>0</v>
      </c>
      <c r="AJ34" s="335">
        <v>0</v>
      </c>
      <c r="AK34" s="332">
        <v>0.11397841222808078</v>
      </c>
      <c r="AL34" s="173">
        <f t="shared" si="10"/>
        <v>330910643.90753365</v>
      </c>
      <c r="AM34" s="172">
        <f t="shared" si="3"/>
        <v>37716669.781952515</v>
      </c>
      <c r="AN34" s="203">
        <v>0.10892362827920818</v>
      </c>
      <c r="AO34" s="177">
        <v>0</v>
      </c>
      <c r="AP34" s="177">
        <v>0</v>
      </c>
      <c r="AQ34" s="174">
        <v>0</v>
      </c>
      <c r="AR34" s="175">
        <v>0</v>
      </c>
      <c r="AS34" s="177">
        <f t="shared" si="4"/>
        <v>0</v>
      </c>
      <c r="AT34" s="174">
        <v>1.5543070453861586E-2</v>
      </c>
      <c r="AU34" s="175">
        <v>0</v>
      </c>
      <c r="AV34" s="177">
        <v>0</v>
      </c>
      <c r="AW34" s="333">
        <v>0.14562837126435724</v>
      </c>
      <c r="AX34" s="334">
        <v>14971874.611552222</v>
      </c>
      <c r="AY34" s="335">
        <v>2180329.7144545312</v>
      </c>
      <c r="AZ34" s="333">
        <v>0</v>
      </c>
      <c r="BA34" s="334">
        <v>0</v>
      </c>
      <c r="BB34" s="335">
        <v>0</v>
      </c>
      <c r="BC34" s="228">
        <v>0</v>
      </c>
      <c r="BD34" s="334">
        <v>0</v>
      </c>
      <c r="BE34" s="316">
        <f t="shared" si="5"/>
        <v>0</v>
      </c>
      <c r="BF34" s="428">
        <v>0</v>
      </c>
      <c r="BG34" s="429">
        <v>0</v>
      </c>
      <c r="BH34" s="430">
        <v>0</v>
      </c>
      <c r="BI34" s="333">
        <v>6.4960865255902708E-2</v>
      </c>
      <c r="BJ34" s="334">
        <v>0</v>
      </c>
      <c r="BK34" s="335">
        <v>0</v>
      </c>
      <c r="BL34" s="332">
        <v>5.98473230406922E-2</v>
      </c>
      <c r="BM34" s="173">
        <v>0</v>
      </c>
      <c r="BN34" s="173">
        <f t="shared" si="6"/>
        <v>0</v>
      </c>
      <c r="BO34" s="431">
        <v>0</v>
      </c>
      <c r="BP34" s="335">
        <v>0</v>
      </c>
      <c r="BQ34" s="335">
        <v>0</v>
      </c>
      <c r="BR34" s="333">
        <v>2.8890350005138943E-2</v>
      </c>
      <c r="BS34" s="334">
        <v>0</v>
      </c>
      <c r="BT34" s="335">
        <v>0</v>
      </c>
      <c r="BU34" s="333">
        <v>0.21553614644649274</v>
      </c>
      <c r="BV34" s="334">
        <v>0</v>
      </c>
      <c r="BW34" s="425">
        <v>0</v>
      </c>
      <c r="BX34" s="173">
        <f t="shared" si="0"/>
        <v>15808793303.458237</v>
      </c>
      <c r="BZ34" s="173">
        <f t="shared" si="1"/>
        <v>605388382363.10352</v>
      </c>
      <c r="CB34" s="432">
        <f t="shared" si="7"/>
        <v>2.6113473208305378E-2</v>
      </c>
      <c r="CC34" s="433">
        <v>2.6170143601789202E-2</v>
      </c>
    </row>
    <row r="35" spans="1:81" ht="15.75">
      <c r="A35" s="423">
        <v>38961</v>
      </c>
      <c r="B35" s="172">
        <v>621790014984.6825</v>
      </c>
      <c r="C35" s="173">
        <v>12275867923.715988</v>
      </c>
      <c r="D35" s="174">
        <v>-9.1613775513978549E-2</v>
      </c>
      <c r="E35" s="201">
        <v>0</v>
      </c>
      <c r="F35" s="175">
        <f t="shared" si="2"/>
        <v>0</v>
      </c>
      <c r="G35" s="333">
        <v>-0.28358982427472196</v>
      </c>
      <c r="H35" s="334">
        <v>132784598.56568992</v>
      </c>
      <c r="I35" s="334">
        <v>-37656360.973633505</v>
      </c>
      <c r="J35" s="424">
        <v>0</v>
      </c>
      <c r="K35" s="425">
        <v>0</v>
      </c>
      <c r="L35" s="425">
        <v>0</v>
      </c>
      <c r="M35" s="424">
        <v>3.7740441007458603E-2</v>
      </c>
      <c r="N35" s="425">
        <v>0</v>
      </c>
      <c r="O35" s="425">
        <v>0</v>
      </c>
      <c r="P35" s="424">
        <v>0</v>
      </c>
      <c r="Q35" s="425">
        <v>0</v>
      </c>
      <c r="R35" s="359">
        <v>0</v>
      </c>
      <c r="S35" s="333">
        <v>0</v>
      </c>
      <c r="T35" s="334">
        <v>0</v>
      </c>
      <c r="U35" s="335">
        <v>0</v>
      </c>
      <c r="V35" s="333">
        <v>2.8122299820093094E-2</v>
      </c>
      <c r="W35" s="334">
        <v>0</v>
      </c>
      <c r="X35" s="334">
        <v>0</v>
      </c>
      <c r="Y35" s="426">
        <v>8.0066595620031707E-3</v>
      </c>
      <c r="Z35" s="427">
        <v>74275201.539513439</v>
      </c>
      <c r="AA35" s="427">
        <v>594696.25262605795</v>
      </c>
      <c r="AB35" s="505">
        <v>0</v>
      </c>
      <c r="AC35" s="427">
        <v>0</v>
      </c>
      <c r="AD35" s="427">
        <v>0</v>
      </c>
      <c r="AE35" s="424">
        <v>-0.25481759632779932</v>
      </c>
      <c r="AF35" s="334">
        <v>0</v>
      </c>
      <c r="AG35" s="359">
        <v>0</v>
      </c>
      <c r="AH35" s="333">
        <v>-0.17326115741285486</v>
      </c>
      <c r="AI35" s="334">
        <v>0</v>
      </c>
      <c r="AJ35" s="335">
        <v>0</v>
      </c>
      <c r="AK35" s="332">
        <v>-0.15798929345993834</v>
      </c>
      <c r="AL35" s="173">
        <f t="shared" si="10"/>
        <v>368627313.68948615</v>
      </c>
      <c r="AM35" s="172">
        <f t="shared" si="3"/>
        <v>-58239168.83983697</v>
      </c>
      <c r="AN35" s="203">
        <v>-0.10308027204054357</v>
      </c>
      <c r="AO35" s="177">
        <v>0</v>
      </c>
      <c r="AP35" s="177">
        <v>0</v>
      </c>
      <c r="AQ35" s="174">
        <v>0</v>
      </c>
      <c r="AR35" s="175">
        <v>0</v>
      </c>
      <c r="AS35" s="177">
        <f t="shared" si="4"/>
        <v>0</v>
      </c>
      <c r="AT35" s="174">
        <v>-7.0059286732251369E-2</v>
      </c>
      <c r="AU35" s="175">
        <v>0</v>
      </c>
      <c r="AV35" s="177">
        <v>0</v>
      </c>
      <c r="AW35" s="333">
        <v>5.9796884181259433E-2</v>
      </c>
      <c r="AX35" s="334">
        <v>17152204.326006755</v>
      </c>
      <c r="AY35" s="335">
        <v>1025648.3755355229</v>
      </c>
      <c r="AZ35" s="333">
        <v>0</v>
      </c>
      <c r="BA35" s="334">
        <v>0</v>
      </c>
      <c r="BB35" s="335">
        <v>0</v>
      </c>
      <c r="BC35" s="228">
        <v>0</v>
      </c>
      <c r="BD35" s="334">
        <v>0</v>
      </c>
      <c r="BE35" s="316">
        <f t="shared" si="5"/>
        <v>0</v>
      </c>
      <c r="BF35" s="428">
        <v>0</v>
      </c>
      <c r="BG35" s="429">
        <v>0</v>
      </c>
      <c r="BH35" s="430">
        <v>0</v>
      </c>
      <c r="BI35" s="333">
        <v>-0.12775453936953046</v>
      </c>
      <c r="BJ35" s="334">
        <v>0</v>
      </c>
      <c r="BK35" s="335">
        <v>0</v>
      </c>
      <c r="BL35" s="332">
        <v>2.8683084011110496E-2</v>
      </c>
      <c r="BM35" s="173">
        <v>0</v>
      </c>
      <c r="BN35" s="173">
        <f t="shared" si="6"/>
        <v>0</v>
      </c>
      <c r="BO35" s="431">
        <v>0</v>
      </c>
      <c r="BP35" s="335">
        <v>0</v>
      </c>
      <c r="BQ35" s="335">
        <v>0</v>
      </c>
      <c r="BR35" s="333">
        <v>-0.21414867083626038</v>
      </c>
      <c r="BS35" s="334">
        <v>0</v>
      </c>
      <c r="BT35" s="335">
        <v>0</v>
      </c>
      <c r="BU35" s="333">
        <v>-0.15576667161213528</v>
      </c>
      <c r="BV35" s="334">
        <v>0</v>
      </c>
      <c r="BW35" s="425">
        <v>0</v>
      </c>
      <c r="BX35" s="173">
        <f t="shared" ref="BX35:BX66" si="11">C35-F35-I35-L35-O35-R35-U35-X35-AA35-AD35-AG35-AJ35-AM35-AP35-AS35-AV35-AY35-BB35-BE35-BH35-BK35-BN35-BQ35-BT35-BW35</f>
        <v>12370143108.901295</v>
      </c>
      <c r="BZ35" s="173">
        <f t="shared" ref="BZ35:BZ66" si="12">B35-E35-H35-K35-N35-Q35-T35-W35-Z35-AC35-AF35-AI35-AL35-AO35-AR35-AU35-AX35-BA35-BD35-BG35-BJ35-BM35-BP35-BS35-BV35</f>
        <v>621197175666.56177</v>
      </c>
      <c r="CB35" s="432">
        <f t="shared" si="7"/>
        <v>1.9913392387252548E-2</v>
      </c>
      <c r="CC35" s="433">
        <v>1.97427871594535E-2</v>
      </c>
    </row>
    <row r="36" spans="1:81" ht="15.75">
      <c r="A36" s="423">
        <v>38991</v>
      </c>
      <c r="B36" s="186">
        <v>634065882908.39856</v>
      </c>
      <c r="C36" s="173">
        <v>20311127422.489841</v>
      </c>
      <c r="D36" s="174">
        <v>2.3518853133530616E-2</v>
      </c>
      <c r="E36" s="201">
        <v>0</v>
      </c>
      <c r="F36" s="175">
        <f t="shared" si="2"/>
        <v>0</v>
      </c>
      <c r="G36" s="333">
        <v>0.16936377521702634</v>
      </c>
      <c r="H36" s="334">
        <v>95128237.592056423</v>
      </c>
      <c r="I36" s="334">
        <v>16111277.448332919</v>
      </c>
      <c r="J36" s="424">
        <v>0</v>
      </c>
      <c r="K36" s="425">
        <v>0</v>
      </c>
      <c r="L36" s="425">
        <v>0</v>
      </c>
      <c r="M36" s="424">
        <v>8.8056868263529601E-3</v>
      </c>
      <c r="N36" s="425">
        <v>0</v>
      </c>
      <c r="O36" s="425">
        <v>0</v>
      </c>
      <c r="P36" s="424">
        <v>0</v>
      </c>
      <c r="Q36" s="425">
        <v>0</v>
      </c>
      <c r="R36" s="359">
        <v>0</v>
      </c>
      <c r="S36" s="333">
        <v>0</v>
      </c>
      <c r="T36" s="334">
        <v>0</v>
      </c>
      <c r="U36" s="335">
        <v>0</v>
      </c>
      <c r="V36" s="333">
        <v>0.1087504741173959</v>
      </c>
      <c r="W36" s="334">
        <v>0</v>
      </c>
      <c r="X36" s="334">
        <v>0</v>
      </c>
      <c r="Y36" s="426">
        <v>4.3055871931310448E-2</v>
      </c>
      <c r="Z36" s="427">
        <v>74869897.7921395</v>
      </c>
      <c r="AA36" s="427">
        <v>3223588.7308486612</v>
      </c>
      <c r="AB36" s="505">
        <v>0</v>
      </c>
      <c r="AC36" s="427">
        <v>0</v>
      </c>
      <c r="AD36" s="427">
        <v>0</v>
      </c>
      <c r="AE36" s="424">
        <v>0.1835512349957619</v>
      </c>
      <c r="AF36" s="334">
        <v>0</v>
      </c>
      <c r="AG36" s="359">
        <v>0</v>
      </c>
      <c r="AH36" s="333">
        <v>1.5364721483234631E-2</v>
      </c>
      <c r="AI36" s="334">
        <v>0</v>
      </c>
      <c r="AJ36" s="335">
        <v>0</v>
      </c>
      <c r="AK36" s="332">
        <v>5.2287615288528419E-2</v>
      </c>
      <c r="AL36" s="173">
        <f t="shared" si="10"/>
        <v>310388144.84964919</v>
      </c>
      <c r="AM36" s="172">
        <f t="shared" si="3"/>
        <v>16229455.90801849</v>
      </c>
      <c r="AN36" s="203">
        <v>6.3776420099888195E-2</v>
      </c>
      <c r="AO36" s="177">
        <v>0</v>
      </c>
      <c r="AP36" s="177">
        <v>0</v>
      </c>
      <c r="AQ36" s="174">
        <v>0</v>
      </c>
      <c r="AR36" s="175">
        <v>0</v>
      </c>
      <c r="AS36" s="177">
        <f t="shared" si="4"/>
        <v>0</v>
      </c>
      <c r="AT36" s="174">
        <v>0.22079332057985326</v>
      </c>
      <c r="AU36" s="175">
        <v>0</v>
      </c>
      <c r="AV36" s="177">
        <v>0</v>
      </c>
      <c r="AW36" s="333">
        <v>-1.5257436841279693E-2</v>
      </c>
      <c r="AX36" s="334">
        <v>18177852.701542281</v>
      </c>
      <c r="AY36" s="335">
        <v>-277347.43950386677</v>
      </c>
      <c r="AZ36" s="333">
        <v>0</v>
      </c>
      <c r="BA36" s="334">
        <v>0</v>
      </c>
      <c r="BB36" s="335">
        <v>0</v>
      </c>
      <c r="BC36" s="228">
        <v>0</v>
      </c>
      <c r="BD36" s="334">
        <v>0</v>
      </c>
      <c r="BE36" s="316">
        <f t="shared" si="5"/>
        <v>0</v>
      </c>
      <c r="BF36" s="428">
        <v>0</v>
      </c>
      <c r="BG36" s="429">
        <v>0</v>
      </c>
      <c r="BH36" s="430">
        <v>0</v>
      </c>
      <c r="BI36" s="333">
        <v>-8.1501172215991333E-3</v>
      </c>
      <c r="BJ36" s="334">
        <v>0</v>
      </c>
      <c r="BK36" s="335">
        <v>0</v>
      </c>
      <c r="BL36" s="332">
        <v>0.1156069443461374</v>
      </c>
      <c r="BM36" s="173">
        <v>0</v>
      </c>
      <c r="BN36" s="173">
        <f t="shared" si="6"/>
        <v>0</v>
      </c>
      <c r="BO36" s="431">
        <v>0</v>
      </c>
      <c r="BP36" s="335">
        <v>0</v>
      </c>
      <c r="BQ36" s="335">
        <v>0</v>
      </c>
      <c r="BR36" s="333">
        <v>0.427383789164274</v>
      </c>
      <c r="BS36" s="334">
        <v>0</v>
      </c>
      <c r="BT36" s="335">
        <v>0</v>
      </c>
      <c r="BU36" s="333">
        <v>0.17495702154692988</v>
      </c>
      <c r="BV36" s="334">
        <v>0</v>
      </c>
      <c r="BW36" s="425">
        <v>0</v>
      </c>
      <c r="BX36" s="173">
        <f t="shared" si="11"/>
        <v>20275840447.84214</v>
      </c>
      <c r="BZ36" s="173">
        <f t="shared" si="12"/>
        <v>633567318775.46326</v>
      </c>
      <c r="CB36" s="432">
        <f t="shared" si="7"/>
        <v>3.2002661512008819E-2</v>
      </c>
      <c r="CC36" s="433">
        <v>3.2033149819265902E-2</v>
      </c>
    </row>
    <row r="37" spans="1:81" ht="15.75">
      <c r="A37" s="423">
        <v>39022</v>
      </c>
      <c r="B37" s="172">
        <v>654377010330.88843</v>
      </c>
      <c r="C37" s="173">
        <v>6854504572.3378229</v>
      </c>
      <c r="D37" s="174">
        <v>0.10294022320199792</v>
      </c>
      <c r="E37" s="201">
        <v>0</v>
      </c>
      <c r="F37" s="175">
        <f t="shared" si="2"/>
        <v>0</v>
      </c>
      <c r="G37" s="333">
        <v>2.809435619509552E-2</v>
      </c>
      <c r="H37" s="334">
        <v>111239515.04038934</v>
      </c>
      <c r="I37" s="334">
        <v>3125202.5585143836</v>
      </c>
      <c r="J37" s="424">
        <v>0</v>
      </c>
      <c r="K37" s="425">
        <v>0</v>
      </c>
      <c r="L37" s="425">
        <v>0</v>
      </c>
      <c r="M37" s="424">
        <v>1.7920867354830037E-2</v>
      </c>
      <c r="N37" s="425">
        <v>0</v>
      </c>
      <c r="O37" s="425">
        <v>0</v>
      </c>
      <c r="P37" s="424">
        <v>0</v>
      </c>
      <c r="Q37" s="425">
        <v>0</v>
      </c>
      <c r="R37" s="359">
        <v>0</v>
      </c>
      <c r="S37" s="333">
        <v>0</v>
      </c>
      <c r="T37" s="334">
        <v>0</v>
      </c>
      <c r="U37" s="335">
        <v>0</v>
      </c>
      <c r="V37" s="333">
        <v>0.30890230186815804</v>
      </c>
      <c r="W37" s="334">
        <v>0</v>
      </c>
      <c r="X37" s="334">
        <v>0</v>
      </c>
      <c r="Y37" s="426">
        <v>2.2322554285736488E-2</v>
      </c>
      <c r="Z37" s="427">
        <v>78093486.52298817</v>
      </c>
      <c r="AA37" s="427">
        <v>1743246.0922718341</v>
      </c>
      <c r="AB37" s="505">
        <v>0</v>
      </c>
      <c r="AC37" s="427">
        <v>0</v>
      </c>
      <c r="AD37" s="427">
        <v>0</v>
      </c>
      <c r="AE37" s="424">
        <v>4.7268208531681073E-2</v>
      </c>
      <c r="AF37" s="334">
        <v>0</v>
      </c>
      <c r="AG37" s="359">
        <v>0</v>
      </c>
      <c r="AH37" s="333">
        <v>-8.0330640982708389E-3</v>
      </c>
      <c r="AI37" s="334">
        <v>0</v>
      </c>
      <c r="AJ37" s="335">
        <v>0</v>
      </c>
      <c r="AK37" s="332">
        <v>-8.5142660501315512E-2</v>
      </c>
      <c r="AL37" s="173">
        <f t="shared" si="10"/>
        <v>326617600.75766766</v>
      </c>
      <c r="AM37" s="172">
        <f t="shared" si="3"/>
        <v>-27809091.495064311</v>
      </c>
      <c r="AN37" s="203">
        <v>-4.1947543625765069E-2</v>
      </c>
      <c r="AO37" s="177">
        <v>0</v>
      </c>
      <c r="AP37" s="177">
        <v>0</v>
      </c>
      <c r="AQ37" s="174">
        <v>0</v>
      </c>
      <c r="AR37" s="175">
        <v>0</v>
      </c>
      <c r="AS37" s="177">
        <f t="shared" si="4"/>
        <v>0</v>
      </c>
      <c r="AT37" s="174">
        <v>7.935026809585416E-2</v>
      </c>
      <c r="AU37" s="175">
        <v>0</v>
      </c>
      <c r="AV37" s="177">
        <v>0</v>
      </c>
      <c r="AW37" s="333">
        <v>0.14004984344386229</v>
      </c>
      <c r="AX37" s="334">
        <v>17900505.262038413</v>
      </c>
      <c r="AY37" s="335">
        <v>2506962.9595145127</v>
      </c>
      <c r="AZ37" s="333">
        <v>0</v>
      </c>
      <c r="BA37" s="334">
        <v>0</v>
      </c>
      <c r="BB37" s="335">
        <v>0</v>
      </c>
      <c r="BC37" s="228">
        <v>0</v>
      </c>
      <c r="BD37" s="334">
        <v>0</v>
      </c>
      <c r="BE37" s="316">
        <f t="shared" si="5"/>
        <v>0</v>
      </c>
      <c r="BF37" s="428">
        <v>0</v>
      </c>
      <c r="BG37" s="429">
        <v>0</v>
      </c>
      <c r="BH37" s="430">
        <v>0</v>
      </c>
      <c r="BI37" s="333">
        <v>-4.1333398430415426E-2</v>
      </c>
      <c r="BJ37" s="334">
        <v>0</v>
      </c>
      <c r="BK37" s="335">
        <v>0</v>
      </c>
      <c r="BL37" s="332">
        <v>8.0785047147322129E-3</v>
      </c>
      <c r="BM37" s="173">
        <v>0</v>
      </c>
      <c r="BN37" s="173">
        <f t="shared" si="6"/>
        <v>0</v>
      </c>
      <c r="BO37" s="431">
        <v>0</v>
      </c>
      <c r="BP37" s="335">
        <v>0</v>
      </c>
      <c r="BQ37" s="335">
        <v>0</v>
      </c>
      <c r="BR37" s="333">
        <v>0.12229549723943797</v>
      </c>
      <c r="BS37" s="334">
        <v>0</v>
      </c>
      <c r="BT37" s="335">
        <v>0</v>
      </c>
      <c r="BU37" s="333">
        <v>-5.7593302229784732E-2</v>
      </c>
      <c r="BV37" s="334">
        <v>0</v>
      </c>
      <c r="BW37" s="425">
        <v>0</v>
      </c>
      <c r="BX37" s="173">
        <f t="shared" si="11"/>
        <v>6874938252.2225866</v>
      </c>
      <c r="BZ37" s="173">
        <f t="shared" si="12"/>
        <v>653843159223.3053</v>
      </c>
      <c r="CB37" s="432">
        <f t="shared" si="7"/>
        <v>1.0514659601836727E-2</v>
      </c>
      <c r="CC37" s="433">
        <v>1.0474855418395299E-2</v>
      </c>
    </row>
    <row r="38" spans="1:81" s="170" customFormat="1" ht="15.75">
      <c r="A38" s="434">
        <v>39052</v>
      </c>
      <c r="B38" s="188">
        <v>661231514903.22632</v>
      </c>
      <c r="C38" s="189">
        <v>19952974141.123203</v>
      </c>
      <c r="D38" s="190">
        <v>0.17167574305186578</v>
      </c>
      <c r="E38" s="202">
        <v>0</v>
      </c>
      <c r="F38" s="191">
        <f t="shared" si="2"/>
        <v>0</v>
      </c>
      <c r="G38" s="346">
        <v>-4.373932296777365E-2</v>
      </c>
      <c r="H38" s="347">
        <v>114364717.59890373</v>
      </c>
      <c r="I38" s="347">
        <v>-5002235.3191766776</v>
      </c>
      <c r="J38" s="435">
        <v>0</v>
      </c>
      <c r="K38" s="436">
        <v>0</v>
      </c>
      <c r="L38" s="436">
        <v>0</v>
      </c>
      <c r="M38" s="435">
        <v>0.12908119427282602</v>
      </c>
      <c r="N38" s="436">
        <v>0</v>
      </c>
      <c r="O38" s="436">
        <v>0</v>
      </c>
      <c r="P38" s="435">
        <v>0</v>
      </c>
      <c r="Q38" s="436">
        <v>0</v>
      </c>
      <c r="R38" s="437">
        <v>0</v>
      </c>
      <c r="S38" s="346">
        <v>0</v>
      </c>
      <c r="T38" s="347">
        <v>0</v>
      </c>
      <c r="U38" s="348">
        <v>0</v>
      </c>
      <c r="V38" s="346">
        <v>0.19202729067096677</v>
      </c>
      <c r="W38" s="347">
        <v>0</v>
      </c>
      <c r="X38" s="347">
        <v>0</v>
      </c>
      <c r="Y38" s="438">
        <v>-5.6820342414309923E-3</v>
      </c>
      <c r="Z38" s="439">
        <v>79836732.61526002</v>
      </c>
      <c r="AA38" s="439">
        <v>-453635.04844387795</v>
      </c>
      <c r="AB38" s="506">
        <v>0</v>
      </c>
      <c r="AC38" s="439">
        <v>0</v>
      </c>
      <c r="AD38" s="439">
        <v>0</v>
      </c>
      <c r="AE38" s="435">
        <v>-9.3881609519718509E-2</v>
      </c>
      <c r="AF38" s="347">
        <v>0</v>
      </c>
      <c r="AG38" s="437">
        <v>0</v>
      </c>
      <c r="AH38" s="346">
        <v>-4.5295966695777651E-2</v>
      </c>
      <c r="AI38" s="347">
        <v>0</v>
      </c>
      <c r="AJ38" s="348">
        <v>0</v>
      </c>
      <c r="AK38" s="345">
        <v>7.1538833067490093E-2</v>
      </c>
      <c r="AL38" s="189">
        <f t="shared" si="10"/>
        <v>298808509.26260334</v>
      </c>
      <c r="AM38" s="188">
        <f t="shared" si="3"/>
        <v>21376412.063282948</v>
      </c>
      <c r="AN38" s="204">
        <v>-5.7046537021732166E-2</v>
      </c>
      <c r="AO38" s="191">
        <v>0</v>
      </c>
      <c r="AP38" s="191">
        <v>0</v>
      </c>
      <c r="AQ38" s="190">
        <v>0</v>
      </c>
      <c r="AR38" s="191">
        <v>0</v>
      </c>
      <c r="AS38" s="193">
        <f t="shared" si="4"/>
        <v>0</v>
      </c>
      <c r="AT38" s="190">
        <v>0.15697063301984909</v>
      </c>
      <c r="AU38" s="191">
        <v>0</v>
      </c>
      <c r="AV38" s="193">
        <v>0</v>
      </c>
      <c r="AW38" s="346">
        <v>-5.8087360527925694E-2</v>
      </c>
      <c r="AX38" s="347">
        <v>20407468.221552923</v>
      </c>
      <c r="AY38" s="348">
        <v>-1185415.9640475311</v>
      </c>
      <c r="AZ38" s="346">
        <v>-0.21258325801111427</v>
      </c>
      <c r="BA38" s="347">
        <v>0</v>
      </c>
      <c r="BB38" s="348">
        <v>0</v>
      </c>
      <c r="BC38" s="341">
        <v>0</v>
      </c>
      <c r="BD38" s="347">
        <v>0</v>
      </c>
      <c r="BE38" s="317">
        <f t="shared" si="5"/>
        <v>0</v>
      </c>
      <c r="BF38" s="440">
        <v>0</v>
      </c>
      <c r="BG38" s="441">
        <v>0</v>
      </c>
      <c r="BH38" s="442">
        <v>0</v>
      </c>
      <c r="BI38" s="346">
        <v>0.21768729697062508</v>
      </c>
      <c r="BJ38" s="347">
        <v>0</v>
      </c>
      <c r="BK38" s="348">
        <v>0</v>
      </c>
      <c r="BL38" s="345">
        <v>-7.4850910093632553E-2</v>
      </c>
      <c r="BM38" s="189">
        <v>0</v>
      </c>
      <c r="BN38" s="189">
        <f t="shared" si="6"/>
        <v>0</v>
      </c>
      <c r="BO38" s="443">
        <v>4.9651697704720124E-2</v>
      </c>
      <c r="BP38" s="348">
        <v>0</v>
      </c>
      <c r="BQ38" s="348">
        <v>0</v>
      </c>
      <c r="BR38" s="346">
        <v>0.20656261774337945</v>
      </c>
      <c r="BS38" s="347">
        <v>0</v>
      </c>
      <c r="BT38" s="348">
        <v>0</v>
      </c>
      <c r="BU38" s="346">
        <v>1.2229130692694967E-2</v>
      </c>
      <c r="BV38" s="347">
        <v>0</v>
      </c>
      <c r="BW38" s="436">
        <v>0</v>
      </c>
      <c r="BX38" s="189">
        <f t="shared" si="11"/>
        <v>19938239015.391586</v>
      </c>
      <c r="BZ38" s="189">
        <f t="shared" si="12"/>
        <v>660718097475.52808</v>
      </c>
      <c r="CB38" s="444">
        <f t="shared" si="7"/>
        <v>3.0176620091944835E-2</v>
      </c>
      <c r="CC38" s="445">
        <v>3.0175473629751898E-2</v>
      </c>
    </row>
    <row r="39" spans="1:81" ht="15.75">
      <c r="A39" s="423">
        <v>39083</v>
      </c>
      <c r="B39" s="172">
        <v>725900000000</v>
      </c>
      <c r="C39" s="173">
        <v>12602830957.750921</v>
      </c>
      <c r="D39" s="174">
        <v>0.45091167342467381</v>
      </c>
      <c r="E39" s="201">
        <v>0</v>
      </c>
      <c r="F39" s="175">
        <f t="shared" si="2"/>
        <v>0</v>
      </c>
      <c r="G39" s="333">
        <v>2.3313364455525822E-2</v>
      </c>
      <c r="H39" s="334">
        <v>245399000</v>
      </c>
      <c r="I39" s="334">
        <v>5721076.3240215806</v>
      </c>
      <c r="J39" s="507">
        <v>0</v>
      </c>
      <c r="K39" s="508">
        <v>120642000</v>
      </c>
      <c r="L39" s="425">
        <v>0</v>
      </c>
      <c r="M39" s="424">
        <v>0.17765910058629522</v>
      </c>
      <c r="N39" s="425">
        <v>0</v>
      </c>
      <c r="O39" s="425">
        <v>0</v>
      </c>
      <c r="P39" s="424">
        <v>0</v>
      </c>
      <c r="Q39" s="425">
        <v>0</v>
      </c>
      <c r="R39" s="359">
        <v>0</v>
      </c>
      <c r="S39" s="333">
        <v>0</v>
      </c>
      <c r="T39" s="334">
        <v>0</v>
      </c>
      <c r="U39" s="335">
        <v>0</v>
      </c>
      <c r="V39" s="333">
        <v>-5.2427326370376292E-3</v>
      </c>
      <c r="W39" s="334">
        <v>0</v>
      </c>
      <c r="X39" s="334">
        <v>0</v>
      </c>
      <c r="Y39" s="426">
        <v>5.9359359923475706E-2</v>
      </c>
      <c r="Z39" s="427">
        <v>39999000</v>
      </c>
      <c r="AA39" s="427">
        <v>2374315.0375791048</v>
      </c>
      <c r="AB39" s="505">
        <v>0</v>
      </c>
      <c r="AC39" s="427">
        <v>99170000</v>
      </c>
      <c r="AD39" s="427">
        <v>0</v>
      </c>
      <c r="AE39" s="424">
        <v>-3.455876170009603E-2</v>
      </c>
      <c r="AF39" s="425">
        <v>0</v>
      </c>
      <c r="AG39" s="359">
        <v>0</v>
      </c>
      <c r="AH39" s="333">
        <v>-0.11192734034093366</v>
      </c>
      <c r="AI39" s="335">
        <v>0</v>
      </c>
      <c r="AJ39" s="335">
        <v>0</v>
      </c>
      <c r="AK39" s="332">
        <v>1.1713771620384851E-2</v>
      </c>
      <c r="AL39" s="173">
        <v>229993000</v>
      </c>
      <c r="AM39" s="172">
        <f t="shared" si="3"/>
        <v>2694085.4762871731</v>
      </c>
      <c r="AN39" s="203">
        <v>0.10576284383954661</v>
      </c>
      <c r="AO39" s="177">
        <v>0</v>
      </c>
      <c r="AP39" s="177">
        <v>0</v>
      </c>
      <c r="AQ39" s="203">
        <v>9.231342127829123E-2</v>
      </c>
      <c r="AR39" s="177">
        <f>'[4]SPU investering'!E14</f>
        <v>103756000</v>
      </c>
      <c r="AS39" s="177">
        <f t="shared" si="4"/>
        <v>9578071.3381503858</v>
      </c>
      <c r="AT39" s="174">
        <v>0.23576621044637697</v>
      </c>
      <c r="AU39" s="175">
        <v>0</v>
      </c>
      <c r="AV39" s="177">
        <v>0</v>
      </c>
      <c r="AW39" s="333">
        <v>1.5616126553330457E-2</v>
      </c>
      <c r="AX39" s="334">
        <v>19635000</v>
      </c>
      <c r="AY39" s="335">
        <v>306622.64487464353</v>
      </c>
      <c r="AZ39" s="333">
        <v>4.5379253019548184E-2</v>
      </c>
      <c r="BA39" s="334">
        <v>0</v>
      </c>
      <c r="BB39" s="335">
        <v>0</v>
      </c>
      <c r="BC39" s="228">
        <v>0</v>
      </c>
      <c r="BD39" s="334">
        <v>0</v>
      </c>
      <c r="BE39" s="316">
        <f t="shared" si="5"/>
        <v>0</v>
      </c>
      <c r="BF39" s="428">
        <v>0</v>
      </c>
      <c r="BG39" s="429">
        <v>0</v>
      </c>
      <c r="BH39" s="430">
        <v>0</v>
      </c>
      <c r="BI39" s="333">
        <v>-5.9130719430824912E-3</v>
      </c>
      <c r="BJ39" s="334">
        <v>0</v>
      </c>
      <c r="BK39" s="335">
        <v>0</v>
      </c>
      <c r="BL39" s="332">
        <v>-2.8212661249948409E-2</v>
      </c>
      <c r="BM39" s="173">
        <v>0</v>
      </c>
      <c r="BN39" s="173">
        <f t="shared" si="6"/>
        <v>0</v>
      </c>
      <c r="BO39" s="431">
        <v>-2.9494231410560432E-2</v>
      </c>
      <c r="BP39" s="335">
        <v>0</v>
      </c>
      <c r="BQ39" s="335">
        <v>0</v>
      </c>
      <c r="BR39" s="333">
        <v>0.2294941130409662</v>
      </c>
      <c r="BS39" s="334">
        <v>0</v>
      </c>
      <c r="BT39" s="335">
        <v>0</v>
      </c>
      <c r="BU39" s="333">
        <v>1.0579273428772714E-2</v>
      </c>
      <c r="BV39" s="334">
        <v>0</v>
      </c>
      <c r="BW39" s="425">
        <v>0</v>
      </c>
      <c r="BX39" s="173">
        <f t="shared" si="11"/>
        <v>12582156786.930008</v>
      </c>
      <c r="BZ39" s="173">
        <f t="shared" si="12"/>
        <v>725041406000</v>
      </c>
      <c r="CB39" s="432">
        <f t="shared" si="7"/>
        <v>1.7353707916275898E-2</v>
      </c>
      <c r="CC39" s="433">
        <v>1.7361662705263702E-2</v>
      </c>
    </row>
    <row r="40" spans="1:81" ht="15.75">
      <c r="A40" s="423">
        <v>39114</v>
      </c>
      <c r="B40" s="172">
        <v>738502830957.75098</v>
      </c>
      <c r="C40" s="173">
        <v>-7921503791.8025007</v>
      </c>
      <c r="D40" s="174">
        <v>-2.4672574439252987E-2</v>
      </c>
      <c r="E40" s="201">
        <v>0</v>
      </c>
      <c r="F40" s="175">
        <f t="shared" si="2"/>
        <v>0</v>
      </c>
      <c r="G40" s="333">
        <v>6.6013710227456182E-2</v>
      </c>
      <c r="H40" s="334">
        <v>251120076.32402161</v>
      </c>
      <c r="I40" s="334">
        <v>16577367.950750642</v>
      </c>
      <c r="J40" s="424">
        <v>0</v>
      </c>
      <c r="K40" s="425">
        <v>120642000</v>
      </c>
      <c r="L40" s="425">
        <v>0</v>
      </c>
      <c r="M40" s="424">
        <v>2.1160633559055526E-2</v>
      </c>
      <c r="N40" s="425">
        <v>0</v>
      </c>
      <c r="O40" s="425">
        <v>0</v>
      </c>
      <c r="P40" s="424">
        <v>0</v>
      </c>
      <c r="Q40" s="425">
        <v>0</v>
      </c>
      <c r="R40" s="359">
        <v>0</v>
      </c>
      <c r="S40" s="333">
        <v>0</v>
      </c>
      <c r="T40" s="334">
        <v>0</v>
      </c>
      <c r="U40" s="335">
        <v>0</v>
      </c>
      <c r="V40" s="333">
        <v>-2.8066497368812494E-2</v>
      </c>
      <c r="W40" s="334">
        <v>0</v>
      </c>
      <c r="X40" s="334">
        <v>0</v>
      </c>
      <c r="Y40" s="426">
        <v>2.2574963090274035E-2</v>
      </c>
      <c r="Z40" s="427">
        <v>42373315.037579104</v>
      </c>
      <c r="AA40" s="427">
        <v>956576.02298590203</v>
      </c>
      <c r="AB40" s="505">
        <v>0</v>
      </c>
      <c r="AC40" s="427">
        <v>99170000</v>
      </c>
      <c r="AD40" s="427">
        <v>0</v>
      </c>
      <c r="AE40" s="424">
        <v>0.11740956788754427</v>
      </c>
      <c r="AF40" s="425">
        <v>0</v>
      </c>
      <c r="AG40" s="359">
        <v>0</v>
      </c>
      <c r="AH40" s="333">
        <v>0.17322708234129625</v>
      </c>
      <c r="AI40" s="334">
        <v>0</v>
      </c>
      <c r="AJ40" s="335">
        <v>0</v>
      </c>
      <c r="AK40" s="332">
        <v>0.17935838590240527</v>
      </c>
      <c r="AL40" s="173">
        <f>AL39*(1+AK39)</f>
        <v>232687085.47628716</v>
      </c>
      <c r="AM40" s="172">
        <f t="shared" si="3"/>
        <v>41734380.07136187</v>
      </c>
      <c r="AN40" s="203">
        <v>9.3093969434714624E-2</v>
      </c>
      <c r="AO40" s="177">
        <v>0</v>
      </c>
      <c r="AP40" s="177">
        <v>0</v>
      </c>
      <c r="AQ40" s="203">
        <v>1.9889630741201741E-2</v>
      </c>
      <c r="AR40" s="177">
        <f>AR39*(1+AQ39)</f>
        <v>113334071.33815038</v>
      </c>
      <c r="AS40" s="177">
        <f t="shared" si="4"/>
        <v>2254172.829312827</v>
      </c>
      <c r="AT40" s="174">
        <v>5.7558233381853015E-2</v>
      </c>
      <c r="AU40" s="175">
        <v>0</v>
      </c>
      <c r="AV40" s="177">
        <v>0</v>
      </c>
      <c r="AW40" s="333">
        <v>6.9032324520618873E-2</v>
      </c>
      <c r="AX40" s="334">
        <v>19941622.644874647</v>
      </c>
      <c r="AY40" s="335">
        <v>1376616.5658887087</v>
      </c>
      <c r="AZ40" s="333">
        <v>0.12008367587125056</v>
      </c>
      <c r="BA40" s="334">
        <v>0</v>
      </c>
      <c r="BB40" s="335">
        <v>0</v>
      </c>
      <c r="BC40" s="228">
        <v>0</v>
      </c>
      <c r="BD40" s="334">
        <v>0</v>
      </c>
      <c r="BE40" s="316">
        <f t="shared" si="5"/>
        <v>0</v>
      </c>
      <c r="BF40" s="428">
        <v>0</v>
      </c>
      <c r="BG40" s="429">
        <v>0</v>
      </c>
      <c r="BH40" s="430">
        <v>0</v>
      </c>
      <c r="BI40" s="333">
        <v>-8.3466802899588688E-2</v>
      </c>
      <c r="BJ40" s="334">
        <v>0</v>
      </c>
      <c r="BK40" s="335">
        <v>0</v>
      </c>
      <c r="BL40" s="332">
        <v>5.0390631014364966E-2</v>
      </c>
      <c r="BM40" s="173">
        <v>0</v>
      </c>
      <c r="BN40" s="173">
        <f t="shared" si="6"/>
        <v>0</v>
      </c>
      <c r="BO40" s="431">
        <v>0.19389528866124836</v>
      </c>
      <c r="BP40" s="335">
        <v>0</v>
      </c>
      <c r="BQ40" s="335">
        <v>0</v>
      </c>
      <c r="BR40" s="333">
        <v>0.15060000729411646</v>
      </c>
      <c r="BS40" s="334">
        <v>0</v>
      </c>
      <c r="BT40" s="335">
        <v>0</v>
      </c>
      <c r="BU40" s="333">
        <v>-8.9287650290205842E-2</v>
      </c>
      <c r="BV40" s="334">
        <v>0</v>
      </c>
      <c r="BW40" s="425">
        <v>0</v>
      </c>
      <c r="BX40" s="173">
        <f t="shared" si="11"/>
        <v>-7984402905.2427998</v>
      </c>
      <c r="BZ40" s="173">
        <f t="shared" si="12"/>
        <v>737623562786.93005</v>
      </c>
      <c r="CB40" s="432">
        <f t="shared" si="7"/>
        <v>-1.0824495458192371E-2</v>
      </c>
      <c r="CC40" s="433">
        <v>-1.0726436595414598E-2</v>
      </c>
    </row>
    <row r="41" spans="1:81" ht="15.75">
      <c r="A41" s="423">
        <v>39142</v>
      </c>
      <c r="B41" s="172">
        <v>730581327165.94849</v>
      </c>
      <c r="C41" s="173">
        <v>14137155242.246389</v>
      </c>
      <c r="D41" s="174">
        <v>-8.2473351393978156E-2</v>
      </c>
      <c r="E41" s="201">
        <v>0</v>
      </c>
      <c r="F41" s="175">
        <f t="shared" si="2"/>
        <v>0</v>
      </c>
      <c r="G41" s="333">
        <v>-8.4473509219257101E-2</v>
      </c>
      <c r="H41" s="334">
        <v>267697444.27477229</v>
      </c>
      <c r="I41" s="334">
        <v>-22613342.526916541</v>
      </c>
      <c r="J41" s="424">
        <v>0</v>
      </c>
      <c r="K41" s="425">
        <v>120642000</v>
      </c>
      <c r="L41" s="425">
        <v>0</v>
      </c>
      <c r="M41" s="424">
        <v>7.5408372690486836E-2</v>
      </c>
      <c r="N41" s="425">
        <v>0</v>
      </c>
      <c r="O41" s="425">
        <v>0</v>
      </c>
      <c r="P41" s="424">
        <v>0</v>
      </c>
      <c r="Q41" s="425">
        <v>0</v>
      </c>
      <c r="R41" s="359">
        <v>0</v>
      </c>
      <c r="S41" s="333">
        <v>0</v>
      </c>
      <c r="T41" s="334">
        <v>0</v>
      </c>
      <c r="U41" s="335">
        <v>0</v>
      </c>
      <c r="V41" s="333">
        <v>-1.5059947913049671E-2</v>
      </c>
      <c r="W41" s="334">
        <v>0</v>
      </c>
      <c r="X41" s="334">
        <v>0</v>
      </c>
      <c r="Y41" s="426">
        <v>-5.0525652522702115E-2</v>
      </c>
      <c r="Z41" s="427">
        <v>43329891.06056501</v>
      </c>
      <c r="AA41" s="427">
        <v>-2189271.0195726445</v>
      </c>
      <c r="AB41" s="505">
        <v>0</v>
      </c>
      <c r="AC41" s="427">
        <v>99170000</v>
      </c>
      <c r="AD41" s="427">
        <v>0</v>
      </c>
      <c r="AE41" s="424">
        <v>-7.0617592433804485E-2</v>
      </c>
      <c r="AF41" s="425">
        <v>0</v>
      </c>
      <c r="AG41" s="359">
        <v>0</v>
      </c>
      <c r="AH41" s="333">
        <v>2.3533011728900804E-2</v>
      </c>
      <c r="AI41" s="334">
        <v>0</v>
      </c>
      <c r="AJ41" s="335">
        <v>0</v>
      </c>
      <c r="AK41" s="332">
        <v>4.6971880786403415E-2</v>
      </c>
      <c r="AL41" s="173">
        <f t="shared" ref="AL41:AL50" si="13">AL40*(1+AK40)</f>
        <v>274421465.54764903</v>
      </c>
      <c r="AM41" s="172">
        <f t="shared" si="3"/>
        <v>12890092.364934282</v>
      </c>
      <c r="AN41" s="203">
        <v>-3.1211702920001291E-2</v>
      </c>
      <c r="AO41" s="177">
        <v>0</v>
      </c>
      <c r="AP41" s="177">
        <v>0</v>
      </c>
      <c r="AQ41" s="203">
        <v>4.5768139637417885E-3</v>
      </c>
      <c r="AR41" s="177">
        <f t="shared" ref="AR41:AR50" si="14">AR40*(1+AQ40)</f>
        <v>115588244.16746321</v>
      </c>
      <c r="AS41" s="177">
        <f t="shared" si="4"/>
        <v>529025.88995004096</v>
      </c>
      <c r="AT41" s="174">
        <v>-5.3032168048228537E-2</v>
      </c>
      <c r="AU41" s="175">
        <v>0</v>
      </c>
      <c r="AV41" s="177">
        <v>0</v>
      </c>
      <c r="AW41" s="333">
        <v>3.3766200823398554E-2</v>
      </c>
      <c r="AX41" s="334">
        <v>21318239.210763354</v>
      </c>
      <c r="AY41" s="335">
        <v>719835.94639188494</v>
      </c>
      <c r="AZ41" s="333">
        <v>-5.4715975989920616E-3</v>
      </c>
      <c r="BA41" s="334">
        <v>0</v>
      </c>
      <c r="BB41" s="335">
        <v>0</v>
      </c>
      <c r="BC41" s="228">
        <v>0</v>
      </c>
      <c r="BD41" s="334">
        <v>0</v>
      </c>
      <c r="BE41" s="316">
        <f t="shared" si="5"/>
        <v>0</v>
      </c>
      <c r="BF41" s="428">
        <v>0</v>
      </c>
      <c r="BG41" s="429">
        <v>0</v>
      </c>
      <c r="BH41" s="430">
        <v>0</v>
      </c>
      <c r="BI41" s="333">
        <v>3.4540553008903047E-2</v>
      </c>
      <c r="BJ41" s="334">
        <v>0</v>
      </c>
      <c r="BK41" s="335">
        <v>0</v>
      </c>
      <c r="BL41" s="332">
        <v>-2.3889520788065409E-2</v>
      </c>
      <c r="BM41" s="173">
        <v>0</v>
      </c>
      <c r="BN41" s="173">
        <f t="shared" si="6"/>
        <v>0</v>
      </c>
      <c r="BO41" s="431">
        <v>-5.9255712636827468E-2</v>
      </c>
      <c r="BP41" s="335">
        <v>0</v>
      </c>
      <c r="BQ41" s="335">
        <v>0</v>
      </c>
      <c r="BR41" s="333">
        <v>0.19809249847301624</v>
      </c>
      <c r="BS41" s="334">
        <v>0</v>
      </c>
      <c r="BT41" s="335">
        <v>0</v>
      </c>
      <c r="BU41" s="333">
        <v>-4.3365605205086956E-2</v>
      </c>
      <c r="BV41" s="334">
        <v>0</v>
      </c>
      <c r="BW41" s="425">
        <v>0</v>
      </c>
      <c r="BX41" s="173">
        <f t="shared" si="11"/>
        <v>14147818901.591602</v>
      </c>
      <c r="BZ41" s="173">
        <f t="shared" si="12"/>
        <v>729639159881.68726</v>
      </c>
      <c r="CB41" s="432">
        <f t="shared" si="7"/>
        <v>1.9390158422809577E-2</v>
      </c>
      <c r="CC41" s="433">
        <v>1.9350556490523599E-2</v>
      </c>
    </row>
    <row r="42" spans="1:81" ht="15.75">
      <c r="A42" s="423">
        <v>39173</v>
      </c>
      <c r="B42" s="172">
        <v>744718482408.19495</v>
      </c>
      <c r="C42" s="173">
        <v>28095671488.115013</v>
      </c>
      <c r="D42" s="174">
        <v>0.38010225389034324</v>
      </c>
      <c r="E42" s="201">
        <v>0</v>
      </c>
      <c r="F42" s="175">
        <f t="shared" si="2"/>
        <v>0</v>
      </c>
      <c r="G42" s="333">
        <v>0.18420271084889583</v>
      </c>
      <c r="H42" s="334">
        <v>245084101.74785575</v>
      </c>
      <c r="I42" s="334">
        <v>45145155.927921638</v>
      </c>
      <c r="J42" s="424">
        <v>0</v>
      </c>
      <c r="K42" s="425">
        <v>120642000</v>
      </c>
      <c r="L42" s="425">
        <v>0</v>
      </c>
      <c r="M42" s="424">
        <v>0.2290946026846884</v>
      </c>
      <c r="N42" s="425">
        <v>0</v>
      </c>
      <c r="O42" s="425">
        <v>0</v>
      </c>
      <c r="P42" s="424">
        <v>0</v>
      </c>
      <c r="Q42" s="425">
        <v>0</v>
      </c>
      <c r="R42" s="359">
        <v>0</v>
      </c>
      <c r="S42" s="333">
        <v>0</v>
      </c>
      <c r="T42" s="334">
        <v>0</v>
      </c>
      <c r="U42" s="335">
        <v>0</v>
      </c>
      <c r="V42" s="333">
        <v>0.11643856722318303</v>
      </c>
      <c r="W42" s="334">
        <v>0</v>
      </c>
      <c r="X42" s="334">
        <v>0</v>
      </c>
      <c r="Y42" s="426">
        <v>-4.9253358399069309E-2</v>
      </c>
      <c r="Z42" s="427">
        <v>41140620.040992364</v>
      </c>
      <c r="AA42" s="427">
        <v>-2026313.7036389303</v>
      </c>
      <c r="AB42" s="505">
        <v>0</v>
      </c>
      <c r="AC42" s="427">
        <v>99170000</v>
      </c>
      <c r="AD42" s="427">
        <v>0</v>
      </c>
      <c r="AE42" s="424">
        <v>0.16276385991781778</v>
      </c>
      <c r="AF42" s="425">
        <v>0</v>
      </c>
      <c r="AG42" s="359">
        <v>0</v>
      </c>
      <c r="AH42" s="333">
        <v>0.13767394503016409</v>
      </c>
      <c r="AI42" s="334">
        <v>0</v>
      </c>
      <c r="AJ42" s="335">
        <v>0</v>
      </c>
      <c r="AK42" s="332">
        <v>-7.1601099187048628E-2</v>
      </c>
      <c r="AL42" s="173">
        <f t="shared" si="13"/>
        <v>287311557.91258329</v>
      </c>
      <c r="AM42" s="172">
        <f t="shared" si="3"/>
        <v>-20571823.355684344</v>
      </c>
      <c r="AN42" s="203">
        <v>3.7189852592306984E-2</v>
      </c>
      <c r="AO42" s="177">
        <v>0</v>
      </c>
      <c r="AP42" s="177">
        <v>0</v>
      </c>
      <c r="AQ42" s="203">
        <v>0.55801748146382857</v>
      </c>
      <c r="AR42" s="177">
        <f t="shared" si="14"/>
        <v>116117270.05741327</v>
      </c>
      <c r="AS42" s="177">
        <f t="shared" si="4"/>
        <v>64795466.59189298</v>
      </c>
      <c r="AT42" s="174">
        <v>9.5193634414562026E-3</v>
      </c>
      <c r="AU42" s="175">
        <v>0</v>
      </c>
      <c r="AV42" s="177">
        <v>0</v>
      </c>
      <c r="AW42" s="333">
        <v>0.1388057672667356</v>
      </c>
      <c r="AX42" s="334">
        <v>22038075.157155238</v>
      </c>
      <c r="AY42" s="335">
        <v>3059011.9312709174</v>
      </c>
      <c r="AZ42" s="333">
        <v>9.6805443520567303E-2</v>
      </c>
      <c r="BA42" s="334">
        <v>0</v>
      </c>
      <c r="BB42" s="335">
        <v>0</v>
      </c>
      <c r="BC42" s="228">
        <v>0</v>
      </c>
      <c r="BD42" s="334">
        <v>0</v>
      </c>
      <c r="BE42" s="316">
        <f t="shared" si="5"/>
        <v>0</v>
      </c>
      <c r="BF42" s="428">
        <v>0</v>
      </c>
      <c r="BG42" s="429">
        <v>0</v>
      </c>
      <c r="BH42" s="430">
        <v>0</v>
      </c>
      <c r="BI42" s="333">
        <v>0.15007713526678387</v>
      </c>
      <c r="BJ42" s="334">
        <v>0</v>
      </c>
      <c r="BK42" s="335">
        <v>0</v>
      </c>
      <c r="BL42" s="332">
        <v>0.19878433067700191</v>
      </c>
      <c r="BM42" s="173">
        <v>0</v>
      </c>
      <c r="BN42" s="173">
        <f t="shared" si="6"/>
        <v>0</v>
      </c>
      <c r="BO42" s="431">
        <v>8.4504856905994699E-2</v>
      </c>
      <c r="BP42" s="335">
        <v>0</v>
      </c>
      <c r="BQ42" s="335">
        <v>0</v>
      </c>
      <c r="BR42" s="333">
        <v>0.20446406490342078</v>
      </c>
      <c r="BS42" s="334">
        <v>0</v>
      </c>
      <c r="BT42" s="335">
        <v>0</v>
      </c>
      <c r="BU42" s="333">
        <v>0.12565870601374882</v>
      </c>
      <c r="BV42" s="334">
        <v>0</v>
      </c>
      <c r="BW42" s="425">
        <v>0</v>
      </c>
      <c r="BX42" s="173">
        <f t="shared" si="11"/>
        <v>28005269990.723255</v>
      </c>
      <c r="BZ42" s="173">
        <f t="shared" si="12"/>
        <v>743786978783.27905</v>
      </c>
      <c r="CB42" s="432">
        <f t="shared" si="7"/>
        <v>3.7652272477982293E-2</v>
      </c>
      <c r="CC42" s="433">
        <v>3.7726566684986904E-2</v>
      </c>
    </row>
    <row r="43" spans="1:81" ht="15.75">
      <c r="A43" s="423">
        <v>39203</v>
      </c>
      <c r="B43" s="172">
        <v>772814153896.30994</v>
      </c>
      <c r="C43" s="173">
        <v>29938012561.616737</v>
      </c>
      <c r="D43" s="174">
        <v>0.42729313713373007</v>
      </c>
      <c r="E43" s="201">
        <v>0</v>
      </c>
      <c r="F43" s="175">
        <f t="shared" si="2"/>
        <v>0</v>
      </c>
      <c r="G43" s="333">
        <v>9.6699852898710886E-2</v>
      </c>
      <c r="H43" s="334">
        <v>290229257.67577738</v>
      </c>
      <c r="I43" s="334">
        <v>28065126.524149731</v>
      </c>
      <c r="J43" s="424">
        <v>0</v>
      </c>
      <c r="K43" s="425">
        <v>120642000</v>
      </c>
      <c r="L43" s="425">
        <v>0</v>
      </c>
      <c r="M43" s="424">
        <v>0.34343525055994167</v>
      </c>
      <c r="N43" s="425">
        <v>0</v>
      </c>
      <c r="O43" s="425">
        <v>0</v>
      </c>
      <c r="P43" s="424">
        <v>0</v>
      </c>
      <c r="Q43" s="425">
        <v>0</v>
      </c>
      <c r="R43" s="359">
        <v>0</v>
      </c>
      <c r="S43" s="333">
        <v>0</v>
      </c>
      <c r="T43" s="334">
        <v>0</v>
      </c>
      <c r="U43" s="335">
        <v>0</v>
      </c>
      <c r="V43" s="333">
        <v>0.11969635131245533</v>
      </c>
      <c r="W43" s="334">
        <v>0</v>
      </c>
      <c r="X43" s="334">
        <v>0</v>
      </c>
      <c r="Y43" s="426">
        <v>0.11731676238012784</v>
      </c>
      <c r="Z43" s="427">
        <v>39114306.337353431</v>
      </c>
      <c r="AA43" s="427">
        <v>4588763.7822428206</v>
      </c>
      <c r="AB43" s="505">
        <v>0</v>
      </c>
      <c r="AC43" s="427">
        <v>99170000</v>
      </c>
      <c r="AD43" s="427">
        <v>0</v>
      </c>
      <c r="AE43" s="424">
        <v>9.6175214527133082E-2</v>
      </c>
      <c r="AF43" s="425">
        <v>0</v>
      </c>
      <c r="AG43" s="359">
        <v>0</v>
      </c>
      <c r="AH43" s="333">
        <v>3.48224511770725E-2</v>
      </c>
      <c r="AI43" s="334">
        <v>0</v>
      </c>
      <c r="AJ43" s="335">
        <v>0</v>
      </c>
      <c r="AK43" s="332">
        <v>1.884205668708747E-2</v>
      </c>
      <c r="AL43" s="173">
        <f t="shared" si="13"/>
        <v>266739734.55689895</v>
      </c>
      <c r="AM43" s="172">
        <f t="shared" si="3"/>
        <v>5025925.1992197549</v>
      </c>
      <c r="AN43" s="203">
        <v>-2.1233724322601802E-2</v>
      </c>
      <c r="AO43" s="177">
        <v>0</v>
      </c>
      <c r="AP43" s="177">
        <v>0</v>
      </c>
      <c r="AQ43" s="203">
        <v>0.10666286258523475</v>
      </c>
      <c r="AR43" s="177">
        <f t="shared" si="14"/>
        <v>180912736.64930624</v>
      </c>
      <c r="AS43" s="177">
        <f t="shared" si="4"/>
        <v>19296670.369143713</v>
      </c>
      <c r="AT43" s="174">
        <v>0.23818639516169285</v>
      </c>
      <c r="AU43" s="175">
        <v>0</v>
      </c>
      <c r="AV43" s="177">
        <v>0</v>
      </c>
      <c r="AW43" s="333">
        <v>3.4932120043266804E-3</v>
      </c>
      <c r="AX43" s="334">
        <v>25097087.088426154</v>
      </c>
      <c r="AY43" s="335">
        <v>87669.445890922376</v>
      </c>
      <c r="AZ43" s="333">
        <v>-5.7451452911190609E-2</v>
      </c>
      <c r="BA43" s="334">
        <v>0</v>
      </c>
      <c r="BB43" s="335">
        <v>0</v>
      </c>
      <c r="BC43" s="228">
        <v>0</v>
      </c>
      <c r="BD43" s="334">
        <v>0</v>
      </c>
      <c r="BE43" s="316">
        <f t="shared" si="5"/>
        <v>0</v>
      </c>
      <c r="BF43" s="428">
        <v>0</v>
      </c>
      <c r="BG43" s="429">
        <v>0</v>
      </c>
      <c r="BH43" s="430">
        <v>0</v>
      </c>
      <c r="BI43" s="333">
        <v>4.5420820305962686E-2</v>
      </c>
      <c r="BJ43" s="334">
        <v>0</v>
      </c>
      <c r="BK43" s="335">
        <v>0</v>
      </c>
      <c r="BL43" s="332">
        <v>1.8256474429295951E-2</v>
      </c>
      <c r="BM43" s="173">
        <v>0</v>
      </c>
      <c r="BN43" s="173">
        <f t="shared" si="6"/>
        <v>0</v>
      </c>
      <c r="BO43" s="431">
        <v>-4.7411272366923572E-2</v>
      </c>
      <c r="BP43" s="335">
        <v>0</v>
      </c>
      <c r="BQ43" s="335">
        <v>0</v>
      </c>
      <c r="BR43" s="333">
        <v>0.20444932481729494</v>
      </c>
      <c r="BS43" s="334">
        <v>0</v>
      </c>
      <c r="BT43" s="335">
        <v>0</v>
      </c>
      <c r="BU43" s="333">
        <v>1.9894399876389399E-2</v>
      </c>
      <c r="BV43" s="334">
        <v>0</v>
      </c>
      <c r="BW43" s="425">
        <v>0</v>
      </c>
      <c r="BX43" s="173">
        <f t="shared" si="11"/>
        <v>29880948406.296089</v>
      </c>
      <c r="BZ43" s="173">
        <f t="shared" si="12"/>
        <v>771792248774.0022</v>
      </c>
      <c r="CB43" s="432">
        <f t="shared" si="7"/>
        <v>3.8716310579384801E-2</v>
      </c>
      <c r="CC43" s="433">
        <v>3.8738954780625799E-2</v>
      </c>
    </row>
    <row r="44" spans="1:81" ht="15.75">
      <c r="A44" s="423">
        <v>39234</v>
      </c>
      <c r="B44" s="172">
        <v>802752166457.92676</v>
      </c>
      <c r="C44" s="173">
        <v>-2898569507.6411777</v>
      </c>
      <c r="D44" s="174">
        <v>1.8259657483616645E-2</v>
      </c>
      <c r="E44" s="201">
        <v>0</v>
      </c>
      <c r="F44" s="175">
        <f t="shared" si="2"/>
        <v>0</v>
      </c>
      <c r="G44" s="333">
        <v>-9.3871879308229961E-2</v>
      </c>
      <c r="H44" s="334">
        <v>318294384.19992709</v>
      </c>
      <c r="I44" s="334">
        <v>-29878892.018102933</v>
      </c>
      <c r="J44" s="424">
        <v>0</v>
      </c>
      <c r="K44" s="425">
        <v>120642000</v>
      </c>
      <c r="L44" s="425">
        <v>0</v>
      </c>
      <c r="M44" s="424">
        <v>-0.13672361428235294</v>
      </c>
      <c r="N44" s="425">
        <v>0</v>
      </c>
      <c r="O44" s="425">
        <v>0</v>
      </c>
      <c r="P44" s="424">
        <v>0</v>
      </c>
      <c r="Q44" s="425">
        <v>0</v>
      </c>
      <c r="R44" s="359">
        <v>0</v>
      </c>
      <c r="S44" s="333">
        <v>0</v>
      </c>
      <c r="T44" s="334">
        <v>0</v>
      </c>
      <c r="U44" s="335">
        <v>0</v>
      </c>
      <c r="V44" s="333">
        <v>-8.7054882779659618E-3</v>
      </c>
      <c r="W44" s="334">
        <v>0</v>
      </c>
      <c r="X44" s="334">
        <v>0</v>
      </c>
      <c r="Y44" s="426">
        <v>5.0305071940098872E-3</v>
      </c>
      <c r="Z44" s="427">
        <v>43703070.11959625</v>
      </c>
      <c r="AA44" s="427">
        <v>219848.60863694747</v>
      </c>
      <c r="AB44" s="505">
        <v>0</v>
      </c>
      <c r="AC44" s="427">
        <v>99170000</v>
      </c>
      <c r="AD44" s="427">
        <v>0</v>
      </c>
      <c r="AE44" s="424">
        <v>-0.12910222058249929</v>
      </c>
      <c r="AF44" s="425">
        <v>0</v>
      </c>
      <c r="AG44" s="359">
        <v>0</v>
      </c>
      <c r="AH44" s="333">
        <v>6.804903772858889E-2</v>
      </c>
      <c r="AI44" s="334">
        <v>0</v>
      </c>
      <c r="AJ44" s="335">
        <v>0</v>
      </c>
      <c r="AK44" s="332">
        <v>0.21404164126002312</v>
      </c>
      <c r="AL44" s="173">
        <f t="shared" si="13"/>
        <v>271765659.75611871</v>
      </c>
      <c r="AM44" s="172">
        <f t="shared" si="3"/>
        <v>58169167.852312662</v>
      </c>
      <c r="AN44" s="203">
        <v>3.8371372543887262E-2</v>
      </c>
      <c r="AO44" s="177">
        <v>0</v>
      </c>
      <c r="AP44" s="177">
        <v>0</v>
      </c>
      <c r="AQ44" s="203">
        <v>0.5085214689456784</v>
      </c>
      <c r="AR44" s="177">
        <f t="shared" si="14"/>
        <v>200209407.01844996</v>
      </c>
      <c r="AS44" s="177">
        <f t="shared" si="4"/>
        <v>101810781.75376539</v>
      </c>
      <c r="AT44" s="174">
        <v>5.5268334641570188E-2</v>
      </c>
      <c r="AU44" s="175">
        <v>0</v>
      </c>
      <c r="AV44" s="177">
        <v>0</v>
      </c>
      <c r="AW44" s="333">
        <v>-2.3312613043005928E-2</v>
      </c>
      <c r="AX44" s="334">
        <v>25184756.534317076</v>
      </c>
      <c r="AY44" s="335">
        <v>-587122.48366684909</v>
      </c>
      <c r="AZ44" s="333">
        <v>0.13387821927750251</v>
      </c>
      <c r="BA44" s="334">
        <v>0</v>
      </c>
      <c r="BB44" s="335">
        <v>0</v>
      </c>
      <c r="BC44" s="228">
        <v>0</v>
      </c>
      <c r="BD44" s="334">
        <v>0</v>
      </c>
      <c r="BE44" s="316">
        <f t="shared" si="5"/>
        <v>0</v>
      </c>
      <c r="BF44" s="428">
        <v>0</v>
      </c>
      <c r="BG44" s="429">
        <v>0</v>
      </c>
      <c r="BH44" s="430">
        <v>0</v>
      </c>
      <c r="BI44" s="333">
        <v>-7.6448382804477161E-2</v>
      </c>
      <c r="BJ44" s="334">
        <v>0</v>
      </c>
      <c r="BK44" s="335">
        <v>0</v>
      </c>
      <c r="BL44" s="332">
        <v>-8.2468853467527983E-2</v>
      </c>
      <c r="BM44" s="173">
        <v>0</v>
      </c>
      <c r="BN44" s="173">
        <f t="shared" si="6"/>
        <v>0</v>
      </c>
      <c r="BO44" s="431">
        <v>-2.4575268637086679E-2</v>
      </c>
      <c r="BP44" s="335">
        <v>0</v>
      </c>
      <c r="BQ44" s="335">
        <v>0</v>
      </c>
      <c r="BR44" s="333">
        <v>-0.17716047495789042</v>
      </c>
      <c r="BS44" s="334">
        <v>0</v>
      </c>
      <c r="BT44" s="335">
        <v>0</v>
      </c>
      <c r="BU44" s="333">
        <v>0.18519563043900517</v>
      </c>
      <c r="BV44" s="334">
        <v>0</v>
      </c>
      <c r="BW44" s="425">
        <v>0</v>
      </c>
      <c r="BX44" s="173">
        <f t="shared" si="11"/>
        <v>-3028303291.3541226</v>
      </c>
      <c r="BZ44" s="173">
        <f t="shared" si="12"/>
        <v>801673197180.29834</v>
      </c>
      <c r="CB44" s="432">
        <f t="shared" si="7"/>
        <v>-3.7774785311589375E-3</v>
      </c>
      <c r="CC44" s="433">
        <v>-3.6107900155920602E-3</v>
      </c>
    </row>
    <row r="45" spans="1:81" ht="15.75">
      <c r="A45" s="423">
        <v>39264</v>
      </c>
      <c r="B45" s="172">
        <v>799853596950.28552</v>
      </c>
      <c r="C45" s="173">
        <v>-19358609825.732258</v>
      </c>
      <c r="D45" s="174">
        <v>0.27758687226317519</v>
      </c>
      <c r="E45" s="201">
        <v>0</v>
      </c>
      <c r="F45" s="175">
        <f t="shared" si="2"/>
        <v>0</v>
      </c>
      <c r="G45" s="333">
        <v>-7.0333173068965457E-2</v>
      </c>
      <c r="H45" s="334">
        <v>288415492.18182415</v>
      </c>
      <c r="I45" s="334">
        <v>-20285176.727395091</v>
      </c>
      <c r="J45" s="424">
        <v>0</v>
      </c>
      <c r="K45" s="425">
        <v>120642000</v>
      </c>
      <c r="L45" s="425">
        <v>0</v>
      </c>
      <c r="M45" s="424">
        <v>0.2205340770014533</v>
      </c>
      <c r="N45" s="425">
        <v>0</v>
      </c>
      <c r="O45" s="425">
        <v>0</v>
      </c>
      <c r="P45" s="424">
        <v>6.8774559896176502E-3</v>
      </c>
      <c r="Q45" s="425">
        <v>0</v>
      </c>
      <c r="R45" s="359">
        <v>0</v>
      </c>
      <c r="S45" s="333">
        <v>0</v>
      </c>
      <c r="T45" s="334">
        <v>0</v>
      </c>
      <c r="U45" s="335">
        <v>0</v>
      </c>
      <c r="V45" s="333">
        <v>0.28542941330221744</v>
      </c>
      <c r="W45" s="334">
        <v>0</v>
      </c>
      <c r="X45" s="334">
        <v>0</v>
      </c>
      <c r="Y45" s="426">
        <v>0.10486371198530946</v>
      </c>
      <c r="Z45" s="427">
        <v>43922918.728233203</v>
      </c>
      <c r="AA45" s="427">
        <v>4605920.2990716016</v>
      </c>
      <c r="AB45" s="505">
        <v>0</v>
      </c>
      <c r="AC45" s="427">
        <v>99170000</v>
      </c>
      <c r="AD45" s="427">
        <v>0</v>
      </c>
      <c r="AE45" s="424">
        <v>-6.2771195703004518E-2</v>
      </c>
      <c r="AF45" s="425">
        <v>0</v>
      </c>
      <c r="AG45" s="359">
        <v>0</v>
      </c>
      <c r="AH45" s="333">
        <v>1.313959297817519E-2</v>
      </c>
      <c r="AI45" s="334">
        <v>0</v>
      </c>
      <c r="AJ45" s="335">
        <v>0</v>
      </c>
      <c r="AK45" s="332">
        <v>5.6708872281128246E-2</v>
      </c>
      <c r="AL45" s="173">
        <f t="shared" si="13"/>
        <v>329934827.6084314</v>
      </c>
      <c r="AM45" s="172">
        <f t="shared" si="3"/>
        <v>18710231.999942601</v>
      </c>
      <c r="AN45" s="203">
        <v>0.26841995141918806</v>
      </c>
      <c r="AO45" s="177">
        <v>0</v>
      </c>
      <c r="AP45" s="177">
        <v>0</v>
      </c>
      <c r="AQ45" s="203">
        <v>-7.3041318027748492E-2</v>
      </c>
      <c r="AR45" s="177">
        <f t="shared" si="14"/>
        <v>302020188.77221531</v>
      </c>
      <c r="AS45" s="177">
        <f t="shared" si="4"/>
        <v>-22059952.658912014</v>
      </c>
      <c r="AT45" s="174">
        <v>6.9909823952590516E-2</v>
      </c>
      <c r="AU45" s="175">
        <v>0</v>
      </c>
      <c r="AV45" s="177">
        <v>0</v>
      </c>
      <c r="AW45" s="333">
        <v>4.4313786156885727E-2</v>
      </c>
      <c r="AX45" s="334">
        <v>24597634.050650228</v>
      </c>
      <c r="AY45" s="335">
        <v>1090014.2952858452</v>
      </c>
      <c r="AZ45" s="333">
        <v>0.19706625978448739</v>
      </c>
      <c r="BA45" s="334">
        <v>0</v>
      </c>
      <c r="BB45" s="335">
        <v>0</v>
      </c>
      <c r="BC45" s="228">
        <v>0</v>
      </c>
      <c r="BD45" s="334">
        <v>0</v>
      </c>
      <c r="BE45" s="316">
        <f t="shared" si="5"/>
        <v>0</v>
      </c>
      <c r="BF45" s="428">
        <v>0</v>
      </c>
      <c r="BG45" s="429">
        <v>0</v>
      </c>
      <c r="BH45" s="430">
        <v>0</v>
      </c>
      <c r="BI45" s="333">
        <v>3.9791845891130162E-2</v>
      </c>
      <c r="BJ45" s="334">
        <v>0</v>
      </c>
      <c r="BK45" s="335">
        <v>0</v>
      </c>
      <c r="BL45" s="332">
        <v>-4.8550232815235163E-2</v>
      </c>
      <c r="BM45" s="173">
        <v>0</v>
      </c>
      <c r="BN45" s="173">
        <f t="shared" si="6"/>
        <v>0</v>
      </c>
      <c r="BO45" s="431">
        <v>4.9472840555464637E-2</v>
      </c>
      <c r="BP45" s="335">
        <v>0</v>
      </c>
      <c r="BQ45" s="335">
        <v>0</v>
      </c>
      <c r="BR45" s="333">
        <v>0.12227528831503939</v>
      </c>
      <c r="BS45" s="334">
        <v>0</v>
      </c>
      <c r="BT45" s="335">
        <v>0</v>
      </c>
      <c r="BU45" s="333">
        <v>0.96200035598511136</v>
      </c>
      <c r="BV45" s="334">
        <v>0</v>
      </c>
      <c r="BW45" s="425">
        <v>0</v>
      </c>
      <c r="BX45" s="173">
        <f t="shared" si="11"/>
        <v>-19340670862.94025</v>
      </c>
      <c r="BZ45" s="173">
        <f t="shared" si="12"/>
        <v>798644893888.94409</v>
      </c>
      <c r="CB45" s="432">
        <f t="shared" si="7"/>
        <v>-2.4216859095864546E-2</v>
      </c>
      <c r="CC45" s="433">
        <v>-2.42026914669679E-2</v>
      </c>
    </row>
    <row r="46" spans="1:81" ht="15.75">
      <c r="A46" s="423">
        <v>39295</v>
      </c>
      <c r="B46" s="172">
        <v>780494987124.55334</v>
      </c>
      <c r="C46" s="173">
        <v>-5545852119.3576193</v>
      </c>
      <c r="D46" s="174">
        <v>0.22745838858731604</v>
      </c>
      <c r="E46" s="201">
        <v>0</v>
      </c>
      <c r="F46" s="175">
        <f t="shared" si="2"/>
        <v>0</v>
      </c>
      <c r="G46" s="333">
        <v>-7.3142422706965124E-2</v>
      </c>
      <c r="H46" s="334">
        <v>268130315.45442906</v>
      </c>
      <c r="I46" s="334">
        <v>-19611700.873519752</v>
      </c>
      <c r="J46" s="424">
        <v>0</v>
      </c>
      <c r="K46" s="425">
        <v>120642000</v>
      </c>
      <c r="L46" s="425">
        <v>0</v>
      </c>
      <c r="M46" s="424">
        <v>0.15134830288993004</v>
      </c>
      <c r="N46" s="425">
        <v>0</v>
      </c>
      <c r="O46" s="425">
        <v>0</v>
      </c>
      <c r="P46" s="424">
        <v>-0.22546763963460159</v>
      </c>
      <c r="Q46" s="425">
        <v>0</v>
      </c>
      <c r="R46" s="359">
        <v>0</v>
      </c>
      <c r="S46" s="333">
        <v>0</v>
      </c>
      <c r="T46" s="334">
        <v>0</v>
      </c>
      <c r="U46" s="335">
        <v>0</v>
      </c>
      <c r="V46" s="333">
        <v>1.3726332708948338E-2</v>
      </c>
      <c r="W46" s="334">
        <v>0</v>
      </c>
      <c r="X46" s="334">
        <v>0</v>
      </c>
      <c r="Y46" s="426">
        <v>-9.8060248215853067E-3</v>
      </c>
      <c r="Z46" s="427">
        <v>48528839.027304806</v>
      </c>
      <c r="AA46" s="427">
        <v>-475875.00006446865</v>
      </c>
      <c r="AB46" s="505">
        <v>0</v>
      </c>
      <c r="AC46" s="427">
        <v>99170000</v>
      </c>
      <c r="AD46" s="427">
        <v>0</v>
      </c>
      <c r="AE46" s="424">
        <v>-0.1075667773516215</v>
      </c>
      <c r="AF46" s="425">
        <v>0</v>
      </c>
      <c r="AG46" s="359">
        <v>0</v>
      </c>
      <c r="AH46" s="333">
        <v>-9.0464420244266902E-2</v>
      </c>
      <c r="AI46" s="334">
        <v>0</v>
      </c>
      <c r="AJ46" s="335">
        <v>0</v>
      </c>
      <c r="AK46" s="332">
        <v>-8.9680826116494472E-2</v>
      </c>
      <c r="AL46" s="173">
        <f t="shared" si="13"/>
        <v>348645059.608374</v>
      </c>
      <c r="AM46" s="172">
        <f t="shared" si="3"/>
        <v>-31266776.967113439</v>
      </c>
      <c r="AN46" s="203">
        <v>-8.7613135423314711E-2</v>
      </c>
      <c r="AO46" s="177">
        <v>0</v>
      </c>
      <c r="AP46" s="177">
        <v>0</v>
      </c>
      <c r="AQ46" s="203">
        <v>0.40295468458415329</v>
      </c>
      <c r="AR46" s="177">
        <f t="shared" si="14"/>
        <v>279960236.1133033</v>
      </c>
      <c r="AS46" s="177">
        <f t="shared" si="4"/>
        <v>112811288.63914122</v>
      </c>
      <c r="AT46" s="174">
        <v>-0.2479251092654195</v>
      </c>
      <c r="AU46" s="175">
        <v>0</v>
      </c>
      <c r="AV46" s="177">
        <v>0</v>
      </c>
      <c r="AW46" s="333">
        <v>-3.8696174634211835E-3</v>
      </c>
      <c r="AX46" s="334">
        <v>25687648.345936071</v>
      </c>
      <c r="AY46" s="335">
        <v>-99401.372633656501</v>
      </c>
      <c r="AZ46" s="333">
        <v>-0.1408792185152721</v>
      </c>
      <c r="BA46" s="334">
        <v>0</v>
      </c>
      <c r="BB46" s="335">
        <v>0</v>
      </c>
      <c r="BC46" s="228">
        <v>0</v>
      </c>
      <c r="BD46" s="334">
        <v>0</v>
      </c>
      <c r="BE46" s="316">
        <f t="shared" si="5"/>
        <v>0</v>
      </c>
      <c r="BF46" s="428">
        <v>0</v>
      </c>
      <c r="BG46" s="429">
        <v>0</v>
      </c>
      <c r="BH46" s="430">
        <v>0</v>
      </c>
      <c r="BI46" s="333">
        <v>-0.18186469744934974</v>
      </c>
      <c r="BJ46" s="334">
        <v>0</v>
      </c>
      <c r="BK46" s="335">
        <v>0</v>
      </c>
      <c r="BL46" s="332">
        <v>-0.19832925897071998</v>
      </c>
      <c r="BM46" s="173">
        <v>0</v>
      </c>
      <c r="BN46" s="173">
        <f t="shared" si="6"/>
        <v>0</v>
      </c>
      <c r="BO46" s="431">
        <v>-9.6494539596269441E-2</v>
      </c>
      <c r="BP46" s="335">
        <v>0</v>
      </c>
      <c r="BQ46" s="335">
        <v>0</v>
      </c>
      <c r="BR46" s="333">
        <v>-0.3223792064992469</v>
      </c>
      <c r="BS46" s="334">
        <v>0</v>
      </c>
      <c r="BT46" s="335">
        <v>0</v>
      </c>
      <c r="BU46" s="333">
        <v>-0.28103585833277467</v>
      </c>
      <c r="BV46" s="334">
        <v>0</v>
      </c>
      <c r="BW46" s="425">
        <v>0</v>
      </c>
      <c r="BX46" s="173">
        <f t="shared" si="11"/>
        <v>-5607209653.7834282</v>
      </c>
      <c r="BZ46" s="173">
        <f t="shared" si="12"/>
        <v>779304223026.00391</v>
      </c>
      <c r="CB46" s="432">
        <f t="shared" si="7"/>
        <v>-7.195148554451406E-3</v>
      </c>
      <c r="CC46" s="433">
        <v>-7.1055576407854605E-3</v>
      </c>
    </row>
    <row r="47" spans="1:81" ht="15.75">
      <c r="A47" s="423">
        <v>39326</v>
      </c>
      <c r="B47" s="172">
        <v>774949135005.19568</v>
      </c>
      <c r="C47" s="173">
        <v>22535575144.938835</v>
      </c>
      <c r="D47" s="174">
        <v>0.49476661216606377</v>
      </c>
      <c r="E47" s="201">
        <v>0</v>
      </c>
      <c r="F47" s="175">
        <f t="shared" si="2"/>
        <v>0</v>
      </c>
      <c r="G47" s="333">
        <v>0.12259645157007835</v>
      </c>
      <c r="H47" s="334">
        <v>248518614.58090931</v>
      </c>
      <c r="I47" s="334">
        <v>30467500.296731416</v>
      </c>
      <c r="J47" s="424">
        <v>0</v>
      </c>
      <c r="K47" s="425">
        <v>120642000</v>
      </c>
      <c r="L47" s="425">
        <v>0</v>
      </c>
      <c r="M47" s="424">
        <v>0.18799828952878297</v>
      </c>
      <c r="N47" s="425">
        <v>0</v>
      </c>
      <c r="O47" s="425">
        <v>0</v>
      </c>
      <c r="P47" s="424">
        <v>0.48316124211966288</v>
      </c>
      <c r="Q47" s="425">
        <v>0</v>
      </c>
      <c r="R47" s="359">
        <v>0</v>
      </c>
      <c r="S47" s="333">
        <v>0</v>
      </c>
      <c r="T47" s="334">
        <v>0</v>
      </c>
      <c r="U47" s="335">
        <v>0</v>
      </c>
      <c r="V47" s="333">
        <v>0.40091056652424223</v>
      </c>
      <c r="W47" s="334">
        <v>0</v>
      </c>
      <c r="X47" s="334">
        <v>0</v>
      </c>
      <c r="Y47" s="426">
        <v>0.1424686552840157</v>
      </c>
      <c r="Z47" s="427">
        <v>48052964.027240336</v>
      </c>
      <c r="AA47" s="427">
        <v>6846041.1673721103</v>
      </c>
      <c r="AB47" s="505">
        <v>0</v>
      </c>
      <c r="AC47" s="427">
        <v>99170000</v>
      </c>
      <c r="AD47" s="427">
        <v>0</v>
      </c>
      <c r="AE47" s="424">
        <v>0.11173996095661602</v>
      </c>
      <c r="AF47" s="425">
        <v>0</v>
      </c>
      <c r="AG47" s="359">
        <v>0</v>
      </c>
      <c r="AH47" s="333">
        <v>0.2131544480490343</v>
      </c>
      <c r="AI47" s="334">
        <v>0</v>
      </c>
      <c r="AJ47" s="335">
        <v>0</v>
      </c>
      <c r="AK47" s="332">
        <v>0.14260590018648658</v>
      </c>
      <c r="AL47" s="173">
        <f t="shared" si="13"/>
        <v>317378282.64126056</v>
      </c>
      <c r="AM47" s="172">
        <f t="shared" si="3"/>
        <v>45260015.695698135</v>
      </c>
      <c r="AN47" s="203">
        <v>0.21005199229755925</v>
      </c>
      <c r="AO47" s="177">
        <v>0</v>
      </c>
      <c r="AP47" s="177">
        <v>0</v>
      </c>
      <c r="AQ47" s="203">
        <v>-0.12096196922499088</v>
      </c>
      <c r="AR47" s="177">
        <f t="shared" si="14"/>
        <v>392771524.75244451</v>
      </c>
      <c r="AS47" s="177">
        <f t="shared" si="4"/>
        <v>-47510417.089557931</v>
      </c>
      <c r="AT47" s="174">
        <v>7.9303093282418441E-2</v>
      </c>
      <c r="AU47" s="175">
        <v>0</v>
      </c>
      <c r="AV47" s="177">
        <v>0</v>
      </c>
      <c r="AW47" s="333">
        <v>0.18947544772714583</v>
      </c>
      <c r="AX47" s="334">
        <v>25588246.973302417</v>
      </c>
      <c r="AY47" s="335">
        <v>4848344.5518192593</v>
      </c>
      <c r="AZ47" s="333">
        <v>0.36517831097216713</v>
      </c>
      <c r="BA47" s="334">
        <v>0</v>
      </c>
      <c r="BB47" s="335">
        <v>0</v>
      </c>
      <c r="BC47" s="228">
        <v>0</v>
      </c>
      <c r="BD47" s="334">
        <v>0</v>
      </c>
      <c r="BE47" s="316">
        <f t="shared" si="5"/>
        <v>0</v>
      </c>
      <c r="BF47" s="428">
        <v>0</v>
      </c>
      <c r="BG47" s="429">
        <v>0</v>
      </c>
      <c r="BH47" s="430">
        <v>0</v>
      </c>
      <c r="BI47" s="333">
        <v>9.6587764899766421E-2</v>
      </c>
      <c r="BJ47" s="334">
        <v>0</v>
      </c>
      <c r="BK47" s="335">
        <v>0</v>
      </c>
      <c r="BL47" s="332">
        <v>-0.1012800618504005</v>
      </c>
      <c r="BM47" s="173">
        <v>0</v>
      </c>
      <c r="BN47" s="173">
        <f t="shared" si="6"/>
        <v>0</v>
      </c>
      <c r="BO47" s="431">
        <v>7.0663007507687295E-2</v>
      </c>
      <c r="BP47" s="335">
        <v>0</v>
      </c>
      <c r="BQ47" s="335">
        <v>0</v>
      </c>
      <c r="BR47" s="333">
        <v>3.3358535929554713E-2</v>
      </c>
      <c r="BS47" s="334">
        <v>0</v>
      </c>
      <c r="BT47" s="335">
        <v>0</v>
      </c>
      <c r="BU47" s="333">
        <v>-4.4374145303735374E-2</v>
      </c>
      <c r="BV47" s="334">
        <v>0</v>
      </c>
      <c r="BW47" s="425">
        <v>0</v>
      </c>
      <c r="BX47" s="173">
        <f t="shared" si="11"/>
        <v>22495663660.316772</v>
      </c>
      <c r="BZ47" s="173">
        <f t="shared" si="12"/>
        <v>773697013372.22058</v>
      </c>
      <c r="CB47" s="432">
        <f t="shared" si="7"/>
        <v>2.9075546721148135E-2</v>
      </c>
      <c r="CC47" s="433">
        <v>2.9080070067808703E-2</v>
      </c>
    </row>
    <row r="48" spans="1:81" ht="15.75">
      <c r="A48" s="423">
        <v>39356</v>
      </c>
      <c r="B48" s="186">
        <v>797484710150.13452</v>
      </c>
      <c r="C48" s="173">
        <v>23878047998.277969</v>
      </c>
      <c r="D48" s="174">
        <v>0.22545573590358559</v>
      </c>
      <c r="E48" s="201">
        <v>0</v>
      </c>
      <c r="F48" s="175">
        <f t="shared" si="2"/>
        <v>0</v>
      </c>
      <c r="G48" s="333">
        <v>7.7380406363870516E-2</v>
      </c>
      <c r="H48" s="334">
        <v>278986114.87764072</v>
      </c>
      <c r="I48" s="334">
        <v>21588058.939109299</v>
      </c>
      <c r="J48" s="424">
        <v>0</v>
      </c>
      <c r="K48" s="425">
        <v>120642000</v>
      </c>
      <c r="L48" s="425">
        <v>0</v>
      </c>
      <c r="M48" s="424">
        <v>-1.3375516127526453E-2</v>
      </c>
      <c r="N48" s="425">
        <v>0</v>
      </c>
      <c r="O48" s="425">
        <v>0</v>
      </c>
      <c r="P48" s="424">
        <v>0.26711721879643358</v>
      </c>
      <c r="Q48" s="425">
        <v>0</v>
      </c>
      <c r="R48" s="359">
        <v>0</v>
      </c>
      <c r="S48" s="333">
        <v>0</v>
      </c>
      <c r="T48" s="334">
        <v>0</v>
      </c>
      <c r="U48" s="335">
        <v>0</v>
      </c>
      <c r="V48" s="333">
        <v>0.44391781961533633</v>
      </c>
      <c r="W48" s="334">
        <v>0</v>
      </c>
      <c r="X48" s="334">
        <v>0</v>
      </c>
      <c r="Y48" s="426">
        <v>9.7419394045331772E-2</v>
      </c>
      <c r="Z48" s="427">
        <v>54899005.194612451</v>
      </c>
      <c r="AA48" s="427">
        <v>5348227.8197506666</v>
      </c>
      <c r="AB48" s="505">
        <v>0</v>
      </c>
      <c r="AC48" s="427">
        <v>99170000</v>
      </c>
      <c r="AD48" s="427">
        <v>0</v>
      </c>
      <c r="AE48" s="424">
        <v>9.0947740792367532E-2</v>
      </c>
      <c r="AF48" s="425">
        <v>0</v>
      </c>
      <c r="AG48" s="359">
        <v>0</v>
      </c>
      <c r="AH48" s="333">
        <v>0.17796082102814839</v>
      </c>
      <c r="AI48" s="334">
        <v>0</v>
      </c>
      <c r="AJ48" s="335">
        <v>0</v>
      </c>
      <c r="AK48" s="332">
        <v>7.8752734277078365E-3</v>
      </c>
      <c r="AL48" s="173">
        <f t="shared" si="13"/>
        <v>362638298.33695871</v>
      </c>
      <c r="AM48" s="172">
        <f t="shared" si="3"/>
        <v>2855875.7547622379</v>
      </c>
      <c r="AN48" s="203">
        <v>0.14184366675862611</v>
      </c>
      <c r="AO48" s="177">
        <v>0</v>
      </c>
      <c r="AP48" s="177">
        <v>0</v>
      </c>
      <c r="AQ48" s="203">
        <v>-0.26913171945136899</v>
      </c>
      <c r="AR48" s="177">
        <f t="shared" si="14"/>
        <v>345261107.66288656</v>
      </c>
      <c r="AS48" s="177">
        <f t="shared" si="4"/>
        <v>-92920715.564996883</v>
      </c>
      <c r="AT48" s="174">
        <v>0.16348307919491878</v>
      </c>
      <c r="AU48" s="175">
        <v>0</v>
      </c>
      <c r="AV48" s="177">
        <v>0</v>
      </c>
      <c r="AW48" s="333">
        <v>0.16310843284071985</v>
      </c>
      <c r="AX48" s="334">
        <v>30436591.525121678</v>
      </c>
      <c r="AY48" s="335">
        <v>4964464.7446757322</v>
      </c>
      <c r="AZ48" s="333">
        <v>8.8682992711330219E-2</v>
      </c>
      <c r="BA48" s="334">
        <v>0</v>
      </c>
      <c r="BB48" s="335">
        <v>0</v>
      </c>
      <c r="BC48" s="228">
        <v>0</v>
      </c>
      <c r="BD48" s="334">
        <v>0</v>
      </c>
      <c r="BE48" s="316">
        <f t="shared" si="5"/>
        <v>0</v>
      </c>
      <c r="BF48" s="428">
        <v>0</v>
      </c>
      <c r="BG48" s="429">
        <v>0</v>
      </c>
      <c r="BH48" s="430">
        <v>0</v>
      </c>
      <c r="BI48" s="333">
        <v>6.071413705429473E-2</v>
      </c>
      <c r="BJ48" s="334">
        <v>0</v>
      </c>
      <c r="BK48" s="335">
        <v>0</v>
      </c>
      <c r="BL48" s="332">
        <v>-3.6808716580005924E-2</v>
      </c>
      <c r="BM48" s="173">
        <v>0</v>
      </c>
      <c r="BN48" s="173">
        <f t="shared" si="6"/>
        <v>0</v>
      </c>
      <c r="BO48" s="431">
        <v>2.4008734533234592E-2</v>
      </c>
      <c r="BP48" s="335">
        <v>0</v>
      </c>
      <c r="BQ48" s="335">
        <v>0</v>
      </c>
      <c r="BR48" s="333">
        <v>0.50329833022586878</v>
      </c>
      <c r="BS48" s="334">
        <v>0</v>
      </c>
      <c r="BT48" s="335">
        <v>0</v>
      </c>
      <c r="BU48" s="333">
        <v>0.46329272093351359</v>
      </c>
      <c r="BV48" s="334">
        <v>0</v>
      </c>
      <c r="BW48" s="425">
        <v>0</v>
      </c>
      <c r="BX48" s="173">
        <f t="shared" si="11"/>
        <v>23936212086.584671</v>
      </c>
      <c r="BZ48" s="173">
        <f t="shared" si="12"/>
        <v>796192677032.53735</v>
      </c>
      <c r="CB48" s="432">
        <f t="shared" si="7"/>
        <v>3.0063341169874247E-2</v>
      </c>
      <c r="CC48" s="433">
        <v>2.9941700065676102E-2</v>
      </c>
    </row>
    <row r="49" spans="1:81" ht="15.75">
      <c r="A49" s="423">
        <v>39387</v>
      </c>
      <c r="B49" s="172">
        <v>821362758148.41248</v>
      </c>
      <c r="C49" s="173">
        <v>-38914742910.208046</v>
      </c>
      <c r="D49" s="174">
        <v>-9.0246931644973757E-2</v>
      </c>
      <c r="E49" s="201">
        <v>0</v>
      </c>
      <c r="F49" s="175">
        <f t="shared" si="2"/>
        <v>0</v>
      </c>
      <c r="G49" s="333">
        <v>7.9307639599220825E-2</v>
      </c>
      <c r="H49" s="334">
        <v>300574173.81675005</v>
      </c>
      <c r="I49" s="334">
        <v>23837828.249892369</v>
      </c>
      <c r="J49" s="424">
        <v>0</v>
      </c>
      <c r="K49" s="425">
        <v>120642000</v>
      </c>
      <c r="L49" s="425">
        <v>0</v>
      </c>
      <c r="M49" s="424">
        <v>-0.19929498347229443</v>
      </c>
      <c r="N49" s="425">
        <v>0</v>
      </c>
      <c r="O49" s="425">
        <v>0</v>
      </c>
      <c r="P49" s="424">
        <v>-8.1880977812212707E-2</v>
      </c>
      <c r="Q49" s="425">
        <v>0</v>
      </c>
      <c r="R49" s="359">
        <v>0</v>
      </c>
      <c r="S49" s="333">
        <v>0</v>
      </c>
      <c r="T49" s="334">
        <v>0</v>
      </c>
      <c r="U49" s="335">
        <v>0</v>
      </c>
      <c r="V49" s="333">
        <v>0.13544195057938468</v>
      </c>
      <c r="W49" s="334">
        <v>0</v>
      </c>
      <c r="X49" s="334">
        <v>0</v>
      </c>
      <c r="Y49" s="426">
        <v>0.13847947754651546</v>
      </c>
      <c r="Z49" s="427">
        <v>60247233.014363118</v>
      </c>
      <c r="AA49" s="427">
        <v>8343005.351452182</v>
      </c>
      <c r="AB49" s="505">
        <v>0</v>
      </c>
      <c r="AC49" s="427">
        <v>99170000</v>
      </c>
      <c r="AD49" s="427">
        <v>0</v>
      </c>
      <c r="AE49" s="424">
        <v>-2.3789891117673996E-2</v>
      </c>
      <c r="AF49" s="425">
        <v>0</v>
      </c>
      <c r="AG49" s="359">
        <v>0</v>
      </c>
      <c r="AH49" s="333">
        <v>-4.8643113811418587E-2</v>
      </c>
      <c r="AI49" s="334">
        <v>0</v>
      </c>
      <c r="AJ49" s="335">
        <v>0</v>
      </c>
      <c r="AK49" s="332">
        <v>-0.11393017118569436</v>
      </c>
      <c r="AL49" s="173">
        <f t="shared" si="13"/>
        <v>365494174.09172094</v>
      </c>
      <c r="AM49" s="172">
        <f t="shared" si="3"/>
        <v>-41640813.82164374</v>
      </c>
      <c r="AN49" s="203">
        <v>-9.938355206257049E-3</v>
      </c>
      <c r="AO49" s="177">
        <v>0</v>
      </c>
      <c r="AP49" s="177">
        <v>0</v>
      </c>
      <c r="AQ49" s="203">
        <v>-7.7641982166523169E-2</v>
      </c>
      <c r="AR49" s="177">
        <f t="shared" si="14"/>
        <v>252340392.09788969</v>
      </c>
      <c r="AS49" s="177">
        <f t="shared" si="4"/>
        <v>-19592208.223157816</v>
      </c>
      <c r="AT49" s="174">
        <v>0.1152277031032406</v>
      </c>
      <c r="AU49" s="175">
        <v>0</v>
      </c>
      <c r="AV49" s="177">
        <v>0</v>
      </c>
      <c r="AW49" s="333">
        <v>7.6105510858891473E-2</v>
      </c>
      <c r="AX49" s="334">
        <v>35401056.269797415</v>
      </c>
      <c r="AY49" s="335">
        <v>2694215.472357295</v>
      </c>
      <c r="AZ49" s="333">
        <v>0.13624325806267371</v>
      </c>
      <c r="BA49" s="334">
        <v>0</v>
      </c>
      <c r="BB49" s="335">
        <v>0</v>
      </c>
      <c r="BC49" s="228">
        <v>0</v>
      </c>
      <c r="BD49" s="334">
        <v>0</v>
      </c>
      <c r="BE49" s="316">
        <f t="shared" si="5"/>
        <v>0</v>
      </c>
      <c r="BF49" s="428">
        <v>0</v>
      </c>
      <c r="BG49" s="429">
        <v>0</v>
      </c>
      <c r="BH49" s="430">
        <v>0</v>
      </c>
      <c r="BI49" s="333">
        <v>0.13340831817503915</v>
      </c>
      <c r="BJ49" s="334">
        <v>0</v>
      </c>
      <c r="BK49" s="335">
        <v>0</v>
      </c>
      <c r="BL49" s="332">
        <v>-0.10209261797457991</v>
      </c>
      <c r="BM49" s="173">
        <v>0</v>
      </c>
      <c r="BN49" s="173">
        <f t="shared" si="6"/>
        <v>0</v>
      </c>
      <c r="BO49" s="431">
        <v>-2.8692494634994011E-2</v>
      </c>
      <c r="BP49" s="335">
        <v>0</v>
      </c>
      <c r="BQ49" s="335">
        <v>0</v>
      </c>
      <c r="BR49" s="333">
        <v>3.324074773944713E-2</v>
      </c>
      <c r="BS49" s="334">
        <v>0</v>
      </c>
      <c r="BT49" s="335">
        <v>0</v>
      </c>
      <c r="BU49" s="333">
        <v>-5.1267222027548021E-2</v>
      </c>
      <c r="BV49" s="334">
        <v>0</v>
      </c>
      <c r="BW49" s="425">
        <v>0</v>
      </c>
      <c r="BX49" s="173">
        <f t="shared" si="11"/>
        <v>-38888384937.236954</v>
      </c>
      <c r="BZ49" s="173">
        <f t="shared" si="12"/>
        <v>820128889119.12195</v>
      </c>
      <c r="CB49" s="432">
        <f t="shared" si="7"/>
        <v>-4.7417406523754951E-2</v>
      </c>
      <c r="CC49" s="433">
        <v>-4.7378265600857103E-2</v>
      </c>
    </row>
    <row r="50" spans="1:81" s="170" customFormat="1" ht="15.75">
      <c r="A50" s="434">
        <v>39417</v>
      </c>
      <c r="B50" s="188">
        <v>782448015238.20447</v>
      </c>
      <c r="C50" s="189">
        <v>-7032586367.7503929</v>
      </c>
      <c r="D50" s="190">
        <v>9.4995079106809738E-2</v>
      </c>
      <c r="E50" s="202">
        <v>0</v>
      </c>
      <c r="F50" s="191">
        <f t="shared" si="2"/>
        <v>0</v>
      </c>
      <c r="G50" s="346">
        <v>0.13791443106522044</v>
      </c>
      <c r="H50" s="347">
        <v>324412002.0666424</v>
      </c>
      <c r="I50" s="347">
        <v>44741096.695750102</v>
      </c>
      <c r="J50" s="435">
        <v>0</v>
      </c>
      <c r="K50" s="436">
        <v>120642000</v>
      </c>
      <c r="L50" s="436">
        <v>0</v>
      </c>
      <c r="M50" s="435">
        <v>0.12104723929980303</v>
      </c>
      <c r="N50" s="436">
        <v>0</v>
      </c>
      <c r="O50" s="436">
        <v>0</v>
      </c>
      <c r="P50" s="435">
        <v>0.11488415687897117</v>
      </c>
      <c r="Q50" s="436">
        <v>0</v>
      </c>
      <c r="R50" s="437">
        <v>0</v>
      </c>
      <c r="S50" s="346">
        <v>0</v>
      </c>
      <c r="T50" s="347">
        <v>0</v>
      </c>
      <c r="U50" s="348">
        <v>0</v>
      </c>
      <c r="V50" s="346">
        <v>6.2803103159402726E-2</v>
      </c>
      <c r="W50" s="347">
        <v>0</v>
      </c>
      <c r="X50" s="347">
        <v>0</v>
      </c>
      <c r="Y50" s="438">
        <v>0.11955626773963558</v>
      </c>
      <c r="Z50" s="439">
        <v>68590238.365815297</v>
      </c>
      <c r="AA50" s="439">
        <v>8200392.9023888381</v>
      </c>
      <c r="AB50" s="506">
        <v>0</v>
      </c>
      <c r="AC50" s="439">
        <v>99170000</v>
      </c>
      <c r="AD50" s="439">
        <v>0</v>
      </c>
      <c r="AE50" s="435">
        <v>0.20162621313095386</v>
      </c>
      <c r="AF50" s="436">
        <v>0</v>
      </c>
      <c r="AG50" s="437">
        <v>0</v>
      </c>
      <c r="AH50" s="346">
        <v>0.27319743808806357</v>
      </c>
      <c r="AI50" s="347">
        <v>0</v>
      </c>
      <c r="AJ50" s="348">
        <v>0</v>
      </c>
      <c r="AK50" s="345">
        <v>-1.8576203091684472E-2</v>
      </c>
      <c r="AL50" s="189">
        <f t="shared" si="13"/>
        <v>323853360.27007717</v>
      </c>
      <c r="AM50" s="188">
        <f t="shared" si="3"/>
        <v>-6015965.7923014127</v>
      </c>
      <c r="AN50" s="204">
        <v>2.9101078432053139E-2</v>
      </c>
      <c r="AO50" s="191">
        <v>0</v>
      </c>
      <c r="AP50" s="193">
        <v>0</v>
      </c>
      <c r="AQ50" s="204">
        <v>9.8833456606461367E-2</v>
      </c>
      <c r="AR50" s="193">
        <f t="shared" si="14"/>
        <v>232748183.87473187</v>
      </c>
      <c r="AS50" s="193">
        <f t="shared" si="4"/>
        <v>23003307.531216003</v>
      </c>
      <c r="AT50" s="190">
        <v>-3.4691168259174739E-2</v>
      </c>
      <c r="AU50" s="191">
        <v>0</v>
      </c>
      <c r="AV50" s="193">
        <v>0</v>
      </c>
      <c r="AW50" s="346">
        <v>-2.9950184888778316E-2</v>
      </c>
      <c r="AX50" s="347">
        <v>38095271.74215471</v>
      </c>
      <c r="AY50" s="348">
        <v>-1140960.4320657856</v>
      </c>
      <c r="AZ50" s="346">
        <v>0.24262329805767641</v>
      </c>
      <c r="BA50" s="347">
        <v>0</v>
      </c>
      <c r="BB50" s="348">
        <v>0</v>
      </c>
      <c r="BC50" s="341">
        <v>0</v>
      </c>
      <c r="BD50" s="347">
        <v>0</v>
      </c>
      <c r="BE50" s="317">
        <f t="shared" si="5"/>
        <v>0</v>
      </c>
      <c r="BF50" s="440">
        <v>0</v>
      </c>
      <c r="BG50" s="441">
        <v>0</v>
      </c>
      <c r="BH50" s="442">
        <v>0</v>
      </c>
      <c r="BI50" s="346">
        <v>0.12721736083325705</v>
      </c>
      <c r="BJ50" s="347">
        <v>0</v>
      </c>
      <c r="BK50" s="348">
        <v>0</v>
      </c>
      <c r="BL50" s="345">
        <v>5.3846722076460254E-2</v>
      </c>
      <c r="BM50" s="189">
        <v>0</v>
      </c>
      <c r="BN50" s="189">
        <f t="shared" si="6"/>
        <v>0</v>
      </c>
      <c r="BO50" s="443">
        <v>-9.2403491457238598E-2</v>
      </c>
      <c r="BP50" s="348">
        <v>0</v>
      </c>
      <c r="BQ50" s="348">
        <v>0</v>
      </c>
      <c r="BR50" s="346">
        <v>0.1670987179363988</v>
      </c>
      <c r="BS50" s="347">
        <v>0</v>
      </c>
      <c r="BT50" s="348">
        <v>0</v>
      </c>
      <c r="BU50" s="346">
        <v>0.12189959999707219</v>
      </c>
      <c r="BV50" s="347">
        <v>0</v>
      </c>
      <c r="BW50" s="436">
        <v>0</v>
      </c>
      <c r="BX50" s="189">
        <f t="shared" si="11"/>
        <v>-7101374238.6553802</v>
      </c>
      <c r="BZ50" s="189">
        <f t="shared" si="12"/>
        <v>781240504181.88501</v>
      </c>
      <c r="CB50" s="444">
        <f t="shared" si="7"/>
        <v>-9.0898695096357542E-3</v>
      </c>
      <c r="CC50" s="445">
        <v>-8.9879279272111496E-3</v>
      </c>
    </row>
    <row r="51" spans="1:81" ht="15.75">
      <c r="A51" s="423">
        <v>39448</v>
      </c>
      <c r="B51" s="172">
        <v>957900000000</v>
      </c>
      <c r="C51" s="173">
        <v>-89607850727.125931</v>
      </c>
      <c r="D51" s="174">
        <v>-0.17108195153204309</v>
      </c>
      <c r="E51" s="201">
        <v>0</v>
      </c>
      <c r="F51" s="175">
        <f t="shared" si="2"/>
        <v>0</v>
      </c>
      <c r="G51" s="333">
        <v>-0.22587882343664067</v>
      </c>
      <c r="H51" s="334">
        <v>694115000</v>
      </c>
      <c r="I51" s="334">
        <v>-156785879.52972385</v>
      </c>
      <c r="J51" s="424">
        <v>0</v>
      </c>
      <c r="K51" s="425">
        <v>59662000</v>
      </c>
      <c r="L51" s="425">
        <v>0</v>
      </c>
      <c r="M51" s="424">
        <v>-6.761095039702017E-2</v>
      </c>
      <c r="N51" s="425">
        <v>-10335000</v>
      </c>
      <c r="O51" s="425">
        <v>-698759.17235320341</v>
      </c>
      <c r="P51" s="424">
        <v>-0.17704550390691232</v>
      </c>
      <c r="Q51" s="425">
        <v>0</v>
      </c>
      <c r="R51" s="359">
        <v>0</v>
      </c>
      <c r="S51" s="333">
        <v>0</v>
      </c>
      <c r="T51" s="334">
        <v>0</v>
      </c>
      <c r="U51" s="335">
        <v>0</v>
      </c>
      <c r="V51" s="333">
        <v>2.8647154952660337E-2</v>
      </c>
      <c r="W51" s="334">
        <v>0</v>
      </c>
      <c r="X51" s="334">
        <v>0</v>
      </c>
      <c r="Y51" s="426">
        <v>-0.2730245630638003</v>
      </c>
      <c r="Z51" s="427">
        <v>71566000</v>
      </c>
      <c r="AA51" s="427">
        <v>-19539275.880223934</v>
      </c>
      <c r="AB51" s="505">
        <v>0</v>
      </c>
      <c r="AC51" s="427">
        <v>0</v>
      </c>
      <c r="AD51" s="427">
        <v>0</v>
      </c>
      <c r="AE51" s="424">
        <v>-0.19365940083631339</v>
      </c>
      <c r="AF51" s="425">
        <v>0</v>
      </c>
      <c r="AG51" s="359">
        <v>0</v>
      </c>
      <c r="AH51" s="333">
        <v>-0.2505187219334738</v>
      </c>
      <c r="AI51" s="335">
        <v>0</v>
      </c>
      <c r="AJ51" s="335">
        <v>0</v>
      </c>
      <c r="AK51" s="332">
        <v>-0.17486947690123841</v>
      </c>
      <c r="AL51" s="173">
        <v>622898000</v>
      </c>
      <c r="AM51" s="172">
        <f t="shared" si="3"/>
        <v>-108925847.4228276</v>
      </c>
      <c r="AN51" s="203">
        <v>-0.12337690204008395</v>
      </c>
      <c r="AO51" s="177">
        <v>0</v>
      </c>
      <c r="AP51" s="177">
        <v>0</v>
      </c>
      <c r="AQ51" s="203">
        <v>0.15405949400049854</v>
      </c>
      <c r="AR51" s="177">
        <f>'[4]SPU investering'!F14</f>
        <v>-6204000</v>
      </c>
      <c r="AS51" s="177">
        <f>AQ51*(-AR51)</f>
        <v>955785.10077909287</v>
      </c>
      <c r="AT51" s="174">
        <v>-0.20078463393549897</v>
      </c>
      <c r="AU51" s="175">
        <v>0</v>
      </c>
      <c r="AV51" s="177">
        <v>0</v>
      </c>
      <c r="AW51" s="333">
        <v>-3.3146713753495059E-2</v>
      </c>
      <c r="AX51" s="334">
        <v>0</v>
      </c>
      <c r="AY51" s="335">
        <v>0</v>
      </c>
      <c r="AZ51" s="333">
        <v>-0.12567608004760253</v>
      </c>
      <c r="BA51" s="334">
        <v>0</v>
      </c>
      <c r="BB51" s="335">
        <v>0</v>
      </c>
      <c r="BC51" s="228">
        <v>0</v>
      </c>
      <c r="BD51" s="334">
        <v>0</v>
      </c>
      <c r="BE51" s="316">
        <f t="shared" si="5"/>
        <v>0</v>
      </c>
      <c r="BF51" s="428">
        <v>0</v>
      </c>
      <c r="BG51" s="429">
        <v>0</v>
      </c>
      <c r="BH51" s="430">
        <v>0</v>
      </c>
      <c r="BI51" s="333">
        <v>-1.6254114533528121E-2</v>
      </c>
      <c r="BJ51" s="334">
        <v>0</v>
      </c>
      <c r="BK51" s="335">
        <v>0</v>
      </c>
      <c r="BL51" s="332">
        <v>-0.10565252521657757</v>
      </c>
      <c r="BM51" s="173">
        <v>5204000</v>
      </c>
      <c r="BN51" s="173">
        <f t="shared" si="6"/>
        <v>-549815.74122706964</v>
      </c>
      <c r="BO51" s="431">
        <v>-0.22160051914056061</v>
      </c>
      <c r="BP51" s="427">
        <v>33118000</v>
      </c>
      <c r="BQ51" s="335">
        <v>-7338965.9928970868</v>
      </c>
      <c r="BR51" s="333">
        <v>-0.15001785928348682</v>
      </c>
      <c r="BS51" s="334">
        <v>0</v>
      </c>
      <c r="BT51" s="335">
        <v>0</v>
      </c>
      <c r="BU51" s="333">
        <v>-4.3897975342547461E-2</v>
      </c>
      <c r="BV51" s="334">
        <v>0</v>
      </c>
      <c r="BW51" s="425">
        <v>0</v>
      </c>
      <c r="BX51" s="173">
        <f t="shared" si="11"/>
        <v>-89314967968.487473</v>
      </c>
      <c r="BZ51" s="173">
        <f t="shared" si="12"/>
        <v>956429976000</v>
      </c>
      <c r="CB51" s="432">
        <f t="shared" si="7"/>
        <v>-9.3383697928438272E-2</v>
      </c>
      <c r="CC51" s="433">
        <v>-9.35461433626954E-2</v>
      </c>
    </row>
    <row r="52" spans="1:81" ht="15.75">
      <c r="A52" s="423">
        <v>39479</v>
      </c>
      <c r="B52" s="172">
        <v>868292149272.87402</v>
      </c>
      <c r="C52" s="173">
        <v>-6143234967.7318306</v>
      </c>
      <c r="D52" s="174">
        <v>-4.7399565458742651E-3</v>
      </c>
      <c r="E52" s="201">
        <v>0</v>
      </c>
      <c r="F52" s="175">
        <f t="shared" si="2"/>
        <v>0</v>
      </c>
      <c r="G52" s="333">
        <v>0.19074346707148118</v>
      </c>
      <c r="H52" s="334">
        <v>537329120.47027612</v>
      </c>
      <c r="I52" s="334">
        <v>102492019.39697006</v>
      </c>
      <c r="J52" s="424">
        <v>0</v>
      </c>
      <c r="K52" s="425">
        <v>59662000</v>
      </c>
      <c r="L52" s="425">
        <v>0</v>
      </c>
      <c r="M52" s="424">
        <v>2.7655728617174923E-2</v>
      </c>
      <c r="N52" s="425">
        <v>-11033759.172353202</v>
      </c>
      <c r="O52" s="425">
        <v>305146.64929786476</v>
      </c>
      <c r="P52" s="424">
        <v>0.39141742229144222</v>
      </c>
      <c r="Q52" s="425">
        <v>0</v>
      </c>
      <c r="R52" s="359">
        <v>0</v>
      </c>
      <c r="S52" s="333">
        <v>0</v>
      </c>
      <c r="T52" s="334">
        <v>0</v>
      </c>
      <c r="U52" s="335">
        <v>0</v>
      </c>
      <c r="V52" s="333">
        <v>-0.31526525696102048</v>
      </c>
      <c r="W52" s="334">
        <v>0</v>
      </c>
      <c r="X52" s="334">
        <v>0</v>
      </c>
      <c r="Y52" s="426">
        <v>0.13586173353479578</v>
      </c>
      <c r="Z52" s="427">
        <v>52026724.11977607</v>
      </c>
      <c r="AA52" s="427">
        <v>7068440.9290493485</v>
      </c>
      <c r="AB52" s="505">
        <v>0</v>
      </c>
      <c r="AC52" s="427">
        <v>0</v>
      </c>
      <c r="AD52" s="427">
        <v>0</v>
      </c>
      <c r="AE52" s="424">
        <v>0.39633134936304593</v>
      </c>
      <c r="AF52" s="425">
        <v>0</v>
      </c>
      <c r="AG52" s="359">
        <v>0</v>
      </c>
      <c r="AH52" s="333">
        <v>0.46085206410053847</v>
      </c>
      <c r="AI52" s="335">
        <v>0</v>
      </c>
      <c r="AJ52" s="335">
        <v>0</v>
      </c>
      <c r="AK52" s="332">
        <v>0.30073399271278756</v>
      </c>
      <c r="AL52" s="173">
        <f>AL51*(1+AK51)</f>
        <v>513972152.5771724</v>
      </c>
      <c r="AM52" s="172">
        <f t="shared" si="3"/>
        <v>154568897.58771911</v>
      </c>
      <c r="AN52" s="203">
        <v>0.24116859578873651</v>
      </c>
      <c r="AO52" s="177">
        <v>0</v>
      </c>
      <c r="AP52" s="177">
        <v>0</v>
      </c>
      <c r="AQ52" s="203">
        <v>-0.14593813997631896</v>
      </c>
      <c r="AR52" s="177">
        <f>AR51*(1-AQ51)</f>
        <v>-5248214.8992209071</v>
      </c>
      <c r="AS52" s="177">
        <f t="shared" ref="AS52:AS62" si="15">AQ52*(-AR52)</f>
        <v>-765914.72058830352</v>
      </c>
      <c r="AT52" s="174">
        <v>0.10130663048743029</v>
      </c>
      <c r="AU52" s="175">
        <v>0</v>
      </c>
      <c r="AV52" s="177">
        <v>0</v>
      </c>
      <c r="AW52" s="333">
        <v>-0.11386399783023075</v>
      </c>
      <c r="AX52" s="334">
        <v>0</v>
      </c>
      <c r="AY52" s="335">
        <v>0</v>
      </c>
      <c r="AZ52" s="333">
        <v>0.31095506976174941</v>
      </c>
      <c r="BA52" s="334">
        <v>0</v>
      </c>
      <c r="BB52" s="335">
        <v>0</v>
      </c>
      <c r="BC52" s="228">
        <v>0</v>
      </c>
      <c r="BD52" s="334">
        <v>0</v>
      </c>
      <c r="BE52" s="316">
        <f t="shared" si="5"/>
        <v>0</v>
      </c>
      <c r="BF52" s="428">
        <v>0</v>
      </c>
      <c r="BG52" s="429">
        <v>0</v>
      </c>
      <c r="BH52" s="430">
        <v>0</v>
      </c>
      <c r="BI52" s="333">
        <v>0.32031108019070781</v>
      </c>
      <c r="BJ52" s="334">
        <v>0</v>
      </c>
      <c r="BK52" s="335">
        <v>0</v>
      </c>
      <c r="BL52" s="332">
        <v>6.3057250960085617E-2</v>
      </c>
      <c r="BM52" s="173">
        <f>BM51*(1+BL51)</f>
        <v>4654184.2587729301</v>
      </c>
      <c r="BN52" s="173">
        <f t="shared" si="6"/>
        <v>293480.06481992471</v>
      </c>
      <c r="BO52" s="431">
        <v>4.1542079706896391E-2</v>
      </c>
      <c r="BP52" s="335">
        <v>25779034.007102914</v>
      </c>
      <c r="BQ52" s="335">
        <v>1070914.685489862</v>
      </c>
      <c r="BR52" s="333">
        <v>0.27708912406841646</v>
      </c>
      <c r="BS52" s="334">
        <v>0</v>
      </c>
      <c r="BT52" s="335">
        <v>0</v>
      </c>
      <c r="BU52" s="333">
        <v>0.17466212299462366</v>
      </c>
      <c r="BV52" s="334">
        <v>0</v>
      </c>
      <c r="BW52" s="425">
        <v>0</v>
      </c>
      <c r="BX52" s="173">
        <f t="shared" si="11"/>
        <v>-6408267952.3245878</v>
      </c>
      <c r="BZ52" s="173">
        <f t="shared" si="12"/>
        <v>867115008031.51245</v>
      </c>
      <c r="CB52" s="432">
        <f t="shared" si="7"/>
        <v>-7.390332185429894E-3</v>
      </c>
      <c r="CC52" s="433">
        <v>-7.0750783280446603E-3</v>
      </c>
    </row>
    <row r="53" spans="1:81" ht="15.75">
      <c r="A53" s="423">
        <v>39508</v>
      </c>
      <c r="B53" s="172">
        <v>862148914305.14221</v>
      </c>
      <c r="C53" s="173">
        <v>-25573254985.674496</v>
      </c>
      <c r="D53" s="174">
        <v>-0.27134501478647488</v>
      </c>
      <c r="E53" s="201">
        <v>0</v>
      </c>
      <c r="F53" s="175">
        <f t="shared" si="2"/>
        <v>0</v>
      </c>
      <c r="G53" s="333">
        <v>-0.20490617221426138</v>
      </c>
      <c r="H53" s="334">
        <v>639821139.86724615</v>
      </c>
      <c r="I53" s="334">
        <v>-131103300.67196296</v>
      </c>
      <c r="J53" s="424">
        <v>-3.6811194376576976E-2</v>
      </c>
      <c r="K53" s="425">
        <v>59662000</v>
      </c>
      <c r="L53" s="425">
        <v>-2196229.4788953355</v>
      </c>
      <c r="M53" s="424">
        <v>3.3233505914281765E-2</v>
      </c>
      <c r="N53" s="425">
        <v>-10728612.523055337</v>
      </c>
      <c r="O53" s="425">
        <v>356549.40773699695</v>
      </c>
      <c r="P53" s="424">
        <v>-0.315578446113781</v>
      </c>
      <c r="Q53" s="425">
        <v>0</v>
      </c>
      <c r="R53" s="359">
        <v>0</v>
      </c>
      <c r="S53" s="333">
        <v>0</v>
      </c>
      <c r="T53" s="334">
        <v>0</v>
      </c>
      <c r="U53" s="335">
        <v>0</v>
      </c>
      <c r="V53" s="333">
        <v>-0.27994175312073483</v>
      </c>
      <c r="W53" s="334">
        <v>0</v>
      </c>
      <c r="X53" s="334">
        <v>0</v>
      </c>
      <c r="Y53" s="426">
        <v>-0.16312092973789541</v>
      </c>
      <c r="Z53" s="427">
        <v>59095165.04882542</v>
      </c>
      <c r="AA53" s="427">
        <v>-9639658.2657787837</v>
      </c>
      <c r="AB53" s="505">
        <v>0</v>
      </c>
      <c r="AC53" s="427">
        <v>0</v>
      </c>
      <c r="AD53" s="427">
        <v>0</v>
      </c>
      <c r="AE53" s="424">
        <v>-0.27605112672925314</v>
      </c>
      <c r="AF53" s="425">
        <v>0</v>
      </c>
      <c r="AG53" s="359">
        <v>0</v>
      </c>
      <c r="AH53" s="333">
        <v>-0.10800540058641377</v>
      </c>
      <c r="AI53" s="335">
        <v>0</v>
      </c>
      <c r="AJ53" s="335">
        <v>0</v>
      </c>
      <c r="AK53" s="332">
        <v>-9.8538407196606684E-2</v>
      </c>
      <c r="AL53" s="173">
        <f t="shared" ref="AL53:AL62" si="16">AL52*(1+AK52)</f>
        <v>668541050.1648916</v>
      </c>
      <c r="AM53" s="172">
        <f t="shared" si="3"/>
        <v>-65876970.228795141</v>
      </c>
      <c r="AN53" s="203">
        <v>-0.12252622676697499</v>
      </c>
      <c r="AO53" s="177">
        <v>0</v>
      </c>
      <c r="AP53" s="177">
        <v>0</v>
      </c>
      <c r="AQ53" s="203">
        <v>-0.16381069803810158</v>
      </c>
      <c r="AR53" s="177">
        <f t="shared" ref="AR53:AR62" si="17">AR52*(1-AQ52)</f>
        <v>-6014129.6198092103</v>
      </c>
      <c r="AS53" s="177">
        <f t="shared" si="15"/>
        <v>-985178.77111256926</v>
      </c>
      <c r="AT53" s="174">
        <v>-8.5867317856554853E-2</v>
      </c>
      <c r="AU53" s="175">
        <v>0</v>
      </c>
      <c r="AV53" s="177">
        <v>0</v>
      </c>
      <c r="AW53" s="333">
        <v>-3.9100149028815083E-2</v>
      </c>
      <c r="AX53" s="334">
        <v>0</v>
      </c>
      <c r="AY53" s="335">
        <v>0</v>
      </c>
      <c r="AZ53" s="333">
        <v>-8.6770028486036682E-2</v>
      </c>
      <c r="BA53" s="334">
        <v>0</v>
      </c>
      <c r="BB53" s="335">
        <v>0</v>
      </c>
      <c r="BC53" s="228">
        <v>0</v>
      </c>
      <c r="BD53" s="334">
        <v>0</v>
      </c>
      <c r="BE53" s="316">
        <f t="shared" si="5"/>
        <v>0</v>
      </c>
      <c r="BF53" s="428">
        <v>0</v>
      </c>
      <c r="BG53" s="429">
        <v>0</v>
      </c>
      <c r="BH53" s="430">
        <v>0</v>
      </c>
      <c r="BI53" s="333">
        <v>5.4510089290767949E-2</v>
      </c>
      <c r="BJ53" s="334">
        <v>0</v>
      </c>
      <c r="BK53" s="335">
        <v>0</v>
      </c>
      <c r="BL53" s="332">
        <v>-0.30775568404622522</v>
      </c>
      <c r="BM53" s="173">
        <f t="shared" ref="BM53:BM62" si="18">BM52*(1+BL52)</f>
        <v>4947664.3235928547</v>
      </c>
      <c r="BN53" s="173">
        <f t="shared" si="6"/>
        <v>-1522671.8183384233</v>
      </c>
      <c r="BO53" s="431">
        <v>-9.8397495582178099E-2</v>
      </c>
      <c r="BP53" s="335">
        <v>26849948.692592777</v>
      </c>
      <c r="BQ53" s="335">
        <v>-2641967.7078611064</v>
      </c>
      <c r="BR53" s="333">
        <v>3.0174721928515464E-2</v>
      </c>
      <c r="BS53" s="334">
        <v>0</v>
      </c>
      <c r="BT53" s="335">
        <v>0</v>
      </c>
      <c r="BU53" s="333">
        <v>-0.23313300397882836</v>
      </c>
      <c r="BV53" s="334">
        <v>0</v>
      </c>
      <c r="BW53" s="425">
        <v>0</v>
      </c>
      <c r="BX53" s="173">
        <f t="shared" si="11"/>
        <v>-25359645558.139484</v>
      </c>
      <c r="BZ53" s="173">
        <f t="shared" si="12"/>
        <v>860706740079.18787</v>
      </c>
      <c r="CB53" s="432">
        <f t="shared" si="7"/>
        <v>-2.946374691547822E-2</v>
      </c>
      <c r="CC53" s="433">
        <v>-2.96622248910277E-2</v>
      </c>
    </row>
    <row r="54" spans="1:81" ht="15.75">
      <c r="A54" s="423">
        <v>39539</v>
      </c>
      <c r="B54" s="172">
        <v>836575659319.46777</v>
      </c>
      <c r="C54" s="173">
        <v>53370000961.553802</v>
      </c>
      <c r="D54" s="174">
        <v>0.12173414339482166</v>
      </c>
      <c r="E54" s="201">
        <v>0</v>
      </c>
      <c r="F54" s="175">
        <f t="shared" si="2"/>
        <v>0</v>
      </c>
      <c r="G54" s="333">
        <v>0.32694739500719061</v>
      </c>
      <c r="H54" s="334">
        <v>508717839.19528323</v>
      </c>
      <c r="I54" s="334">
        <v>166323972.31858474</v>
      </c>
      <c r="J54" s="424">
        <v>-8.1464587659366441E-2</v>
      </c>
      <c r="K54" s="425">
        <v>57465770.521104664</v>
      </c>
      <c r="L54" s="425">
        <v>-4681425.3000295665</v>
      </c>
      <c r="M54" s="424">
        <v>-0.12456642008212565</v>
      </c>
      <c r="N54" s="425">
        <v>-10372063.115318341</v>
      </c>
      <c r="O54" s="425">
        <v>-1292010.7711410653</v>
      </c>
      <c r="P54" s="424">
        <v>0.1209444402099714</v>
      </c>
      <c r="Q54" s="425">
        <v>0</v>
      </c>
      <c r="R54" s="359">
        <v>0</v>
      </c>
      <c r="S54" s="333">
        <v>0</v>
      </c>
      <c r="T54" s="334">
        <v>0</v>
      </c>
      <c r="U54" s="335">
        <v>0</v>
      </c>
      <c r="V54" s="333">
        <v>0.40182456090756763</v>
      </c>
      <c r="W54" s="334">
        <v>0</v>
      </c>
      <c r="X54" s="334">
        <v>0</v>
      </c>
      <c r="Y54" s="426">
        <v>0.11412201754837054</v>
      </c>
      <c r="Z54" s="427">
        <v>49455506.78304664</v>
      </c>
      <c r="AA54" s="427">
        <v>5643962.2129584067</v>
      </c>
      <c r="AB54" s="505">
        <v>0</v>
      </c>
      <c r="AC54" s="427">
        <v>0</v>
      </c>
      <c r="AD54" s="427">
        <v>0</v>
      </c>
      <c r="AE54" s="424">
        <v>0.36239317530445209</v>
      </c>
      <c r="AF54" s="425">
        <v>0</v>
      </c>
      <c r="AG54" s="359">
        <v>0</v>
      </c>
      <c r="AH54" s="333">
        <v>0.30416775758403247</v>
      </c>
      <c r="AI54" s="335">
        <v>0</v>
      </c>
      <c r="AJ54" s="335">
        <v>0</v>
      </c>
      <c r="AK54" s="332">
        <v>0.23365376951281686</v>
      </c>
      <c r="AL54" s="173">
        <f t="shared" si="16"/>
        <v>602664079.93609643</v>
      </c>
      <c r="AM54" s="172">
        <f t="shared" si="3"/>
        <v>140814734.02704251</v>
      </c>
      <c r="AN54" s="203">
        <v>0.10352557312086864</v>
      </c>
      <c r="AO54" s="177">
        <v>0</v>
      </c>
      <c r="AP54" s="177">
        <v>0</v>
      </c>
      <c r="AQ54" s="203">
        <v>-7.2615177686860558E-2</v>
      </c>
      <c r="AR54" s="177">
        <f t="shared" si="17"/>
        <v>-6999308.390921779</v>
      </c>
      <c r="AS54" s="177">
        <f t="shared" si="15"/>
        <v>-508256.02249191905</v>
      </c>
      <c r="AT54" s="174">
        <v>-0.12539324713430741</v>
      </c>
      <c r="AU54" s="175">
        <v>0</v>
      </c>
      <c r="AV54" s="177">
        <v>0</v>
      </c>
      <c r="AW54" s="333">
        <v>3.0374887118507079E-2</v>
      </c>
      <c r="AX54" s="334">
        <v>0</v>
      </c>
      <c r="AY54" s="335">
        <v>0</v>
      </c>
      <c r="AZ54" s="333">
        <v>0.27713461570064246</v>
      </c>
      <c r="BA54" s="334">
        <v>0</v>
      </c>
      <c r="BB54" s="335">
        <v>0</v>
      </c>
      <c r="BC54" s="228">
        <v>0</v>
      </c>
      <c r="BD54" s="334">
        <v>0</v>
      </c>
      <c r="BE54" s="316">
        <f t="shared" si="5"/>
        <v>0</v>
      </c>
      <c r="BF54" s="428">
        <v>0</v>
      </c>
      <c r="BG54" s="429">
        <v>0</v>
      </c>
      <c r="BH54" s="430">
        <v>0</v>
      </c>
      <c r="BI54" s="333">
        <v>0.25894579123432915</v>
      </c>
      <c r="BJ54" s="334">
        <v>0</v>
      </c>
      <c r="BK54" s="335">
        <v>0</v>
      </c>
      <c r="BL54" s="332">
        <v>0.20439937762056526</v>
      </c>
      <c r="BM54" s="173">
        <f t="shared" si="18"/>
        <v>3424992.5052544316</v>
      </c>
      <c r="BN54" s="173">
        <f t="shared" si="6"/>
        <v>700066.33642910642</v>
      </c>
      <c r="BO54" s="431">
        <v>0.14183015567984386</v>
      </c>
      <c r="BP54" s="335">
        <v>24207980.98473167</v>
      </c>
      <c r="BQ54" s="335">
        <v>3433421.7117591929</v>
      </c>
      <c r="BR54" s="333">
        <v>0.37368510414049105</v>
      </c>
      <c r="BS54" s="334">
        <v>0</v>
      </c>
      <c r="BT54" s="335">
        <v>0</v>
      </c>
      <c r="BU54" s="333">
        <v>0.54415664670570452</v>
      </c>
      <c r="BV54" s="334">
        <v>0</v>
      </c>
      <c r="BW54" s="425">
        <v>0</v>
      </c>
      <c r="BX54" s="173">
        <f t="shared" si="11"/>
        <v>53059566497.04068</v>
      </c>
      <c r="BZ54" s="173">
        <f t="shared" si="12"/>
        <v>835347094521.04834</v>
      </c>
      <c r="CB54" s="432">
        <f t="shared" si="7"/>
        <v>6.351798772636269E-2</v>
      </c>
      <c r="CC54" s="433">
        <v>6.3795785075756201E-2</v>
      </c>
    </row>
    <row r="55" spans="1:81" ht="15.75">
      <c r="A55" s="423">
        <v>39569</v>
      </c>
      <c r="B55" s="172">
        <v>889945660281.02161</v>
      </c>
      <c r="C55" s="173">
        <v>15918438207.312313</v>
      </c>
      <c r="D55" s="174">
        <v>7.6120970667165763E-2</v>
      </c>
      <c r="E55" s="201">
        <v>0</v>
      </c>
      <c r="F55" s="175">
        <f t="shared" si="2"/>
        <v>0</v>
      </c>
      <c r="G55" s="333">
        <v>0.10749128864844928</v>
      </c>
      <c r="H55" s="334">
        <v>675041811.51386797</v>
      </c>
      <c r="I55" s="334">
        <v>72561114.211209282</v>
      </c>
      <c r="J55" s="424">
        <v>0.14672134349562227</v>
      </c>
      <c r="K55" s="425">
        <v>52784345.221075095</v>
      </c>
      <c r="L55" s="425">
        <v>7744590.0463728672</v>
      </c>
      <c r="M55" s="424">
        <v>0.36058478356083085</v>
      </c>
      <c r="N55" s="425">
        <v>-11664073.886459406</v>
      </c>
      <c r="O55" s="425">
        <v>4205887.5577865038</v>
      </c>
      <c r="P55" s="424">
        <v>0.25858074086114918</v>
      </c>
      <c r="Q55" s="425">
        <v>0</v>
      </c>
      <c r="R55" s="359">
        <v>0</v>
      </c>
      <c r="S55" s="333">
        <v>0</v>
      </c>
      <c r="T55" s="334">
        <v>0</v>
      </c>
      <c r="U55" s="335">
        <v>0</v>
      </c>
      <c r="V55" s="333">
        <v>3.8885072312475032E-2</v>
      </c>
      <c r="W55" s="334">
        <v>0</v>
      </c>
      <c r="X55" s="334">
        <v>0</v>
      </c>
      <c r="Y55" s="426">
        <v>-2.5065166078436986E-2</v>
      </c>
      <c r="Z55" s="427">
        <v>55099468.996005051</v>
      </c>
      <c r="AA55" s="427">
        <v>-1381077.3412185563</v>
      </c>
      <c r="AB55" s="505">
        <v>0</v>
      </c>
      <c r="AC55" s="427">
        <v>0</v>
      </c>
      <c r="AD55" s="427">
        <v>0</v>
      </c>
      <c r="AE55" s="424">
        <v>7.8344363457950539E-2</v>
      </c>
      <c r="AF55" s="425">
        <v>0</v>
      </c>
      <c r="AG55" s="359">
        <v>0</v>
      </c>
      <c r="AH55" s="333">
        <v>0.36723194400397935</v>
      </c>
      <c r="AI55" s="335">
        <v>0</v>
      </c>
      <c r="AJ55" s="335">
        <v>0</v>
      </c>
      <c r="AK55" s="332">
        <v>3.7717724270475664E-2</v>
      </c>
      <c r="AL55" s="173">
        <f t="shared" si="16"/>
        <v>743478813.96313894</v>
      </c>
      <c r="AM55" s="172">
        <f t="shared" si="3"/>
        <v>28042328.906001948</v>
      </c>
      <c r="AN55" s="203">
        <v>-5.3631401299897305E-3</v>
      </c>
      <c r="AO55" s="177">
        <v>0</v>
      </c>
      <c r="AP55" s="177">
        <v>0</v>
      </c>
      <c r="AQ55" s="203">
        <v>4.1387743267263993E-2</v>
      </c>
      <c r="AR55" s="177">
        <f t="shared" si="17"/>
        <v>-7507564.4134136988</v>
      </c>
      <c r="AS55" s="177">
        <f t="shared" si="15"/>
        <v>310721.14850481355</v>
      </c>
      <c r="AT55" s="174">
        <v>-6.233433274901027E-2</v>
      </c>
      <c r="AU55" s="175">
        <v>0</v>
      </c>
      <c r="AV55" s="177">
        <v>0</v>
      </c>
      <c r="AW55" s="333">
        <v>-0.166714234943863</v>
      </c>
      <c r="AX55" s="334">
        <v>0</v>
      </c>
      <c r="AY55" s="335">
        <v>0</v>
      </c>
      <c r="AZ55" s="333">
        <v>6.894581885857784E-2</v>
      </c>
      <c r="BA55" s="334">
        <v>0</v>
      </c>
      <c r="BB55" s="335">
        <v>0</v>
      </c>
      <c r="BC55" s="228">
        <v>0</v>
      </c>
      <c r="BD55" s="334">
        <v>0</v>
      </c>
      <c r="BE55" s="316">
        <f t="shared" si="5"/>
        <v>0</v>
      </c>
      <c r="BF55" s="428">
        <v>0</v>
      </c>
      <c r="BG55" s="429">
        <v>0</v>
      </c>
      <c r="BH55" s="430">
        <v>0</v>
      </c>
      <c r="BI55" s="333">
        <v>0.23699059465161562</v>
      </c>
      <c r="BJ55" s="334">
        <v>0</v>
      </c>
      <c r="BK55" s="335">
        <v>0</v>
      </c>
      <c r="BL55" s="332">
        <v>-6.3436826722213902E-2</v>
      </c>
      <c r="BM55" s="173">
        <f t="shared" si="18"/>
        <v>4125058.8416835382</v>
      </c>
      <c r="BN55" s="173">
        <f t="shared" si="6"/>
        <v>-261680.64295881501</v>
      </c>
      <c r="BO55" s="431">
        <v>0.20719649701181608</v>
      </c>
      <c r="BP55" s="335">
        <v>27641402.696490861</v>
      </c>
      <c r="BQ55" s="335">
        <v>5727201.8112058742</v>
      </c>
      <c r="BR55" s="333">
        <v>0.32080674525250363</v>
      </c>
      <c r="BS55" s="334">
        <v>0</v>
      </c>
      <c r="BT55" s="335">
        <v>0</v>
      </c>
      <c r="BU55" s="333">
        <v>5.1589133025400857E-2</v>
      </c>
      <c r="BV55" s="334">
        <v>0</v>
      </c>
      <c r="BW55" s="425">
        <v>0</v>
      </c>
      <c r="BX55" s="173">
        <f t="shared" si="11"/>
        <v>15801489121.61541</v>
      </c>
      <c r="BZ55" s="173">
        <f t="shared" si="12"/>
        <v>888406661018.08923</v>
      </c>
      <c r="CB55" s="432">
        <f t="shared" si="7"/>
        <v>1.7786324455860501E-2</v>
      </c>
      <c r="CC55" s="433">
        <v>1.78869777310737E-2</v>
      </c>
    </row>
    <row r="56" spans="1:81" ht="15.75">
      <c r="A56" s="423">
        <v>39600</v>
      </c>
      <c r="B56" s="172">
        <v>905864098488.33398</v>
      </c>
      <c r="C56" s="173">
        <v>-82681461720.706741</v>
      </c>
      <c r="D56" s="174">
        <v>-0.24723212972225977</v>
      </c>
      <c r="E56" s="201">
        <v>0</v>
      </c>
      <c r="F56" s="175">
        <f t="shared" si="2"/>
        <v>0</v>
      </c>
      <c r="G56" s="333">
        <v>0.14662512803843461</v>
      </c>
      <c r="H56" s="334">
        <v>747602925.72507727</v>
      </c>
      <c r="I56" s="334">
        <v>109617374.70634778</v>
      </c>
      <c r="J56" s="424">
        <v>-0.27668386871305861</v>
      </c>
      <c r="K56" s="425">
        <v>60528935.267447963</v>
      </c>
      <c r="L56" s="425">
        <v>-16747379.978879796</v>
      </c>
      <c r="M56" s="424">
        <v>-0.28683212763677068</v>
      </c>
      <c r="N56" s="425">
        <v>-7458186.3286729017</v>
      </c>
      <c r="O56" s="425">
        <v>-2139247.452964724</v>
      </c>
      <c r="P56" s="424">
        <v>0.24878902205512274</v>
      </c>
      <c r="Q56" s="425">
        <v>0</v>
      </c>
      <c r="R56" s="359">
        <v>0</v>
      </c>
      <c r="S56" s="333">
        <v>0</v>
      </c>
      <c r="T56" s="334">
        <v>0</v>
      </c>
      <c r="U56" s="335">
        <v>0</v>
      </c>
      <c r="V56" s="333">
        <v>-0.16799790301567102</v>
      </c>
      <c r="W56" s="334">
        <v>0</v>
      </c>
      <c r="X56" s="334">
        <v>0</v>
      </c>
      <c r="Y56" s="426">
        <v>-0.29614281832786271</v>
      </c>
      <c r="Z56" s="427">
        <v>53718391.65478649</v>
      </c>
      <c r="AA56" s="427">
        <v>-15908315.900688412</v>
      </c>
      <c r="AB56" s="446">
        <v>0</v>
      </c>
      <c r="AC56" s="427">
        <v>0</v>
      </c>
      <c r="AD56" s="427">
        <v>0</v>
      </c>
      <c r="AE56" s="424">
        <v>0.17160062327785661</v>
      </c>
      <c r="AF56" s="425">
        <v>0</v>
      </c>
      <c r="AG56" s="359">
        <v>0</v>
      </c>
      <c r="AH56" s="333">
        <v>0.27091091976729864</v>
      </c>
      <c r="AI56" s="335">
        <v>0</v>
      </c>
      <c r="AJ56" s="335">
        <v>0</v>
      </c>
      <c r="AK56" s="332">
        <v>-0.12977240957200828</v>
      </c>
      <c r="AL56" s="173">
        <f t="shared" si="16"/>
        <v>771521142.86914086</v>
      </c>
      <c r="AM56" s="172">
        <f t="shared" si="3"/>
        <v>-100122157.74587806</v>
      </c>
      <c r="AN56" s="203">
        <v>2.1509225331648153E-2</v>
      </c>
      <c r="AO56" s="177">
        <v>0</v>
      </c>
      <c r="AP56" s="177">
        <v>0</v>
      </c>
      <c r="AQ56" s="203">
        <v>-0.22796337115553736</v>
      </c>
      <c r="AR56" s="177">
        <f t="shared" si="17"/>
        <v>-7196843.2649088847</v>
      </c>
      <c r="AS56" s="177">
        <f t="shared" si="15"/>
        <v>-1640616.6523466534</v>
      </c>
      <c r="AT56" s="174">
        <v>-0.15164830447919658</v>
      </c>
      <c r="AU56" s="175">
        <v>0</v>
      </c>
      <c r="AV56" s="177">
        <v>0</v>
      </c>
      <c r="AW56" s="333">
        <v>-9.2815534542275799E-2</v>
      </c>
      <c r="AX56" s="334">
        <v>0</v>
      </c>
      <c r="AY56" s="335">
        <v>0</v>
      </c>
      <c r="AZ56" s="333">
        <v>-1.5414327533147778E-2</v>
      </c>
      <c r="BA56" s="334">
        <v>0</v>
      </c>
      <c r="BB56" s="335">
        <v>0</v>
      </c>
      <c r="BC56" s="228">
        <v>0</v>
      </c>
      <c r="BD56" s="334">
        <v>0</v>
      </c>
      <c r="BE56" s="316">
        <f t="shared" si="5"/>
        <v>0</v>
      </c>
      <c r="BF56" s="428">
        <v>0</v>
      </c>
      <c r="BG56" s="429">
        <v>0</v>
      </c>
      <c r="BH56" s="430">
        <v>0</v>
      </c>
      <c r="BI56" s="333">
        <v>0.16370075587716529</v>
      </c>
      <c r="BJ56" s="334">
        <v>0</v>
      </c>
      <c r="BK56" s="335">
        <v>0</v>
      </c>
      <c r="BL56" s="332">
        <v>-1.1408891864201194E-2</v>
      </c>
      <c r="BM56" s="173">
        <f t="shared" si="18"/>
        <v>3863378.1987247234</v>
      </c>
      <c r="BN56" s="173">
        <f t="shared" si="6"/>
        <v>-44076.864099762759</v>
      </c>
      <c r="BO56" s="431">
        <v>-0.20366080595754937</v>
      </c>
      <c r="BP56" s="335">
        <v>33368604.507696737</v>
      </c>
      <c r="BQ56" s="335">
        <v>-6795876.8877162328</v>
      </c>
      <c r="BR56" s="333">
        <v>0.14311496961522047</v>
      </c>
      <c r="BS56" s="334">
        <v>0</v>
      </c>
      <c r="BT56" s="335">
        <v>0</v>
      </c>
      <c r="BU56" s="333">
        <v>-9.3946400320362708E-2</v>
      </c>
      <c r="BV56" s="334">
        <v>0</v>
      </c>
      <c r="BW56" s="425">
        <v>0</v>
      </c>
      <c r="BX56" s="173">
        <f t="shared" si="11"/>
        <v>-82647681423.930511</v>
      </c>
      <c r="BZ56" s="173">
        <f t="shared" si="12"/>
        <v>904208150139.70459</v>
      </c>
      <c r="CB56" s="432">
        <f t="shared" si="7"/>
        <v>-9.1403380307024482E-2</v>
      </c>
      <c r="CC56" s="433">
        <v>-9.1273582713656404E-2</v>
      </c>
    </row>
    <row r="57" spans="1:81" ht="15.75">
      <c r="A57" s="423">
        <v>39630</v>
      </c>
      <c r="B57" s="172">
        <v>823182636767.62732</v>
      </c>
      <c r="C57" s="173">
        <v>-17151749527.160854</v>
      </c>
      <c r="D57" s="174">
        <v>7.0059049813803675E-2</v>
      </c>
      <c r="E57" s="201">
        <v>0</v>
      </c>
      <c r="F57" s="175">
        <f t="shared" si="2"/>
        <v>0</v>
      </c>
      <c r="G57" s="333">
        <v>-0.30417016808441777</v>
      </c>
      <c r="H57" s="334">
        <v>857220300.43142498</v>
      </c>
      <c r="I57" s="334">
        <v>-260740842.86760163</v>
      </c>
      <c r="J57" s="424">
        <v>-0.1221169294914576</v>
      </c>
      <c r="K57" s="425">
        <v>43781555.288568169</v>
      </c>
      <c r="L57" s="425">
        <v>-5346469.1002004314</v>
      </c>
      <c r="M57" s="424">
        <v>2.5579771348677068E-2</v>
      </c>
      <c r="N57" s="425">
        <v>-9597433.7816376258</v>
      </c>
      <c r="O57" s="425">
        <v>245500.16166835953</v>
      </c>
      <c r="P57" s="424">
        <v>-0.24486705252315219</v>
      </c>
      <c r="Q57" s="425">
        <v>0</v>
      </c>
      <c r="R57" s="359">
        <v>0</v>
      </c>
      <c r="S57" s="333">
        <v>0</v>
      </c>
      <c r="T57" s="334">
        <v>0</v>
      </c>
      <c r="U57" s="335">
        <v>0</v>
      </c>
      <c r="V57" s="333">
        <v>-9.0311088779036056E-2</v>
      </c>
      <c r="W57" s="334">
        <v>0</v>
      </c>
      <c r="X57" s="334">
        <v>0</v>
      </c>
      <c r="Y57" s="426">
        <v>0.13149985041991039</v>
      </c>
      <c r="Z57" s="427">
        <v>37810075.75409808</v>
      </c>
      <c r="AA57" s="427">
        <v>4972019.3060293775</v>
      </c>
      <c r="AB57" s="446">
        <v>0</v>
      </c>
      <c r="AC57" s="427">
        <v>0</v>
      </c>
      <c r="AD57" s="427">
        <v>0</v>
      </c>
      <c r="AE57" s="424">
        <v>-0.37775872898857976</v>
      </c>
      <c r="AF57" s="425">
        <v>0</v>
      </c>
      <c r="AG57" s="359">
        <v>0</v>
      </c>
      <c r="AH57" s="333">
        <v>-0.11188840728163263</v>
      </c>
      <c r="AI57" s="335">
        <v>0</v>
      </c>
      <c r="AJ57" s="335">
        <v>0</v>
      </c>
      <c r="AK57" s="332">
        <v>-5.3059957613859815E-2</v>
      </c>
      <c r="AL57" s="173">
        <f t="shared" si="16"/>
        <v>671398985.12326276</v>
      </c>
      <c r="AM57" s="172">
        <f t="shared" si="3"/>
        <v>-35624401.692628816</v>
      </c>
      <c r="AN57" s="203">
        <v>-0.24905868173986465</v>
      </c>
      <c r="AO57" s="177">
        <v>0</v>
      </c>
      <c r="AP57" s="177">
        <v>0</v>
      </c>
      <c r="AQ57" s="203">
        <v>-6.8971821240631795E-2</v>
      </c>
      <c r="AR57" s="177">
        <f t="shared" si="17"/>
        <v>-8837459.9172555376</v>
      </c>
      <c r="AS57" s="177">
        <f t="shared" si="15"/>
        <v>-609535.70563419757</v>
      </c>
      <c r="AT57" s="174">
        <v>-0.14943025688931671</v>
      </c>
      <c r="AU57" s="175">
        <v>0</v>
      </c>
      <c r="AV57" s="177">
        <v>0</v>
      </c>
      <c r="AW57" s="333">
        <v>0.18191962339288556</v>
      </c>
      <c r="AX57" s="334">
        <v>0</v>
      </c>
      <c r="AY57" s="335">
        <v>0</v>
      </c>
      <c r="AZ57" s="333">
        <v>-8.6220208543530782E-2</v>
      </c>
      <c r="BA57" s="334">
        <v>0</v>
      </c>
      <c r="BB57" s="335">
        <v>0</v>
      </c>
      <c r="BC57" s="228">
        <v>0</v>
      </c>
      <c r="BD57" s="334">
        <v>0</v>
      </c>
      <c r="BE57" s="316">
        <f t="shared" si="5"/>
        <v>0</v>
      </c>
      <c r="BF57" s="428">
        <v>0</v>
      </c>
      <c r="BG57" s="429">
        <v>0</v>
      </c>
      <c r="BH57" s="430">
        <v>0</v>
      </c>
      <c r="BI57" s="333">
        <v>-0.25726561103438156</v>
      </c>
      <c r="BJ57" s="334">
        <v>0</v>
      </c>
      <c r="BK57" s="335">
        <v>0</v>
      </c>
      <c r="BL57" s="332">
        <v>0.19574181876336008</v>
      </c>
      <c r="BM57" s="173">
        <f t="shared" si="18"/>
        <v>3819301.3346249606</v>
      </c>
      <c r="BN57" s="173">
        <f t="shared" si="6"/>
        <v>747596.98964481836</v>
      </c>
      <c r="BO57" s="431">
        <v>3.0129705241984297E-2</v>
      </c>
      <c r="BP57" s="335">
        <v>26572727.619980507</v>
      </c>
      <c r="BQ57" s="335">
        <v>800628.45066554763</v>
      </c>
      <c r="BR57" s="333">
        <v>-0.39549977161315086</v>
      </c>
      <c r="BS57" s="334">
        <v>0</v>
      </c>
      <c r="BT57" s="335">
        <v>0</v>
      </c>
      <c r="BU57" s="333">
        <v>1.3345646191875329E-2</v>
      </c>
      <c r="BV57" s="334">
        <v>0</v>
      </c>
      <c r="BW57" s="425">
        <v>0</v>
      </c>
      <c r="BX57" s="173">
        <f t="shared" si="11"/>
        <v>-16856194022.702799</v>
      </c>
      <c r="BZ57" s="173">
        <f t="shared" si="12"/>
        <v>821560468715.77417</v>
      </c>
      <c r="CB57" s="432">
        <f t="shared" si="7"/>
        <v>-2.0517289553928553E-2</v>
      </c>
      <c r="CC57" s="433">
        <v>-2.0835898087586301E-2</v>
      </c>
    </row>
    <row r="58" spans="1:81" ht="15.75">
      <c r="A58" s="423">
        <v>39661</v>
      </c>
      <c r="B58" s="172">
        <v>806030887240.46643</v>
      </c>
      <c r="C58" s="173">
        <v>10001465905.17824</v>
      </c>
      <c r="D58" s="174">
        <v>-0.37906372792473009</v>
      </c>
      <c r="E58" s="201">
        <v>0</v>
      </c>
      <c r="F58" s="175">
        <f t="shared" si="2"/>
        <v>0</v>
      </c>
      <c r="G58" s="333">
        <v>3.2123857145931724E-2</v>
      </c>
      <c r="H58" s="334">
        <v>596479457.56382334</v>
      </c>
      <c r="I58" s="334">
        <v>19161220.885263104</v>
      </c>
      <c r="J58" s="424">
        <v>-0.26703940664570058</v>
      </c>
      <c r="K58" s="425">
        <v>38435086.188367739</v>
      </c>
      <c r="L58" s="425">
        <v>-10263682.610118084</v>
      </c>
      <c r="M58" s="424">
        <v>-0.27513509056687258</v>
      </c>
      <c r="N58" s="425">
        <v>-9351933.6199692655</v>
      </c>
      <c r="O58" s="425">
        <v>-2573045.1035056245</v>
      </c>
      <c r="P58" s="424">
        <v>-0.1577999481864516</v>
      </c>
      <c r="Q58" s="425">
        <v>0</v>
      </c>
      <c r="R58" s="359">
        <v>0</v>
      </c>
      <c r="S58" s="333">
        <v>0</v>
      </c>
      <c r="T58" s="334">
        <v>0</v>
      </c>
      <c r="U58" s="335">
        <v>0</v>
      </c>
      <c r="V58" s="333">
        <v>-5.1625297216705897E-2</v>
      </c>
      <c r="W58" s="334">
        <v>0</v>
      </c>
      <c r="X58" s="334">
        <v>0</v>
      </c>
      <c r="Y58" s="426">
        <v>-0.24369393077882673</v>
      </c>
      <c r="Z58" s="427">
        <v>42782095.060127452</v>
      </c>
      <c r="AA58" s="427">
        <v>-10425736.912155883</v>
      </c>
      <c r="AB58" s="446">
        <v>0</v>
      </c>
      <c r="AC58" s="427">
        <v>0</v>
      </c>
      <c r="AD58" s="427">
        <v>0</v>
      </c>
      <c r="AE58" s="424">
        <v>8.4385682562655898E-2</v>
      </c>
      <c r="AF58" s="425">
        <v>0</v>
      </c>
      <c r="AG58" s="359">
        <v>0</v>
      </c>
      <c r="AH58" s="333">
        <v>0.13859586135004204</v>
      </c>
      <c r="AI58" s="335">
        <v>0</v>
      </c>
      <c r="AJ58" s="335">
        <v>0</v>
      </c>
      <c r="AK58" s="332">
        <v>-7.9862509884906452E-2</v>
      </c>
      <c r="AL58" s="173">
        <f t="shared" si="16"/>
        <v>635774583.4306339</v>
      </c>
      <c r="AM58" s="172">
        <f t="shared" si="3"/>
        <v>-50774553.953801282</v>
      </c>
      <c r="AN58" s="203">
        <v>-9.3037093660206877E-2</v>
      </c>
      <c r="AO58" s="177">
        <v>0</v>
      </c>
      <c r="AP58" s="177">
        <v>0</v>
      </c>
      <c r="AQ58" s="203">
        <v>-0.29394607837128084</v>
      </c>
      <c r="AR58" s="177">
        <f t="shared" si="17"/>
        <v>-9446995.6228897348</v>
      </c>
      <c r="AS58" s="177">
        <f t="shared" si="15"/>
        <v>-2776907.3157390929</v>
      </c>
      <c r="AT58" s="174">
        <v>-5.5808077091089626E-2</v>
      </c>
      <c r="AU58" s="175">
        <v>0</v>
      </c>
      <c r="AV58" s="177">
        <v>0</v>
      </c>
      <c r="AW58" s="333">
        <v>-0.14183143682948215</v>
      </c>
      <c r="AX58" s="334">
        <v>0</v>
      </c>
      <c r="AY58" s="335">
        <v>0</v>
      </c>
      <c r="AZ58" s="333">
        <v>-0.39921258644803537</v>
      </c>
      <c r="BA58" s="334">
        <v>0</v>
      </c>
      <c r="BB58" s="335">
        <v>0</v>
      </c>
      <c r="BC58" s="228">
        <v>0</v>
      </c>
      <c r="BD58" s="334">
        <v>0</v>
      </c>
      <c r="BE58" s="316">
        <f t="shared" si="5"/>
        <v>0</v>
      </c>
      <c r="BF58" s="428">
        <v>0</v>
      </c>
      <c r="BG58" s="429">
        <v>0</v>
      </c>
      <c r="BH58" s="430">
        <v>0</v>
      </c>
      <c r="BI58" s="333">
        <v>0.15060998500374934</v>
      </c>
      <c r="BJ58" s="334">
        <v>0</v>
      </c>
      <c r="BK58" s="335">
        <v>0</v>
      </c>
      <c r="BL58" s="332">
        <v>0.17390373410747839</v>
      </c>
      <c r="BM58" s="173">
        <f t="shared" si="18"/>
        <v>4566898.324269779</v>
      </c>
      <c r="BN58" s="173">
        <f t="shared" si="6"/>
        <v>794200.67187970027</v>
      </c>
      <c r="BO58" s="431">
        <v>-5.0332444396237672E-2</v>
      </c>
      <c r="BP58" s="335">
        <v>27373356.070646051</v>
      </c>
      <c r="BQ58" s="335">
        <v>-1377767.9223642072</v>
      </c>
      <c r="BR58" s="333">
        <v>-8.8593418001317037E-2</v>
      </c>
      <c r="BS58" s="334">
        <v>0</v>
      </c>
      <c r="BT58" s="335">
        <v>0</v>
      </c>
      <c r="BU58" s="333">
        <v>-0.26876702286022347</v>
      </c>
      <c r="BV58" s="334">
        <v>0</v>
      </c>
      <c r="BW58" s="425">
        <v>0</v>
      </c>
      <c r="BX58" s="173">
        <f t="shared" si="11"/>
        <v>10059702177.438782</v>
      </c>
      <c r="BZ58" s="173">
        <f t="shared" si="12"/>
        <v>804704274693.07141</v>
      </c>
      <c r="CB58" s="432">
        <f t="shared" si="7"/>
        <v>1.250111686218609E-2</v>
      </c>
      <c r="CC58" s="433">
        <v>1.2408291125690401E-2</v>
      </c>
    </row>
    <row r="59" spans="1:81" ht="15.75">
      <c r="A59" s="423">
        <v>39692</v>
      </c>
      <c r="B59" s="172">
        <v>816032353145.64465</v>
      </c>
      <c r="C59" s="173">
        <v>-100911034731.90379</v>
      </c>
      <c r="D59" s="174">
        <v>-0.34625890787685948</v>
      </c>
      <c r="E59" s="201">
        <v>0</v>
      </c>
      <c r="F59" s="175">
        <f t="shared" si="2"/>
        <v>0</v>
      </c>
      <c r="G59" s="333">
        <v>-0.19785113875517635</v>
      </c>
      <c r="H59" s="334">
        <v>615640678.44908643</v>
      </c>
      <c r="I59" s="334">
        <v>-121805209.2951611</v>
      </c>
      <c r="J59" s="424">
        <v>4.6583810297949335E-2</v>
      </c>
      <c r="K59" s="425">
        <v>28171403.578249656</v>
      </c>
      <c r="L59" s="425">
        <v>1312331.320116153</v>
      </c>
      <c r="M59" s="424">
        <v>-0.15190969150606667</v>
      </c>
      <c r="N59" s="425">
        <v>-11924978.72347489</v>
      </c>
      <c r="O59" s="425">
        <v>-1811519.8390994794</v>
      </c>
      <c r="P59" s="424">
        <v>-0.1188245615780246</v>
      </c>
      <c r="Q59" s="425">
        <v>0</v>
      </c>
      <c r="R59" s="359">
        <v>0</v>
      </c>
      <c r="S59" s="333">
        <v>0</v>
      </c>
      <c r="T59" s="334">
        <v>0</v>
      </c>
      <c r="U59" s="335">
        <v>0</v>
      </c>
      <c r="V59" s="333">
        <v>-0.18696567061509847</v>
      </c>
      <c r="W59" s="334">
        <v>0</v>
      </c>
      <c r="X59" s="334">
        <v>0</v>
      </c>
      <c r="Y59" s="426">
        <v>-0.28944282690309941</v>
      </c>
      <c r="Z59" s="427">
        <v>32356358.147971567</v>
      </c>
      <c r="AA59" s="427">
        <v>-9365315.7706380244</v>
      </c>
      <c r="AB59" s="446">
        <v>0</v>
      </c>
      <c r="AC59" s="427">
        <v>0</v>
      </c>
      <c r="AD59" s="427">
        <v>0</v>
      </c>
      <c r="AE59" s="424">
        <v>-0.31840430599449832</v>
      </c>
      <c r="AF59" s="425">
        <v>0</v>
      </c>
      <c r="AG59" s="359">
        <v>0</v>
      </c>
      <c r="AH59" s="333">
        <v>-0.45104134625860404</v>
      </c>
      <c r="AI59" s="335">
        <v>0</v>
      </c>
      <c r="AJ59" s="335">
        <v>0</v>
      </c>
      <c r="AK59" s="332">
        <v>-3.2278095036049503E-2</v>
      </c>
      <c r="AL59" s="173">
        <f t="shared" si="16"/>
        <v>585000029.47683263</v>
      </c>
      <c r="AM59" s="172">
        <f t="shared" si="3"/>
        <v>-18882686.547544964</v>
      </c>
      <c r="AN59" s="203">
        <v>-0.23015483295521433</v>
      </c>
      <c r="AO59" s="177">
        <v>0</v>
      </c>
      <c r="AP59" s="177">
        <v>0</v>
      </c>
      <c r="AQ59" s="203">
        <v>2.0028424135169771E-2</v>
      </c>
      <c r="AR59" s="177">
        <f t="shared" si="17"/>
        <v>-12223902.938628828</v>
      </c>
      <c r="AS59" s="177">
        <f t="shared" si="15"/>
        <v>244825.5126420063</v>
      </c>
      <c r="AT59" s="174">
        <v>-0.1940800288871819</v>
      </c>
      <c r="AU59" s="175">
        <v>0</v>
      </c>
      <c r="AV59" s="177">
        <v>0</v>
      </c>
      <c r="AW59" s="333">
        <v>4.5039969179982188E-3</v>
      </c>
      <c r="AX59" s="334">
        <v>0</v>
      </c>
      <c r="AY59" s="335">
        <v>0</v>
      </c>
      <c r="AZ59" s="333">
        <v>-1.9838939028007048E-2</v>
      </c>
      <c r="BA59" s="334">
        <v>0</v>
      </c>
      <c r="BB59" s="335">
        <v>0</v>
      </c>
      <c r="BC59" s="228">
        <v>0</v>
      </c>
      <c r="BD59" s="334">
        <v>0</v>
      </c>
      <c r="BE59" s="316">
        <f t="shared" si="5"/>
        <v>0</v>
      </c>
      <c r="BF59" s="428">
        <v>0</v>
      </c>
      <c r="BG59" s="429">
        <v>0</v>
      </c>
      <c r="BH59" s="430">
        <v>0</v>
      </c>
      <c r="BI59" s="333">
        <v>-0.47721122464804983</v>
      </c>
      <c r="BJ59" s="334">
        <v>0</v>
      </c>
      <c r="BK59" s="335">
        <v>0</v>
      </c>
      <c r="BL59" s="332">
        <v>-0.1414267233788391</v>
      </c>
      <c r="BM59" s="173">
        <f t="shared" si="18"/>
        <v>5361098.9961494794</v>
      </c>
      <c r="BN59" s="173">
        <f t="shared" si="6"/>
        <v>-758202.66473500442</v>
      </c>
      <c r="BO59" s="431">
        <v>8.3681948405834421E-3</v>
      </c>
      <c r="BP59" s="335">
        <v>25995588.148281846</v>
      </c>
      <c r="BQ59" s="335">
        <v>217536.14662038421</v>
      </c>
      <c r="BR59" s="333">
        <v>-0.32738954114558083</v>
      </c>
      <c r="BS59" s="334">
        <v>0</v>
      </c>
      <c r="BT59" s="335">
        <v>0</v>
      </c>
      <c r="BU59" s="333">
        <v>-0.20969203307808795</v>
      </c>
      <c r="BV59" s="334">
        <v>0</v>
      </c>
      <c r="BW59" s="425">
        <v>0</v>
      </c>
      <c r="BX59" s="173">
        <f t="shared" si="11"/>
        <v>-100760186490.76599</v>
      </c>
      <c r="BZ59" s="173">
        <f t="shared" si="12"/>
        <v>814763976870.51025</v>
      </c>
      <c r="CB59" s="432">
        <f t="shared" si="7"/>
        <v>-0.12366794476823037</v>
      </c>
      <c r="CC59" s="433">
        <v>-0.123660580788141</v>
      </c>
    </row>
    <row r="60" spans="1:81" ht="15.75">
      <c r="A60" s="423">
        <v>39722</v>
      </c>
      <c r="B60" s="186">
        <v>715121318413.74084</v>
      </c>
      <c r="C60" s="173">
        <v>-119969081854.41789</v>
      </c>
      <c r="D60" s="174">
        <v>-0.30984076583075504</v>
      </c>
      <c r="E60" s="201">
        <v>0</v>
      </c>
      <c r="F60" s="175">
        <f t="shared" si="2"/>
        <v>0</v>
      </c>
      <c r="G60" s="333">
        <v>-0.54992933044617331</v>
      </c>
      <c r="H60" s="334">
        <v>493835469.1539253</v>
      </c>
      <c r="I60" s="334">
        <v>-271574608.90239</v>
      </c>
      <c r="J60" s="424">
        <v>-0.42485005916461033</v>
      </c>
      <c r="K60" s="425">
        <v>29483734.898365807</v>
      </c>
      <c r="L60" s="425">
        <v>-12526166.5159644</v>
      </c>
      <c r="M60" s="424">
        <v>-0.3371148957941334</v>
      </c>
      <c r="N60" s="425">
        <v>-13736498.56257437</v>
      </c>
      <c r="O60" s="425">
        <v>-4630778.2814985216</v>
      </c>
      <c r="P60" s="424">
        <v>-1.1814269370364996</v>
      </c>
      <c r="Q60" s="425">
        <v>0</v>
      </c>
      <c r="R60" s="359">
        <v>0</v>
      </c>
      <c r="S60" s="333">
        <v>0</v>
      </c>
      <c r="T60" s="334">
        <v>0</v>
      </c>
      <c r="U60" s="335">
        <v>0</v>
      </c>
      <c r="V60" s="333">
        <v>-0.62717781172929676</v>
      </c>
      <c r="W60" s="334">
        <v>0</v>
      </c>
      <c r="X60" s="334">
        <v>0</v>
      </c>
      <c r="Y60" s="426">
        <v>-0.49057043541949025</v>
      </c>
      <c r="Z60" s="427">
        <v>22991042.37733354</v>
      </c>
      <c r="AA60" s="427">
        <v>-11278725.669796467</v>
      </c>
      <c r="AB60" s="446">
        <v>0</v>
      </c>
      <c r="AC60" s="427">
        <v>0</v>
      </c>
      <c r="AD60" s="427">
        <v>0</v>
      </c>
      <c r="AE60" s="424">
        <v>-0.73152991667758216</v>
      </c>
      <c r="AF60" s="425">
        <v>0</v>
      </c>
      <c r="AG60" s="359">
        <v>0</v>
      </c>
      <c r="AH60" s="333">
        <v>-0.67097670654908703</v>
      </c>
      <c r="AI60" s="335">
        <v>0</v>
      </c>
      <c r="AJ60" s="335">
        <v>0</v>
      </c>
      <c r="AK60" s="332">
        <v>-0.47921028671447169</v>
      </c>
      <c r="AL60" s="173">
        <f t="shared" si="16"/>
        <v>566117342.92928767</v>
      </c>
      <c r="AM60" s="172">
        <f t="shared" si="3"/>
        <v>-271289254.21917886</v>
      </c>
      <c r="AN60" s="203">
        <v>-1.331835374217917</v>
      </c>
      <c r="AO60" s="177">
        <v>0</v>
      </c>
      <c r="AP60" s="177">
        <v>0</v>
      </c>
      <c r="AQ60" s="203">
        <v>-0.14586401953102859</v>
      </c>
      <c r="AR60" s="177">
        <f t="shared" si="17"/>
        <v>-11979077.425986821</v>
      </c>
      <c r="AS60" s="177">
        <f t="shared" si="15"/>
        <v>-1747316.3836278454</v>
      </c>
      <c r="AT60" s="174">
        <v>-0.77833270159081269</v>
      </c>
      <c r="AU60" s="175">
        <v>0</v>
      </c>
      <c r="AV60" s="177">
        <v>0</v>
      </c>
      <c r="AW60" s="333">
        <v>-0.31182999441055026</v>
      </c>
      <c r="AX60" s="334">
        <v>0</v>
      </c>
      <c r="AY60" s="335">
        <v>0</v>
      </c>
      <c r="AZ60" s="333">
        <v>-1.2405055540121592</v>
      </c>
      <c r="BA60" s="334">
        <v>0</v>
      </c>
      <c r="BB60" s="335">
        <v>0</v>
      </c>
      <c r="BC60" s="228">
        <v>0</v>
      </c>
      <c r="BD60" s="334">
        <v>0</v>
      </c>
      <c r="BE60" s="316">
        <f t="shared" si="5"/>
        <v>0</v>
      </c>
      <c r="BF60" s="428">
        <v>0</v>
      </c>
      <c r="BG60" s="429">
        <v>0</v>
      </c>
      <c r="BH60" s="430">
        <v>0</v>
      </c>
      <c r="BI60" s="333">
        <v>-0.56086196850775127</v>
      </c>
      <c r="BJ60" s="334">
        <v>0</v>
      </c>
      <c r="BK60" s="335">
        <v>0</v>
      </c>
      <c r="BL60" s="332">
        <v>-0.48035176131959345</v>
      </c>
      <c r="BM60" s="173">
        <f t="shared" si="18"/>
        <v>4602896.3314144751</v>
      </c>
      <c r="BN60" s="173">
        <f t="shared" si="6"/>
        <v>-2211009.3599664383</v>
      </c>
      <c r="BO60" s="431">
        <v>-0.36865081293155516</v>
      </c>
      <c r="BP60" s="335">
        <v>26213124.294902228</v>
      </c>
      <c r="BQ60" s="335">
        <v>-9663489.5807916056</v>
      </c>
      <c r="BR60" s="333">
        <v>-1.0522670718580089</v>
      </c>
      <c r="BS60" s="334">
        <v>0</v>
      </c>
      <c r="BT60" s="335">
        <v>0</v>
      </c>
      <c r="BU60" s="333">
        <v>-0.84212349813065046</v>
      </c>
      <c r="BV60" s="334">
        <v>0</v>
      </c>
      <c r="BW60" s="425">
        <v>0</v>
      </c>
      <c r="BX60" s="173">
        <f t="shared" si="11"/>
        <v>-119384160505.50468</v>
      </c>
      <c r="BZ60" s="173">
        <f t="shared" si="12"/>
        <v>714003790379.74426</v>
      </c>
      <c r="CB60" s="432">
        <f t="shared" si="7"/>
        <v>-0.16720381896293574</v>
      </c>
      <c r="CC60" s="433">
        <v>-0.16776046072927803</v>
      </c>
    </row>
    <row r="61" spans="1:81" ht="15.75">
      <c r="A61" s="423">
        <v>39753</v>
      </c>
      <c r="B61" s="172">
        <v>595152236559.323</v>
      </c>
      <c r="C61" s="173">
        <v>-34201235583.810745</v>
      </c>
      <c r="D61" s="174">
        <v>8.8746929108697008E-3</v>
      </c>
      <c r="E61" s="201">
        <v>0</v>
      </c>
      <c r="F61" s="175">
        <f t="shared" si="2"/>
        <v>0</v>
      </c>
      <c r="G61" s="333">
        <v>-0.48615376829371054</v>
      </c>
      <c r="H61" s="334">
        <v>222260860.2515353</v>
      </c>
      <c r="I61" s="334">
        <v>-108052954.75548567</v>
      </c>
      <c r="J61" s="424">
        <v>-3.5319045105329502E-2</v>
      </c>
      <c r="K61" s="425">
        <v>16957568.38240141</v>
      </c>
      <c r="L61" s="425">
        <v>-598925.12257474486</v>
      </c>
      <c r="M61" s="424">
        <v>2.2972261150797046E-2</v>
      </c>
      <c r="N61" s="425">
        <v>-18367276.844072893</v>
      </c>
      <c r="O61" s="425">
        <v>421937.88029102987</v>
      </c>
      <c r="P61" s="424">
        <v>-0.22952136737697579</v>
      </c>
      <c r="Q61" s="425">
        <v>0</v>
      </c>
      <c r="R61" s="359">
        <v>0</v>
      </c>
      <c r="S61" s="333">
        <v>0</v>
      </c>
      <c r="T61" s="334">
        <v>0</v>
      </c>
      <c r="U61" s="335">
        <v>0</v>
      </c>
      <c r="V61" s="333">
        <v>-2.6133462738939819E-2</v>
      </c>
      <c r="W61" s="334">
        <v>0</v>
      </c>
      <c r="X61" s="334">
        <v>0</v>
      </c>
      <c r="Y61" s="426">
        <v>-6.7285035134332566E-2</v>
      </c>
      <c r="Z61" s="427">
        <v>11712316.707537076</v>
      </c>
      <c r="AA61" s="427">
        <v>-788063.64117106248</v>
      </c>
      <c r="AB61" s="446">
        <v>0</v>
      </c>
      <c r="AC61" s="427">
        <v>0</v>
      </c>
      <c r="AD61" s="427">
        <v>0</v>
      </c>
      <c r="AE61" s="424">
        <v>-0.45720115746484236</v>
      </c>
      <c r="AF61" s="425">
        <v>0</v>
      </c>
      <c r="AG61" s="359">
        <v>0</v>
      </c>
      <c r="AH61" s="333">
        <v>-0.60582944191059673</v>
      </c>
      <c r="AI61" s="335">
        <v>0</v>
      </c>
      <c r="AJ61" s="335">
        <v>0</v>
      </c>
      <c r="AK61" s="332">
        <v>-0.40156923018786256</v>
      </c>
      <c r="AL61" s="173">
        <f t="shared" si="16"/>
        <v>294828088.71010888</v>
      </c>
      <c r="AM61" s="172">
        <f t="shared" si="3"/>
        <v>-118393888.62107727</v>
      </c>
      <c r="AN61" s="203">
        <v>-0.4351799783210798</v>
      </c>
      <c r="AO61" s="177">
        <v>0</v>
      </c>
      <c r="AP61" s="177">
        <v>0</v>
      </c>
      <c r="AQ61" s="203">
        <v>0.11747736616814496</v>
      </c>
      <c r="AR61" s="177">
        <f t="shared" si="17"/>
        <v>-13726393.809614666</v>
      </c>
      <c r="AS61" s="177">
        <f t="shared" si="15"/>
        <v>1612540.5917402604</v>
      </c>
      <c r="AT61" s="174">
        <v>-1.8667390509564594E-3</v>
      </c>
      <c r="AU61" s="175">
        <v>0</v>
      </c>
      <c r="AV61" s="177">
        <v>0</v>
      </c>
      <c r="AW61" s="333">
        <v>4.5646803984277014E-2</v>
      </c>
      <c r="AX61" s="334">
        <v>0</v>
      </c>
      <c r="AY61" s="335">
        <v>0</v>
      </c>
      <c r="AZ61" s="333">
        <v>-0.49298404266041362</v>
      </c>
      <c r="BA61" s="334">
        <v>0</v>
      </c>
      <c r="BB61" s="335">
        <v>0</v>
      </c>
      <c r="BC61" s="228">
        <v>0</v>
      </c>
      <c r="BD61" s="334">
        <v>0</v>
      </c>
      <c r="BE61" s="316">
        <f t="shared" si="5"/>
        <v>0</v>
      </c>
      <c r="BF61" s="428">
        <v>0</v>
      </c>
      <c r="BG61" s="429">
        <v>0</v>
      </c>
      <c r="BH61" s="430">
        <v>0</v>
      </c>
      <c r="BI61" s="333">
        <v>-0.7810556377726704</v>
      </c>
      <c r="BJ61" s="334">
        <v>0</v>
      </c>
      <c r="BK61" s="335">
        <v>0</v>
      </c>
      <c r="BL61" s="332">
        <v>-0.7657723175632013</v>
      </c>
      <c r="BM61" s="173">
        <f t="shared" si="18"/>
        <v>2391886.9714480368</v>
      </c>
      <c r="BN61" s="173">
        <f t="shared" si="6"/>
        <v>-1831640.8294749898</v>
      </c>
      <c r="BO61" s="431">
        <v>6.01182769174263E-2</v>
      </c>
      <c r="BP61" s="335">
        <v>16549634.714110624</v>
      </c>
      <c r="BQ61" s="335">
        <v>994935.52262515377</v>
      </c>
      <c r="BR61" s="333">
        <v>-0.19328258717240565</v>
      </c>
      <c r="BS61" s="334">
        <v>0</v>
      </c>
      <c r="BT61" s="335">
        <v>0</v>
      </c>
      <c r="BU61" s="333">
        <v>-0.16515900195642499</v>
      </c>
      <c r="BV61" s="334">
        <v>0</v>
      </c>
      <c r="BW61" s="425">
        <v>0</v>
      </c>
      <c r="BX61" s="173">
        <f t="shared" si="11"/>
        <v>-33974599524.835617</v>
      </c>
      <c r="BZ61" s="173">
        <f t="shared" si="12"/>
        <v>594619629874.2395</v>
      </c>
      <c r="CB61" s="432">
        <f t="shared" si="7"/>
        <v>-5.7136693472466013E-2</v>
      </c>
      <c r="CC61" s="433">
        <v>-5.7466364877554597E-2</v>
      </c>
    </row>
    <row r="62" spans="1:81" s="170" customFormat="1" ht="15.75">
      <c r="A62" s="434">
        <v>39783</v>
      </c>
      <c r="B62" s="188">
        <v>560951000975.51221</v>
      </c>
      <c r="C62" s="189">
        <v>7004223652.1327772</v>
      </c>
      <c r="D62" s="190">
        <v>0.14480289416846917</v>
      </c>
      <c r="E62" s="202">
        <v>0</v>
      </c>
      <c r="F62" s="191">
        <f t="shared" si="2"/>
        <v>0</v>
      </c>
      <c r="G62" s="346">
        <v>0.12566129877487475</v>
      </c>
      <c r="H62" s="347">
        <v>114207905.49604964</v>
      </c>
      <c r="I62" s="347">
        <v>14351513.734991755</v>
      </c>
      <c r="J62" s="435">
        <v>-2.5420862940362141E-2</v>
      </c>
      <c r="K62" s="436">
        <v>16358643.259826666</v>
      </c>
      <c r="L62" s="436">
        <v>-415850.82819833263</v>
      </c>
      <c r="M62" s="435">
        <v>7.5033771627281892E-2</v>
      </c>
      <c r="N62" s="436">
        <v>-17945338.963781863</v>
      </c>
      <c r="O62" s="436">
        <v>1346506.4655825719</v>
      </c>
      <c r="P62" s="435">
        <v>0.10171554912790172</v>
      </c>
      <c r="Q62" s="436">
        <v>0</v>
      </c>
      <c r="R62" s="437">
        <v>0</v>
      </c>
      <c r="S62" s="346">
        <v>0</v>
      </c>
      <c r="T62" s="347">
        <v>0</v>
      </c>
      <c r="U62" s="348">
        <v>0</v>
      </c>
      <c r="V62" s="346">
        <v>-2.1531262727943375E-2</v>
      </c>
      <c r="W62" s="347">
        <v>0</v>
      </c>
      <c r="X62" s="347">
        <v>0</v>
      </c>
      <c r="Y62" s="438">
        <v>0.35906819289372377</v>
      </c>
      <c r="Z62" s="439">
        <v>10924253.066366013</v>
      </c>
      <c r="AA62" s="439">
        <v>3922551.8072537649</v>
      </c>
      <c r="AB62" s="447">
        <v>0</v>
      </c>
      <c r="AC62" s="439">
        <v>0</v>
      </c>
      <c r="AD62" s="439">
        <v>0</v>
      </c>
      <c r="AE62" s="435">
        <v>0.21805062308426618</v>
      </c>
      <c r="AF62" s="436">
        <v>0</v>
      </c>
      <c r="AG62" s="437">
        <v>0</v>
      </c>
      <c r="AH62" s="346">
        <v>-6.9121739947600999E-2</v>
      </c>
      <c r="AI62" s="348">
        <v>0</v>
      </c>
      <c r="AJ62" s="348">
        <v>0</v>
      </c>
      <c r="AK62" s="345">
        <v>0.16460173083490726</v>
      </c>
      <c r="AL62" s="189">
        <f t="shared" si="16"/>
        <v>176434200.08903158</v>
      </c>
      <c r="AM62" s="188">
        <f t="shared" si="3"/>
        <v>29041374.713126946</v>
      </c>
      <c r="AN62" s="204">
        <v>0.39290580771613587</v>
      </c>
      <c r="AO62" s="193">
        <v>0</v>
      </c>
      <c r="AP62" s="193">
        <v>0</v>
      </c>
      <c r="AQ62" s="204">
        <v>-8.3729271493004995E-3</v>
      </c>
      <c r="AR62" s="193">
        <f t="shared" si="17"/>
        <v>-12113853.217874406</v>
      </c>
      <c r="AS62" s="193">
        <f t="shared" si="15"/>
        <v>-101428.41049058184</v>
      </c>
      <c r="AT62" s="190">
        <v>0.28253924259576529</v>
      </c>
      <c r="AU62" s="191">
        <v>0</v>
      </c>
      <c r="AV62" s="193">
        <v>0</v>
      </c>
      <c r="AW62" s="346">
        <v>0.20216396588953758</v>
      </c>
      <c r="AX62" s="347">
        <v>0</v>
      </c>
      <c r="AY62" s="348">
        <v>0</v>
      </c>
      <c r="AZ62" s="346">
        <v>0.16799216718328019</v>
      </c>
      <c r="BA62" s="347">
        <v>0</v>
      </c>
      <c r="BB62" s="348">
        <v>0</v>
      </c>
      <c r="BC62" s="341">
        <v>0</v>
      </c>
      <c r="BD62" s="347">
        <v>0</v>
      </c>
      <c r="BE62" s="317">
        <f t="shared" si="5"/>
        <v>0</v>
      </c>
      <c r="BF62" s="440">
        <v>0</v>
      </c>
      <c r="BG62" s="441">
        <v>0</v>
      </c>
      <c r="BH62" s="442">
        <v>0</v>
      </c>
      <c r="BI62" s="346">
        <v>7.0559094170148259E-2</v>
      </c>
      <c r="BJ62" s="347">
        <v>0</v>
      </c>
      <c r="BK62" s="348">
        <v>0</v>
      </c>
      <c r="BL62" s="345">
        <v>0.14199909512572403</v>
      </c>
      <c r="BM62" s="189">
        <f t="shared" si="18"/>
        <v>560246.14197304694</v>
      </c>
      <c r="BN62" s="189">
        <f t="shared" si="6"/>
        <v>79554.445207850586</v>
      </c>
      <c r="BO62" s="443">
        <v>-2.1294992016456949E-2</v>
      </c>
      <c r="BP62" s="348">
        <v>17544570.236735776</v>
      </c>
      <c r="BQ62" s="348">
        <v>-373611.48312345654</v>
      </c>
      <c r="BR62" s="346">
        <v>-4.7835359972899416E-4</v>
      </c>
      <c r="BS62" s="347">
        <v>0</v>
      </c>
      <c r="BT62" s="348">
        <v>0</v>
      </c>
      <c r="BU62" s="346">
        <v>6.4290107256210996E-2</v>
      </c>
      <c r="BV62" s="347">
        <v>0</v>
      </c>
      <c r="BW62" s="436">
        <v>0</v>
      </c>
      <c r="BX62" s="189">
        <f t="shared" si="11"/>
        <v>6956373041.688427</v>
      </c>
      <c r="BZ62" s="189">
        <f t="shared" si="12"/>
        <v>560645030349.40393</v>
      </c>
      <c r="CB62" s="444">
        <f t="shared" si="7"/>
        <v>1.2407802914712527E-2</v>
      </c>
      <c r="CC62" s="445">
        <v>1.2486337737079E-2</v>
      </c>
    </row>
    <row r="63" spans="1:81" ht="15.75">
      <c r="A63" s="423">
        <v>39814</v>
      </c>
      <c r="B63" s="172">
        <v>1129000000000</v>
      </c>
      <c r="C63" s="173">
        <v>-66319019453.098183</v>
      </c>
      <c r="D63" s="174">
        <v>0.20191414007198127</v>
      </c>
      <c r="E63" s="175">
        <f>'[4]SPU investering'!G2</f>
        <v>25890644</v>
      </c>
      <c r="F63" s="175">
        <f t="shared" si="2"/>
        <v>5227687.1191698015</v>
      </c>
      <c r="G63" s="333">
        <v>0.10736322954252966</v>
      </c>
      <c r="H63" s="334">
        <v>367947594</v>
      </c>
      <c r="I63" s="334">
        <v>39504041.99424351</v>
      </c>
      <c r="J63" s="424">
        <v>0.10295488987767105</v>
      </c>
      <c r="K63" s="425">
        <v>108188561</v>
      </c>
      <c r="L63" s="425">
        <v>11138541.383778697</v>
      </c>
      <c r="M63" s="424">
        <v>4.4362979515047134E-2</v>
      </c>
      <c r="N63" s="425">
        <v>39707261</v>
      </c>
      <c r="O63" s="425">
        <v>1761532.40634163</v>
      </c>
      <c r="P63" s="424">
        <v>0.37925576291927754</v>
      </c>
      <c r="Q63" s="425">
        <v>0</v>
      </c>
      <c r="R63" s="359">
        <v>0</v>
      </c>
      <c r="S63" s="333">
        <v>0</v>
      </c>
      <c r="T63" s="334">
        <v>0</v>
      </c>
      <c r="U63" s="335">
        <v>0</v>
      </c>
      <c r="V63" s="333">
        <v>-5.7057514738512657E-2</v>
      </c>
      <c r="W63" s="425">
        <v>0</v>
      </c>
      <c r="X63" s="334">
        <v>0</v>
      </c>
      <c r="Y63" s="426">
        <v>-0.10296685706402581</v>
      </c>
      <c r="Z63" s="427">
        <v>102683144</v>
      </c>
      <c r="AA63" s="427">
        <v>-10572960.61113278</v>
      </c>
      <c r="AB63" s="446">
        <v>0</v>
      </c>
      <c r="AC63" s="427">
        <v>0</v>
      </c>
      <c r="AD63" s="427">
        <v>0</v>
      </c>
      <c r="AE63" s="424">
        <v>3.2978382706664172E-2</v>
      </c>
      <c r="AF63" s="425">
        <v>0</v>
      </c>
      <c r="AG63" s="359">
        <v>0</v>
      </c>
      <c r="AH63" s="333">
        <v>1.1582404909754913E-2</v>
      </c>
      <c r="AI63" s="335">
        <v>0</v>
      </c>
      <c r="AJ63" s="335">
        <v>0</v>
      </c>
      <c r="AK63" s="332">
        <v>1.0405888057268822E-2</v>
      </c>
      <c r="AL63" s="173">
        <v>646173686</v>
      </c>
      <c r="AM63" s="172">
        <f t="shared" si="3"/>
        <v>6724011.0420687739</v>
      </c>
      <c r="AN63" s="203">
        <v>-0.36293987361869656</v>
      </c>
      <c r="AO63" s="173">
        <v>34877475</v>
      </c>
      <c r="AP63" s="177">
        <f>AN63*AO63</f>
        <v>-12658426.368639249</v>
      </c>
      <c r="AQ63" s="203">
        <v>7.3716432475675608E-3</v>
      </c>
      <c r="AR63" s="177">
        <f>'[4]SPU investering'!G14</f>
        <v>67348388</v>
      </c>
      <c r="AS63" s="177">
        <f>AQ63*AR63</f>
        <v>496468.28963476012</v>
      </c>
      <c r="AT63" s="174">
        <v>0</v>
      </c>
      <c r="AU63" s="175">
        <v>0</v>
      </c>
      <c r="AV63" s="177">
        <v>0</v>
      </c>
      <c r="AW63" s="333">
        <v>-8.6882324946650144E-3</v>
      </c>
      <c r="AX63" s="334">
        <v>124958834</v>
      </c>
      <c r="AY63" s="335">
        <v>-1085671.4020542514</v>
      </c>
      <c r="AZ63" s="333">
        <v>-0.3493371581410446</v>
      </c>
      <c r="BA63" s="334">
        <v>0</v>
      </c>
      <c r="BB63" s="335">
        <v>0</v>
      </c>
      <c r="BC63" s="228">
        <v>0</v>
      </c>
      <c r="BD63" s="334">
        <v>0</v>
      </c>
      <c r="BE63" s="316">
        <f t="shared" si="5"/>
        <v>0</v>
      </c>
      <c r="BF63" s="428">
        <v>0</v>
      </c>
      <c r="BG63" s="429">
        <v>0</v>
      </c>
      <c r="BH63" s="430">
        <v>0</v>
      </c>
      <c r="BI63" s="333">
        <v>0.13850646705480049</v>
      </c>
      <c r="BJ63" s="334">
        <v>32293152</v>
      </c>
      <c r="BK63" s="335">
        <v>4472810.3935836647</v>
      </c>
      <c r="BL63" s="332">
        <v>-0.12664470942532541</v>
      </c>
      <c r="BM63" s="173">
        <v>7890153</v>
      </c>
      <c r="BN63" s="173">
        <f t="shared" si="6"/>
        <v>-999246.1340063595</v>
      </c>
      <c r="BO63" s="431">
        <v>-4.0545599806725743E-2</v>
      </c>
      <c r="BP63" s="427">
        <v>43676419</v>
      </c>
      <c r="BQ63" s="335">
        <v>-1770886.6057648726</v>
      </c>
      <c r="BR63" s="333">
        <v>-8.6662415820173526E-3</v>
      </c>
      <c r="BS63" s="334">
        <v>0</v>
      </c>
      <c r="BT63" s="335">
        <v>0</v>
      </c>
      <c r="BU63" s="333">
        <v>3.3752478233856367E-2</v>
      </c>
      <c r="BV63" s="334">
        <v>0</v>
      </c>
      <c r="BW63" s="425">
        <v>0</v>
      </c>
      <c r="BX63" s="173">
        <f t="shared" si="11"/>
        <v>-66361257354.605415</v>
      </c>
      <c r="BZ63" s="173">
        <f t="shared" si="12"/>
        <v>1127398364689</v>
      </c>
      <c r="CB63" s="432">
        <f t="shared" si="7"/>
        <v>-5.8862296977795943E-2</v>
      </c>
      <c r="CC63" s="433">
        <v>-5.87413812693518E-2</v>
      </c>
    </row>
    <row r="64" spans="1:81" ht="15.75">
      <c r="A64" s="423">
        <v>39845</v>
      </c>
      <c r="B64" s="172">
        <v>1062680980546.9019</v>
      </c>
      <c r="C64" s="173">
        <v>-91117711312.500275</v>
      </c>
      <c r="D64" s="174">
        <v>0.30099311496776354</v>
      </c>
      <c r="E64" s="175">
        <f>E63*(1+D63)</f>
        <v>31118331.119169801</v>
      </c>
      <c r="F64" s="175">
        <f t="shared" si="2"/>
        <v>9366403.4161572102</v>
      </c>
      <c r="G64" s="333">
        <v>-7.1104649368958564E-2</v>
      </c>
      <c r="H64" s="334">
        <v>407451635.99424356</v>
      </c>
      <c r="I64" s="334">
        <v>-28971705.712179225</v>
      </c>
      <c r="J64" s="424">
        <v>0.11690883295017732</v>
      </c>
      <c r="K64" s="425">
        <v>119327102.38377871</v>
      </c>
      <c r="L64" s="425">
        <v>13950392.279013891</v>
      </c>
      <c r="M64" s="424">
        <v>0.13321462655686897</v>
      </c>
      <c r="N64" s="425">
        <v>41468793.406341627</v>
      </c>
      <c r="O64" s="425">
        <v>5524249.8273897506</v>
      </c>
      <c r="P64" s="424">
        <v>-0.14144517255172734</v>
      </c>
      <c r="Q64" s="425">
        <v>0</v>
      </c>
      <c r="R64" s="359">
        <v>0</v>
      </c>
      <c r="S64" s="333">
        <v>0</v>
      </c>
      <c r="T64" s="334">
        <v>0</v>
      </c>
      <c r="U64" s="335">
        <v>0</v>
      </c>
      <c r="V64" s="333">
        <v>-0.15001520940604607</v>
      </c>
      <c r="W64" s="334">
        <v>0</v>
      </c>
      <c r="X64" s="334">
        <v>0</v>
      </c>
      <c r="Y64" s="426">
        <v>4.6702272662232584E-2</v>
      </c>
      <c r="Z64" s="427">
        <v>92110183.388867214</v>
      </c>
      <c r="AA64" s="427">
        <v>4301754.8995951228</v>
      </c>
      <c r="AB64" s="426">
        <v>0.49580720984839971</v>
      </c>
      <c r="AC64" s="427">
        <v>0</v>
      </c>
      <c r="AD64" s="427">
        <v>0</v>
      </c>
      <c r="AE64" s="424">
        <v>-0.23645300160382871</v>
      </c>
      <c r="AF64" s="425">
        <v>0</v>
      </c>
      <c r="AG64" s="359">
        <v>0</v>
      </c>
      <c r="AH64" s="333">
        <v>2.1565164574143536E-2</v>
      </c>
      <c r="AI64" s="335">
        <v>0</v>
      </c>
      <c r="AJ64" s="335">
        <v>0</v>
      </c>
      <c r="AK64" s="332">
        <v>-3.8761452917272524E-2</v>
      </c>
      <c r="AL64" s="173">
        <f>AL63*(1+AK63)</f>
        <v>652897697.04206872</v>
      </c>
      <c r="AM64" s="172">
        <f t="shared" si="3"/>
        <v>-25307263.343691807</v>
      </c>
      <c r="AN64" s="203">
        <v>0.38944168771294346</v>
      </c>
      <c r="AO64" s="177">
        <f>AO63*(1+AN63)</f>
        <v>22219048.631360751</v>
      </c>
      <c r="AP64" s="177">
        <f t="shared" ref="AP64:AP127" si="19">AN64*AO64</f>
        <v>8653023.7983730976</v>
      </c>
      <c r="AQ64" s="203">
        <v>0.11662014341061672</v>
      </c>
      <c r="AR64" s="177">
        <f>AR63*(1+AQ63)</f>
        <v>67844856.289634764</v>
      </c>
      <c r="AS64" s="177">
        <f t="shared" ref="AS64:AS127" si="20">AQ64*AR64</f>
        <v>7912076.8701698873</v>
      </c>
      <c r="AT64" s="174">
        <v>0.11355592957224124</v>
      </c>
      <c r="AU64" s="175">
        <v>0</v>
      </c>
      <c r="AV64" s="177">
        <v>0</v>
      </c>
      <c r="AW64" s="333">
        <v>-6.5639432379118231E-3</v>
      </c>
      <c r="AX64" s="334">
        <v>123873162.59794575</v>
      </c>
      <c r="AY64" s="335">
        <v>-813096.40799353772</v>
      </c>
      <c r="AZ64" s="333">
        <v>0.13708734344415699</v>
      </c>
      <c r="BA64" s="334">
        <v>0</v>
      </c>
      <c r="BB64" s="335">
        <v>0</v>
      </c>
      <c r="BC64" s="228">
        <v>0</v>
      </c>
      <c r="BD64" s="334">
        <v>0</v>
      </c>
      <c r="BE64" s="316">
        <f t="shared" si="5"/>
        <v>0</v>
      </c>
      <c r="BF64" s="428">
        <v>0</v>
      </c>
      <c r="BG64" s="429">
        <v>0</v>
      </c>
      <c r="BH64" s="430">
        <v>0</v>
      </c>
      <c r="BI64" s="333">
        <v>-0.11105005674366165</v>
      </c>
      <c r="BJ64" s="334">
        <v>36765962.393583663</v>
      </c>
      <c r="BK64" s="335">
        <v>-4082862.2100427961</v>
      </c>
      <c r="BL64" s="332">
        <v>-0.20128292900798589</v>
      </c>
      <c r="BM64" s="173">
        <f>BM63*(1+BL63)</f>
        <v>6890906.8659936413</v>
      </c>
      <c r="BN64" s="173">
        <f t="shared" si="6"/>
        <v>-1387021.9175084406</v>
      </c>
      <c r="BO64" s="431">
        <v>0.21483212856556066</v>
      </c>
      <c r="BP64" s="335">
        <v>41905532.394235127</v>
      </c>
      <c r="BQ64" s="335">
        <v>9002654.7229265887</v>
      </c>
      <c r="BR64" s="333">
        <v>6.0964813967839107E-2</v>
      </c>
      <c r="BS64" s="334">
        <v>0</v>
      </c>
      <c r="BT64" s="335">
        <v>0</v>
      </c>
      <c r="BU64" s="333">
        <v>-0.19604154805051932</v>
      </c>
      <c r="BV64" s="334">
        <v>0</v>
      </c>
      <c r="BW64" s="425">
        <v>0</v>
      </c>
      <c r="BX64" s="173">
        <f t="shared" si="11"/>
        <v>-91115859918.722488</v>
      </c>
      <c r="BZ64" s="173">
        <f t="shared" si="12"/>
        <v>1061037107334.3945</v>
      </c>
      <c r="CB64" s="432">
        <f t="shared" si="7"/>
        <v>-8.5874338690783023E-2</v>
      </c>
      <c r="CC64" s="433">
        <v>-8.574324089775949E-2</v>
      </c>
    </row>
    <row r="65" spans="1:81" ht="15.75">
      <c r="A65" s="423">
        <v>39873</v>
      </c>
      <c r="B65" s="172">
        <v>971563269234.40149</v>
      </c>
      <c r="C65" s="173">
        <v>57651682633.037094</v>
      </c>
      <c r="D65" s="174">
        <v>6.8652775129747851E-2</v>
      </c>
      <c r="E65" s="175">
        <f t="shared" ref="E65:E74" si="21">E64*(1+D64)</f>
        <v>40484734.53532701</v>
      </c>
      <c r="F65" s="175">
        <f t="shared" si="2"/>
        <v>2779389.3762413422</v>
      </c>
      <c r="G65" s="333">
        <v>0.27208538434216639</v>
      </c>
      <c r="H65" s="334">
        <v>378479930.28206432</v>
      </c>
      <c r="I65" s="334">
        <v>102978857.2965918</v>
      </c>
      <c r="J65" s="424">
        <v>3.2394713961561857E-2</v>
      </c>
      <c r="K65" s="425">
        <v>133277494.66279259</v>
      </c>
      <c r="L65" s="425">
        <v>4317486.3171147527</v>
      </c>
      <c r="M65" s="424">
        <v>7.2304075733615733E-2</v>
      </c>
      <c r="N65" s="425">
        <v>46993043.233731382</v>
      </c>
      <c r="O65" s="425">
        <v>3397788.556924792</v>
      </c>
      <c r="P65" s="424">
        <v>0.20058636329781368</v>
      </c>
      <c r="Q65" s="425">
        <v>0</v>
      </c>
      <c r="R65" s="359">
        <v>0</v>
      </c>
      <c r="S65" s="333">
        <v>0</v>
      </c>
      <c r="T65" s="334">
        <v>0</v>
      </c>
      <c r="U65" s="335">
        <v>0</v>
      </c>
      <c r="V65" s="333">
        <v>-2.8224956388504398E-2</v>
      </c>
      <c r="W65" s="334">
        <v>0</v>
      </c>
      <c r="X65" s="334">
        <v>0</v>
      </c>
      <c r="Y65" s="426">
        <v>0.1013552650185745</v>
      </c>
      <c r="Z65" s="427">
        <v>96411938.288462341</v>
      </c>
      <c r="AA65" s="427">
        <v>9771857.55618155</v>
      </c>
      <c r="AB65" s="426">
        <v>0.25944584786858965</v>
      </c>
      <c r="AC65" s="427">
        <v>0</v>
      </c>
      <c r="AD65" s="427">
        <v>0</v>
      </c>
      <c r="AE65" s="424">
        <v>0.22686289702767626</v>
      </c>
      <c r="AF65" s="425">
        <v>0</v>
      </c>
      <c r="AG65" s="359">
        <v>0</v>
      </c>
      <c r="AH65" s="333">
        <v>0.20174342530069564</v>
      </c>
      <c r="AI65" s="335">
        <v>0</v>
      </c>
      <c r="AJ65" s="335">
        <v>0</v>
      </c>
      <c r="AK65" s="332">
        <v>7.7707187283861362E-2</v>
      </c>
      <c r="AL65" s="173">
        <f t="shared" ref="AL65:AL74" si="22">AL64*(1+AK64)</f>
        <v>627590433.69837689</v>
      </c>
      <c r="AM65" s="172">
        <f t="shared" si="3"/>
        <v>48768287.368959554</v>
      </c>
      <c r="AN65" s="203">
        <v>0.2492615026282525</v>
      </c>
      <c r="AO65" s="177">
        <f t="shared" ref="AO65:AO74" si="23">AO64*(1+AN64)</f>
        <v>30872072.429733846</v>
      </c>
      <c r="AP65" s="177">
        <f t="shared" si="19"/>
        <v>7695219.1630837051</v>
      </c>
      <c r="AQ65" s="203">
        <v>-7.6056395080668665E-2</v>
      </c>
      <c r="AR65" s="177">
        <f t="shared" ref="AR65:AR74" si="24">AR64*(1+AQ64)</f>
        <v>75756933.159804642</v>
      </c>
      <c r="AS65" s="177">
        <f t="shared" si="20"/>
        <v>-5761799.2385019111</v>
      </c>
      <c r="AT65" s="174">
        <v>1.4952811162608883E-2</v>
      </c>
      <c r="AU65" s="175">
        <v>0</v>
      </c>
      <c r="AV65" s="177">
        <v>0</v>
      </c>
      <c r="AW65" s="333">
        <v>1.8029763281004422E-2</v>
      </c>
      <c r="AX65" s="334">
        <v>123060066.18995221</v>
      </c>
      <c r="AY65" s="335">
        <v>2218743.8627495742</v>
      </c>
      <c r="AZ65" s="333">
        <v>5.3967429296663469E-2</v>
      </c>
      <c r="BA65" s="334">
        <v>0</v>
      </c>
      <c r="BB65" s="335">
        <v>0</v>
      </c>
      <c r="BC65" s="228">
        <v>0</v>
      </c>
      <c r="BD65" s="334">
        <v>0</v>
      </c>
      <c r="BE65" s="316">
        <f t="shared" si="5"/>
        <v>0</v>
      </c>
      <c r="BF65" s="428">
        <v>0</v>
      </c>
      <c r="BG65" s="429">
        <v>0</v>
      </c>
      <c r="BH65" s="430">
        <v>0</v>
      </c>
      <c r="BI65" s="333">
        <v>0.41244970860745123</v>
      </c>
      <c r="BJ65" s="334">
        <v>32683100.183540866</v>
      </c>
      <c r="BK65" s="335">
        <v>13480135.147089565</v>
      </c>
      <c r="BL65" s="332">
        <v>0.3290011732836115</v>
      </c>
      <c r="BM65" s="173">
        <f t="shared" ref="BM65:BM74" si="25">BM64*(1+BL64)</f>
        <v>5503884.9484852012</v>
      </c>
      <c r="BN65" s="173">
        <f t="shared" si="6"/>
        <v>1810784.6056696409</v>
      </c>
      <c r="BO65" s="431">
        <v>1.5183863585946519E-2</v>
      </c>
      <c r="BP65" s="335">
        <v>50908187.117161721</v>
      </c>
      <c r="BQ65" s="335">
        <v>772982.96859482361</v>
      </c>
      <c r="BR65" s="333">
        <v>0.17065320947616441</v>
      </c>
      <c r="BS65" s="334">
        <v>0</v>
      </c>
      <c r="BT65" s="335">
        <v>0</v>
      </c>
      <c r="BU65" s="333">
        <v>2.536017936077364E-2</v>
      </c>
      <c r="BV65" s="334">
        <v>0</v>
      </c>
      <c r="BW65" s="425">
        <v>0</v>
      </c>
      <c r="BX65" s="173">
        <f t="shared" si="11"/>
        <v>57459452900.056396</v>
      </c>
      <c r="BZ65" s="173">
        <f t="shared" si="12"/>
        <v>969921247415.672</v>
      </c>
      <c r="CB65" s="432">
        <f t="shared" si="7"/>
        <v>5.9241359082663154E-2</v>
      </c>
      <c r="CC65" s="433">
        <v>5.9339092428295499E-2</v>
      </c>
    </row>
    <row r="66" spans="1:81" ht="15.75">
      <c r="A66" s="423">
        <v>39904</v>
      </c>
      <c r="B66" s="172">
        <v>1029214951867.4386</v>
      </c>
      <c r="C66" s="173">
        <v>131493012610.38583</v>
      </c>
      <c r="D66" s="174">
        <v>2.4546628706296158E-2</v>
      </c>
      <c r="E66" s="175">
        <f t="shared" si="21"/>
        <v>43264123.911568351</v>
      </c>
      <c r="F66" s="175">
        <f t="shared" si="2"/>
        <v>1061988.3859604576</v>
      </c>
      <c r="G66" s="333">
        <v>-8.9021620531011203E-2</v>
      </c>
      <c r="H66" s="334">
        <v>481458787.57865614</v>
      </c>
      <c r="I66" s="334">
        <v>-42860241.489147857</v>
      </c>
      <c r="J66" s="424">
        <v>0.11578407846483053</v>
      </c>
      <c r="K66" s="425">
        <v>137594980.97990736</v>
      </c>
      <c r="L66" s="425">
        <v>15931308.074144458</v>
      </c>
      <c r="M66" s="424">
        <v>0.16904940165124094</v>
      </c>
      <c r="N66" s="425">
        <v>50390831.790656172</v>
      </c>
      <c r="O66" s="425">
        <v>8518539.9629187565</v>
      </c>
      <c r="P66" s="424">
        <v>0.2027328067023815</v>
      </c>
      <c r="Q66" s="425">
        <v>0</v>
      </c>
      <c r="R66" s="359">
        <v>0</v>
      </c>
      <c r="S66" s="333">
        <v>0</v>
      </c>
      <c r="T66" s="334">
        <v>0</v>
      </c>
      <c r="U66" s="335">
        <v>0</v>
      </c>
      <c r="V66" s="333">
        <v>0.46011219398045572</v>
      </c>
      <c r="W66" s="334">
        <v>0</v>
      </c>
      <c r="X66" s="334">
        <v>0</v>
      </c>
      <c r="Y66" s="426">
        <v>6.2409941550591243E-2</v>
      </c>
      <c r="Z66" s="427">
        <v>106183795.84464389</v>
      </c>
      <c r="AA66" s="427">
        <v>6626924.4922841387</v>
      </c>
      <c r="AB66" s="426">
        <v>0.22510858598254188</v>
      </c>
      <c r="AC66" s="427">
        <v>0</v>
      </c>
      <c r="AD66" s="427">
        <v>0</v>
      </c>
      <c r="AE66" s="424">
        <v>-3.6863480816901127E-2</v>
      </c>
      <c r="AF66" s="425">
        <v>0</v>
      </c>
      <c r="AG66" s="359">
        <v>0</v>
      </c>
      <c r="AH66" s="333">
        <v>-7.0647272441849943E-2</v>
      </c>
      <c r="AI66" s="335">
        <v>0</v>
      </c>
      <c r="AJ66" s="335">
        <v>0</v>
      </c>
      <c r="AK66" s="332">
        <v>0.16454339706277923</v>
      </c>
      <c r="AL66" s="173">
        <f t="shared" si="22"/>
        <v>676358721.06733644</v>
      </c>
      <c r="AM66" s="172">
        <f t="shared" si="3"/>
        <v>111290361.59745629</v>
      </c>
      <c r="AN66" s="203">
        <v>5.0273097767911328E-2</v>
      </c>
      <c r="AO66" s="177">
        <f t="shared" si="23"/>
        <v>38567291.592817552</v>
      </c>
      <c r="AP66" s="177">
        <f t="shared" si="19"/>
        <v>1938897.2208892615</v>
      </c>
      <c r="AQ66" s="203">
        <v>3.2020666291735139E-2</v>
      </c>
      <c r="AR66" s="177">
        <f t="shared" si="24"/>
        <v>69995133.921302736</v>
      </c>
      <c r="AS66" s="177">
        <f t="shared" si="20"/>
        <v>2241290.8253393453</v>
      </c>
      <c r="AT66" s="174">
        <v>0.38273963218669343</v>
      </c>
      <c r="AU66" s="175">
        <v>0</v>
      </c>
      <c r="AV66" s="177">
        <v>0</v>
      </c>
      <c r="AW66" s="333">
        <v>5.4699847223887148E-2</v>
      </c>
      <c r="AX66" s="334">
        <v>125278810.05270179</v>
      </c>
      <c r="AY66" s="335">
        <v>6852731.7702731648</v>
      </c>
      <c r="AZ66" s="333">
        <v>0.38718198155095568</v>
      </c>
      <c r="BA66" s="334">
        <v>0</v>
      </c>
      <c r="BB66" s="335">
        <v>0</v>
      </c>
      <c r="BC66" s="228">
        <v>0</v>
      </c>
      <c r="BD66" s="334">
        <v>0</v>
      </c>
      <c r="BE66" s="316">
        <f t="shared" si="5"/>
        <v>0</v>
      </c>
      <c r="BF66" s="428">
        <v>0</v>
      </c>
      <c r="BG66" s="429">
        <v>0</v>
      </c>
      <c r="BH66" s="430">
        <v>0</v>
      </c>
      <c r="BI66" s="333">
        <v>-8.3942711701032423E-3</v>
      </c>
      <c r="BJ66" s="334">
        <v>46163235.330630429</v>
      </c>
      <c r="BK66" s="335">
        <v>-387506.71545460244</v>
      </c>
      <c r="BL66" s="332">
        <v>6.530156690555558E-2</v>
      </c>
      <c r="BM66" s="173">
        <f t="shared" si="25"/>
        <v>7314669.5541548422</v>
      </c>
      <c r="BN66" s="173">
        <f t="shared" si="6"/>
        <v>477659.38328267285</v>
      </c>
      <c r="BO66" s="431">
        <v>7.0088430950261557E-2</v>
      </c>
      <c r="BP66" s="335">
        <v>51681170.08575654</v>
      </c>
      <c r="BQ66" s="335">
        <v>3622252.1209842702</v>
      </c>
      <c r="BR66" s="333">
        <v>0.22229860009474775</v>
      </c>
      <c r="BS66" s="334">
        <v>0</v>
      </c>
      <c r="BT66" s="335">
        <v>0</v>
      </c>
      <c r="BU66" s="333">
        <v>0.41724153455559654</v>
      </c>
      <c r="BV66" s="334">
        <v>0</v>
      </c>
      <c r="BW66" s="425">
        <v>0</v>
      </c>
      <c r="BX66" s="173">
        <f t="shared" si="11"/>
        <v>131377698404.75691</v>
      </c>
      <c r="BZ66" s="173">
        <f t="shared" si="12"/>
        <v>1027380700315.7284</v>
      </c>
      <c r="CB66" s="432">
        <f t="shared" si="7"/>
        <v>0.12787635427099489</v>
      </c>
      <c r="CC66" s="433">
        <v>0.127760495872899</v>
      </c>
    </row>
    <row r="67" spans="1:81" ht="15.75">
      <c r="A67" s="423">
        <v>39934</v>
      </c>
      <c r="B67" s="172">
        <v>1160707964477.8245</v>
      </c>
      <c r="C67" s="173">
        <v>74351820170.17691</v>
      </c>
      <c r="D67" s="174">
        <v>3.50344315965967E-2</v>
      </c>
      <c r="E67" s="175">
        <f t="shared" si="21"/>
        <v>44326112.297528803</v>
      </c>
      <c r="F67" s="175">
        <f t="shared" si="2"/>
        <v>1552940.1492308367</v>
      </c>
      <c r="G67" s="333">
        <v>0.15218265246983137</v>
      </c>
      <c r="H67" s="334">
        <v>438598546.08950824</v>
      </c>
      <c r="I67" s="334">
        <v>66747090.113312945</v>
      </c>
      <c r="J67" s="424">
        <v>0.15626264975110213</v>
      </c>
      <c r="K67" s="425">
        <v>153526289.05405182</v>
      </c>
      <c r="L67" s="425">
        <v>23990424.734039765</v>
      </c>
      <c r="M67" s="424">
        <v>1.3005532103691915E-2</v>
      </c>
      <c r="N67" s="425">
        <v>58909371.75357493</v>
      </c>
      <c r="O67" s="425">
        <v>766147.72554944037</v>
      </c>
      <c r="P67" s="424">
        <v>0.38299767570329912</v>
      </c>
      <c r="Q67" s="425">
        <v>0</v>
      </c>
      <c r="R67" s="359">
        <v>0</v>
      </c>
      <c r="S67" s="333">
        <v>0</v>
      </c>
      <c r="T67" s="334">
        <v>0</v>
      </c>
      <c r="U67" s="335">
        <v>0</v>
      </c>
      <c r="V67" s="333">
        <v>0.53383545951039724</v>
      </c>
      <c r="W67" s="334">
        <v>0</v>
      </c>
      <c r="X67" s="334">
        <v>0</v>
      </c>
      <c r="Y67" s="426">
        <v>0.14736131508570691</v>
      </c>
      <c r="Z67" s="427">
        <v>112810720.33692802</v>
      </c>
      <c r="AA67" s="427">
        <v>16623936.104615614</v>
      </c>
      <c r="AB67" s="426">
        <v>0.31828659356701078</v>
      </c>
      <c r="AC67" s="427">
        <v>0</v>
      </c>
      <c r="AD67" s="427">
        <v>0</v>
      </c>
      <c r="AE67" s="424">
        <v>0.13176414275108292</v>
      </c>
      <c r="AF67" s="425">
        <v>0</v>
      </c>
      <c r="AG67" s="359">
        <v>0</v>
      </c>
      <c r="AH67" s="333">
        <v>0.29328590266519899</v>
      </c>
      <c r="AI67" s="335">
        <v>0</v>
      </c>
      <c r="AJ67" s="335">
        <v>0</v>
      </c>
      <c r="AK67" s="332">
        <v>0.14165564080238202</v>
      </c>
      <c r="AL67" s="173">
        <f t="shared" si="22"/>
        <v>787649082.66479266</v>
      </c>
      <c r="AM67" s="172">
        <f t="shared" si="3"/>
        <v>111574935.53228958</v>
      </c>
      <c r="AN67" s="203">
        <v>8.3458148782871069E-2</v>
      </c>
      <c r="AO67" s="177">
        <f t="shared" si="23"/>
        <v>40506188.813706815</v>
      </c>
      <c r="AP67" s="177">
        <f t="shared" si="19"/>
        <v>3380571.5326414113</v>
      </c>
      <c r="AQ67" s="203">
        <v>3.7190811780950716E-3</v>
      </c>
      <c r="AR67" s="177">
        <f t="shared" si="24"/>
        <v>72236424.746642068</v>
      </c>
      <c r="AS67" s="177">
        <f t="shared" si="20"/>
        <v>268653.12764811754</v>
      </c>
      <c r="AT67" s="174">
        <v>0.3814186258726312</v>
      </c>
      <c r="AU67" s="175">
        <v>0</v>
      </c>
      <c r="AV67" s="177">
        <v>0</v>
      </c>
      <c r="AW67" s="333">
        <v>0.17898420544999252</v>
      </c>
      <c r="AX67" s="334">
        <v>132131541.82297495</v>
      </c>
      <c r="AY67" s="335">
        <v>23649459.02806763</v>
      </c>
      <c r="AZ67" s="333">
        <v>0.29929975307963169</v>
      </c>
      <c r="BA67" s="334">
        <v>0</v>
      </c>
      <c r="BB67" s="335">
        <v>0</v>
      </c>
      <c r="BC67" s="228">
        <v>0</v>
      </c>
      <c r="BD67" s="334">
        <v>0</v>
      </c>
      <c r="BE67" s="316">
        <f t="shared" si="5"/>
        <v>0</v>
      </c>
      <c r="BF67" s="428">
        <v>0</v>
      </c>
      <c r="BG67" s="429">
        <v>0</v>
      </c>
      <c r="BH67" s="430">
        <v>0</v>
      </c>
      <c r="BI67" s="333">
        <v>0.18796708038421558</v>
      </c>
      <c r="BJ67" s="334">
        <v>45775728.615175828</v>
      </c>
      <c r="BK67" s="335">
        <v>8604330.0602547918</v>
      </c>
      <c r="BL67" s="332">
        <v>-5.5508527514702552E-3</v>
      </c>
      <c r="BM67" s="173">
        <f t="shared" si="25"/>
        <v>7792328.9374375157</v>
      </c>
      <c r="BN67" s="173">
        <f t="shared" si="6"/>
        <v>-43254.070522736321</v>
      </c>
      <c r="BO67" s="431">
        <v>5.0945539795596261E-3</v>
      </c>
      <c r="BP67" s="335">
        <v>55303422.206740811</v>
      </c>
      <c r="BQ67" s="335">
        <v>281746.2696866176</v>
      </c>
      <c r="BR67" s="333">
        <v>0.42009964450396003</v>
      </c>
      <c r="BS67" s="334">
        <v>0</v>
      </c>
      <c r="BT67" s="335">
        <v>0</v>
      </c>
      <c r="BU67" s="333">
        <v>0.28764499646838421</v>
      </c>
      <c r="BV67" s="334">
        <v>0</v>
      </c>
      <c r="BW67" s="425">
        <v>0</v>
      </c>
      <c r="BX67" s="173">
        <f t="shared" ref="BX67:BX98" si="26">C67-F67-I67-L67-O67-R67-U67-X67-AA67-AD67-AG67-AJ67-AM67-AP67-AS67-AV67-AY67-BB67-BE67-BH67-BK67-BN67-BQ67-BT67-BW67</f>
        <v>74094423189.870102</v>
      </c>
      <c r="BZ67" s="173">
        <f t="shared" ref="BZ67:BZ98" si="27">B67-E67-H67-K67-N67-Q67-T67-W67-Z67-AC67-AF67-AI67-AL67-AO67-AR67-AU67-AX67-BA67-BD67-BG67-BJ67-BM67-BP67-BS67-BV67</f>
        <v>1158758398720.4851</v>
      </c>
      <c r="CB67" s="432">
        <f t="shared" si="7"/>
        <v>6.3942943819596948E-2</v>
      </c>
      <c r="CC67" s="433">
        <v>6.4057301617316001E-2</v>
      </c>
    </row>
    <row r="68" spans="1:81" ht="15.75">
      <c r="A68" s="423">
        <v>39965</v>
      </c>
      <c r="B68" s="172">
        <v>1235059784648.0015</v>
      </c>
      <c r="C68" s="173">
        <v>-5208711995.5360994</v>
      </c>
      <c r="D68" s="174">
        <v>-9.7566397316888095E-3</v>
      </c>
      <c r="E68" s="175">
        <f t="shared" si="21"/>
        <v>45879052.446759641</v>
      </c>
      <c r="F68" s="175">
        <f t="shared" ref="F68:F131" si="28">D68*E68</f>
        <v>-447625.38595428981</v>
      </c>
      <c r="G68" s="333">
        <v>-5.0440116829015988E-2</v>
      </c>
      <c r="H68" s="334">
        <v>505345636.20282114</v>
      </c>
      <c r="I68" s="334">
        <v>-25489692.92910371</v>
      </c>
      <c r="J68" s="424">
        <v>1.806468897583881E-3</v>
      </c>
      <c r="K68" s="425">
        <v>177516713.78809157</v>
      </c>
      <c r="L68" s="425">
        <v>320678.4222594871</v>
      </c>
      <c r="M68" s="424">
        <v>-3.6175370910559584E-3</v>
      </c>
      <c r="N68" s="425">
        <v>59675519.479124375</v>
      </c>
      <c r="O68" s="425">
        <v>-215878.40514376477</v>
      </c>
      <c r="P68" s="424">
        <v>0.13711341969260193</v>
      </c>
      <c r="Q68" s="425">
        <v>0</v>
      </c>
      <c r="R68" s="359">
        <v>0</v>
      </c>
      <c r="S68" s="333">
        <v>0</v>
      </c>
      <c r="T68" s="334">
        <v>0</v>
      </c>
      <c r="U68" s="335">
        <v>0</v>
      </c>
      <c r="V68" s="333">
        <v>5.7458442656287315E-2</v>
      </c>
      <c r="W68" s="334">
        <v>0</v>
      </c>
      <c r="X68" s="334">
        <v>0</v>
      </c>
      <c r="Y68" s="426">
        <v>-8.1743474671419528E-2</v>
      </c>
      <c r="Z68" s="427">
        <v>129434656.44154364</v>
      </c>
      <c r="AA68" s="427">
        <v>-10580438.560433211</v>
      </c>
      <c r="AB68" s="426">
        <v>-6.7330730495446037E-2</v>
      </c>
      <c r="AC68" s="427">
        <v>0</v>
      </c>
      <c r="AD68" s="427">
        <v>0</v>
      </c>
      <c r="AE68" s="424">
        <v>-0.11743495469192652</v>
      </c>
      <c r="AF68" s="425">
        <v>0</v>
      </c>
      <c r="AG68" s="359">
        <v>0</v>
      </c>
      <c r="AH68" s="333">
        <v>-4.7544549378515016E-2</v>
      </c>
      <c r="AI68" s="335">
        <v>0</v>
      </c>
      <c r="AJ68" s="335">
        <v>0</v>
      </c>
      <c r="AK68" s="332">
        <v>-1.4767741017796822E-2</v>
      </c>
      <c r="AL68" s="173">
        <f t="shared" si="22"/>
        <v>899224018.19708216</v>
      </c>
      <c r="AM68" s="172">
        <f t="shared" ref="AM68:AM131" si="29">AK68*AL68</f>
        <v>-13279507.417717127</v>
      </c>
      <c r="AN68" s="203">
        <v>1.8361877880793933E-2</v>
      </c>
      <c r="AO68" s="177">
        <f t="shared" si="23"/>
        <v>43886760.346348234</v>
      </c>
      <c r="AP68" s="177">
        <f t="shared" si="19"/>
        <v>805843.33406331588</v>
      </c>
      <c r="AQ68" s="203">
        <v>0.12433163945184381</v>
      </c>
      <c r="AR68" s="177">
        <f t="shared" si="24"/>
        <v>72505077.874290198</v>
      </c>
      <c r="AS68" s="177">
        <f t="shared" si="20"/>
        <v>9014675.2006941065</v>
      </c>
      <c r="AT68" s="174">
        <v>-5.3538800944729847E-2</v>
      </c>
      <c r="AU68" s="175">
        <v>0</v>
      </c>
      <c r="AV68" s="177">
        <v>0</v>
      </c>
      <c r="AW68" s="333">
        <v>-0.12947888060808671</v>
      </c>
      <c r="AX68" s="334">
        <v>155781000.8510426</v>
      </c>
      <c r="AY68" s="335">
        <v>-20170349.610200398</v>
      </c>
      <c r="AZ68" s="333">
        <v>6.7005023449507012E-2</v>
      </c>
      <c r="BA68" s="334">
        <v>0</v>
      </c>
      <c r="BB68" s="335">
        <v>0</v>
      </c>
      <c r="BC68" s="228">
        <v>0</v>
      </c>
      <c r="BD68" s="334">
        <v>0</v>
      </c>
      <c r="BE68" s="316">
        <f t="shared" ref="BE68:BE131" si="30">BC68*BD68</f>
        <v>0</v>
      </c>
      <c r="BF68" s="428">
        <v>0</v>
      </c>
      <c r="BG68" s="429">
        <v>0</v>
      </c>
      <c r="BH68" s="430">
        <v>0</v>
      </c>
      <c r="BI68" s="333">
        <v>2.6974993513873058E-2</v>
      </c>
      <c r="BJ68" s="334">
        <v>54380058.675430618</v>
      </c>
      <c r="BK68" s="335">
        <v>1466901.7300537773</v>
      </c>
      <c r="BL68" s="332">
        <v>-0.15205066504792816</v>
      </c>
      <c r="BM68" s="173">
        <f t="shared" si="25"/>
        <v>7749074.8669147789</v>
      </c>
      <c r="BN68" s="173">
        <f t="shared" ref="BN68:BN131" si="31">BL68*BM68</f>
        <v>-1178251.9870205775</v>
      </c>
      <c r="BO68" s="431">
        <v>5.9203992591834773E-2</v>
      </c>
      <c r="BP68" s="335">
        <v>55585168.476427436</v>
      </c>
      <c r="BQ68" s="335">
        <v>3290863.9026942975</v>
      </c>
      <c r="BR68" s="333">
        <v>2.2346909476816015E-2</v>
      </c>
      <c r="BS68" s="334">
        <v>0</v>
      </c>
      <c r="BT68" s="335">
        <v>0</v>
      </c>
      <c r="BU68" s="333">
        <v>-8.68827210828126E-2</v>
      </c>
      <c r="BV68" s="334">
        <v>0</v>
      </c>
      <c r="BW68" s="425">
        <v>0</v>
      </c>
      <c r="BX68" s="173">
        <f t="shared" si="26"/>
        <v>-5152249213.8302927</v>
      </c>
      <c r="BZ68" s="173">
        <f t="shared" si="27"/>
        <v>1232852821910.3555</v>
      </c>
      <c r="CB68" s="432">
        <f t="shared" ref="CB68:CB131" si="32">BX68/BZ68</f>
        <v>-4.1791275667817946E-3</v>
      </c>
      <c r="CC68" s="433">
        <v>-4.2173764058074398E-3</v>
      </c>
    </row>
    <row r="69" spans="1:81" ht="15.75">
      <c r="A69" s="423">
        <v>39995</v>
      </c>
      <c r="B69" s="172">
        <v>1229851072652.4653</v>
      </c>
      <c r="C69" s="173">
        <v>103330916724.35338</v>
      </c>
      <c r="D69" s="174">
        <v>0.18447670942923508</v>
      </c>
      <c r="E69" s="175">
        <f t="shared" si="21"/>
        <v>45431427.060805351</v>
      </c>
      <c r="F69" s="175">
        <f t="shared" si="28"/>
        <v>8381040.1688516764</v>
      </c>
      <c r="G69" s="333">
        <v>0.12394137315175169</v>
      </c>
      <c r="H69" s="334">
        <v>479855943.27371746</v>
      </c>
      <c r="I69" s="334">
        <v>59474004.524373606</v>
      </c>
      <c r="J69" s="424">
        <v>0.28358027770581867</v>
      </c>
      <c r="K69" s="425">
        <v>177837392.21035105</v>
      </c>
      <c r="L69" s="425">
        <v>50431177.069489948</v>
      </c>
      <c r="M69" s="424">
        <v>0.32681010777838049</v>
      </c>
      <c r="N69" s="425">
        <v>59459641.073980607</v>
      </c>
      <c r="O69" s="425">
        <v>19432011.707851421</v>
      </c>
      <c r="P69" s="424">
        <v>0.13863465568986882</v>
      </c>
      <c r="Q69" s="425">
        <v>0</v>
      </c>
      <c r="R69" s="359">
        <v>0</v>
      </c>
      <c r="S69" s="333">
        <v>0</v>
      </c>
      <c r="T69" s="334">
        <v>0</v>
      </c>
      <c r="U69" s="335">
        <v>0</v>
      </c>
      <c r="V69" s="333">
        <v>0.22052630810280471</v>
      </c>
      <c r="W69" s="334">
        <v>0</v>
      </c>
      <c r="X69" s="334">
        <v>0</v>
      </c>
      <c r="Y69" s="426">
        <v>0.1262969231862929</v>
      </c>
      <c r="Z69" s="427">
        <v>118854217.88111043</v>
      </c>
      <c r="AA69" s="427">
        <v>15010922.026097525</v>
      </c>
      <c r="AB69" s="426">
        <v>0.16511281153668514</v>
      </c>
      <c r="AC69" s="427">
        <v>0</v>
      </c>
      <c r="AD69" s="427">
        <v>0</v>
      </c>
      <c r="AE69" s="424">
        <v>0.11416435314121777</v>
      </c>
      <c r="AF69" s="425">
        <v>0</v>
      </c>
      <c r="AG69" s="359">
        <v>0</v>
      </c>
      <c r="AH69" s="333">
        <v>0.32099410864046568</v>
      </c>
      <c r="AI69" s="335">
        <v>0</v>
      </c>
      <c r="AJ69" s="335">
        <v>0</v>
      </c>
      <c r="AK69" s="332">
        <v>3.7432823587737384E-2</v>
      </c>
      <c r="AL69" s="173">
        <f t="shared" si="22"/>
        <v>885944510.77936494</v>
      </c>
      <c r="AM69" s="172">
        <f t="shared" si="29"/>
        <v>33163404.58052827</v>
      </c>
      <c r="AN69" s="203">
        <v>0.21091611492980328</v>
      </c>
      <c r="AO69" s="177">
        <f t="shared" si="23"/>
        <v>44692603.680411547</v>
      </c>
      <c r="AP69" s="177">
        <f t="shared" si="19"/>
        <v>9426390.3343698308</v>
      </c>
      <c r="AQ69" s="203">
        <v>6.9252340499566786E-2</v>
      </c>
      <c r="AR69" s="177">
        <f t="shared" si="24"/>
        <v>81519753.074984312</v>
      </c>
      <c r="AS69" s="177">
        <f t="shared" si="20"/>
        <v>5645433.6973894201</v>
      </c>
      <c r="AT69" s="174">
        <v>0.21735331304197397</v>
      </c>
      <c r="AU69" s="175">
        <v>0</v>
      </c>
      <c r="AV69" s="177">
        <v>0</v>
      </c>
      <c r="AW69" s="333">
        <v>6.0975798350100717E-2</v>
      </c>
      <c r="AX69" s="334">
        <v>135610651.24084222</v>
      </c>
      <c r="AY69" s="335">
        <v>8268967.7241874309</v>
      </c>
      <c r="AZ69" s="333">
        <v>0.22847338737080564</v>
      </c>
      <c r="BA69" s="334">
        <v>0</v>
      </c>
      <c r="BB69" s="335">
        <v>0</v>
      </c>
      <c r="BC69" s="228">
        <v>0</v>
      </c>
      <c r="BD69" s="334">
        <v>0</v>
      </c>
      <c r="BE69" s="316">
        <f t="shared" si="30"/>
        <v>0</v>
      </c>
      <c r="BF69" s="428">
        <v>0</v>
      </c>
      <c r="BG69" s="429">
        <v>0</v>
      </c>
      <c r="BH69" s="430">
        <v>0</v>
      </c>
      <c r="BI69" s="333">
        <v>0.42664504441527729</v>
      </c>
      <c r="BJ69" s="334">
        <v>55846960.405484393</v>
      </c>
      <c r="BK69" s="335">
        <v>23826828.902656119</v>
      </c>
      <c r="BL69" s="332">
        <v>0.32597802942448068</v>
      </c>
      <c r="BM69" s="173">
        <f t="shared" si="25"/>
        <v>6570822.8798942007</v>
      </c>
      <c r="BN69" s="173">
        <f t="shared" si="31"/>
        <v>2141943.8940852028</v>
      </c>
      <c r="BO69" s="431">
        <v>-4.1570736941929448E-2</v>
      </c>
      <c r="BP69" s="335">
        <v>58876032.379121736</v>
      </c>
      <c r="BQ69" s="335">
        <v>-2447520.0542169902</v>
      </c>
      <c r="BR69" s="333">
        <v>1.5273927814186732E-2</v>
      </c>
      <c r="BS69" s="334">
        <v>0</v>
      </c>
      <c r="BT69" s="335">
        <v>0</v>
      </c>
      <c r="BU69" s="333">
        <v>-0.10048451001752401</v>
      </c>
      <c r="BV69" s="334">
        <v>0</v>
      </c>
      <c r="BW69" s="425">
        <v>0</v>
      </c>
      <c r="BX69" s="173">
        <f t="shared" si="26"/>
        <v>103098162119.77773</v>
      </c>
      <c r="BZ69" s="173">
        <f t="shared" si="27"/>
        <v>1227700572696.5254</v>
      </c>
      <c r="CB69" s="432">
        <f t="shared" si="32"/>
        <v>8.3976634378635659E-2</v>
      </c>
      <c r="CC69" s="433">
        <v>8.4019048340134198E-2</v>
      </c>
    </row>
    <row r="70" spans="1:81" ht="15.75">
      <c r="A70" s="423">
        <v>40026</v>
      </c>
      <c r="B70" s="172">
        <v>1333181989376.8186</v>
      </c>
      <c r="C70" s="173">
        <v>59794650832.635521</v>
      </c>
      <c r="D70" s="174">
        <v>4.3154902770663854E-2</v>
      </c>
      <c r="E70" s="175">
        <f t="shared" si="21"/>
        <v>53812467.229657024</v>
      </c>
      <c r="F70" s="175">
        <f t="shared" si="28"/>
        <v>2322271.7911453838</v>
      </c>
      <c r="G70" s="333">
        <v>8.3340175305367997E-2</v>
      </c>
      <c r="H70" s="334">
        <v>539329947.79809105</v>
      </c>
      <c r="I70" s="334">
        <v>44947852.396927878</v>
      </c>
      <c r="J70" s="424">
        <v>-0.17657024241996988</v>
      </c>
      <c r="K70" s="425">
        <v>228268569.27984101</v>
      </c>
      <c r="L70" s="425">
        <v>-40305436.614601217</v>
      </c>
      <c r="M70" s="424">
        <v>-0.11178391789381825</v>
      </c>
      <c r="N70" s="425">
        <v>78891652.781832024</v>
      </c>
      <c r="O70" s="425">
        <v>-8818818.0370719302</v>
      </c>
      <c r="P70" s="424">
        <v>3.3480330129079167E-2</v>
      </c>
      <c r="Q70" s="425">
        <v>0</v>
      </c>
      <c r="R70" s="359">
        <v>0</v>
      </c>
      <c r="S70" s="333">
        <v>0</v>
      </c>
      <c r="T70" s="334">
        <v>0</v>
      </c>
      <c r="U70" s="335">
        <v>0</v>
      </c>
      <c r="V70" s="333">
        <v>-0.18947768730378428</v>
      </c>
      <c r="W70" s="334">
        <v>0</v>
      </c>
      <c r="X70" s="334">
        <v>0</v>
      </c>
      <c r="Y70" s="426">
        <v>4.282644872123118E-3</v>
      </c>
      <c r="Z70" s="427">
        <v>133865139.90720795</v>
      </c>
      <c r="AA70" s="427">
        <v>573296.85497964791</v>
      </c>
      <c r="AB70" s="426">
        <v>0.14409043405890046</v>
      </c>
      <c r="AC70" s="427">
        <v>0</v>
      </c>
      <c r="AD70" s="427">
        <v>0</v>
      </c>
      <c r="AE70" s="424">
        <v>3.665849178387233E-2</v>
      </c>
      <c r="AF70" s="425">
        <v>0</v>
      </c>
      <c r="AG70" s="359">
        <v>0</v>
      </c>
      <c r="AH70" s="333">
        <v>5.9933573275984399E-2</v>
      </c>
      <c r="AI70" s="335">
        <v>0</v>
      </c>
      <c r="AJ70" s="335">
        <v>0</v>
      </c>
      <c r="AK70" s="332">
        <v>4.2473836702487694E-2</v>
      </c>
      <c r="AL70" s="173">
        <f t="shared" si="22"/>
        <v>919107915.35989332</v>
      </c>
      <c r="AM70" s="172">
        <f t="shared" si="29"/>
        <v>39038039.508959986</v>
      </c>
      <c r="AN70" s="203">
        <v>0.16540644621102474</v>
      </c>
      <c r="AO70" s="177">
        <f t="shared" si="23"/>
        <v>54118994.014781378</v>
      </c>
      <c r="AP70" s="177">
        <f t="shared" si="19"/>
        <v>8951630.4725007061</v>
      </c>
      <c r="AQ70" s="203">
        <v>0.22198483491920692</v>
      </c>
      <c r="AR70" s="177">
        <f t="shared" si="24"/>
        <v>87165186.772373736</v>
      </c>
      <c r="AS70" s="177">
        <f t="shared" si="20"/>
        <v>19349349.596367221</v>
      </c>
      <c r="AT70" s="174">
        <v>0.12033383090510408</v>
      </c>
      <c r="AU70" s="175">
        <v>0</v>
      </c>
      <c r="AV70" s="177">
        <v>0</v>
      </c>
      <c r="AW70" s="333">
        <v>-1.8719368709038495E-2</v>
      </c>
      <c r="AX70" s="334">
        <v>143879618.96502966</v>
      </c>
      <c r="AY70" s="335">
        <v>-2693335.6371223577</v>
      </c>
      <c r="AZ70" s="333">
        <v>0.10103076492619302</v>
      </c>
      <c r="BA70" s="334">
        <v>0</v>
      </c>
      <c r="BB70" s="335">
        <v>0</v>
      </c>
      <c r="BC70" s="228">
        <v>0</v>
      </c>
      <c r="BD70" s="334">
        <v>0</v>
      </c>
      <c r="BE70" s="316">
        <f t="shared" si="30"/>
        <v>0</v>
      </c>
      <c r="BF70" s="428">
        <v>0</v>
      </c>
      <c r="BG70" s="429">
        <v>0</v>
      </c>
      <c r="BH70" s="430">
        <v>0</v>
      </c>
      <c r="BI70" s="333">
        <v>0.23440546638375681</v>
      </c>
      <c r="BJ70" s="334">
        <v>79673789.308140516</v>
      </c>
      <c r="BK70" s="335">
        <v>18675971.741335854</v>
      </c>
      <c r="BL70" s="332">
        <v>0.36889875927322102</v>
      </c>
      <c r="BM70" s="173">
        <f t="shared" si="25"/>
        <v>8712766.7739794031</v>
      </c>
      <c r="BN70" s="173">
        <f t="shared" si="31"/>
        <v>3214128.8527579461</v>
      </c>
      <c r="BO70" s="431">
        <v>-6.261751657416938E-3</v>
      </c>
      <c r="BP70" s="335">
        <v>56428512.324904747</v>
      </c>
      <c r="BQ70" s="335">
        <v>-353341.33057604439</v>
      </c>
      <c r="BR70" s="333">
        <v>4.2608163075159987E-2</v>
      </c>
      <c r="BS70" s="334">
        <v>0</v>
      </c>
      <c r="BT70" s="335">
        <v>0</v>
      </c>
      <c r="BU70" s="333">
        <v>4.0947810743710801E-3</v>
      </c>
      <c r="BV70" s="334">
        <v>0</v>
      </c>
      <c r="BW70" s="425">
        <v>0</v>
      </c>
      <c r="BX70" s="173">
        <f t="shared" si="26"/>
        <v>59709749223.039917</v>
      </c>
      <c r="BZ70" s="173">
        <f t="shared" si="27"/>
        <v>1330798734816.3027</v>
      </c>
      <c r="CB70" s="432">
        <f t="shared" si="32"/>
        <v>4.4867602937180409E-2</v>
      </c>
      <c r="CC70" s="433">
        <v>4.4851079079298001E-2</v>
      </c>
    </row>
    <row r="71" spans="1:81" ht="15.75">
      <c r="A71" s="423">
        <v>40057</v>
      </c>
      <c r="B71" s="172">
        <v>1392976640209.4541</v>
      </c>
      <c r="C71" s="173">
        <v>54496391318.828003</v>
      </c>
      <c r="D71" s="174">
        <v>-2.3055205265403119E-3</v>
      </c>
      <c r="E71" s="175">
        <f t="shared" si="21"/>
        <v>56134739.020802408</v>
      </c>
      <c r="F71" s="175">
        <f t="shared" si="28"/>
        <v>-129419.79306444337</v>
      </c>
      <c r="G71" s="333">
        <v>6.9507125989976201E-2</v>
      </c>
      <c r="H71" s="334">
        <v>584277800.19501889</v>
      </c>
      <c r="I71" s="334">
        <v>40611470.67130132</v>
      </c>
      <c r="J71" s="424">
        <v>-9.6110589776628633E-2</v>
      </c>
      <c r="K71" s="425">
        <v>187963132.66523978</v>
      </c>
      <c r="L71" s="425">
        <v>-18065247.536718886</v>
      </c>
      <c r="M71" s="424">
        <v>-5.8752550528183747E-2</v>
      </c>
      <c r="N71" s="425">
        <v>70072834.744760096</v>
      </c>
      <c r="O71" s="425">
        <v>-4116957.7639945871</v>
      </c>
      <c r="P71" s="424">
        <v>0.21600610540981399</v>
      </c>
      <c r="Q71" s="425">
        <v>0</v>
      </c>
      <c r="R71" s="359">
        <v>0</v>
      </c>
      <c r="S71" s="333">
        <v>0</v>
      </c>
      <c r="T71" s="334">
        <v>0</v>
      </c>
      <c r="U71" s="335">
        <v>0</v>
      </c>
      <c r="V71" s="333">
        <v>-2.5842477976839341E-2</v>
      </c>
      <c r="W71" s="334">
        <v>0</v>
      </c>
      <c r="X71" s="334">
        <v>0</v>
      </c>
      <c r="Y71" s="426">
        <v>-5.9590541019940539E-2</v>
      </c>
      <c r="Z71" s="427">
        <v>134438436.7621876</v>
      </c>
      <c r="AA71" s="427">
        <v>-8011259.1805338226</v>
      </c>
      <c r="AB71" s="426">
        <v>0.39049473417657993</v>
      </c>
      <c r="AC71" s="427">
        <v>0</v>
      </c>
      <c r="AD71" s="427">
        <v>0</v>
      </c>
      <c r="AE71" s="424">
        <v>0.25948488044316292</v>
      </c>
      <c r="AF71" s="425">
        <v>0</v>
      </c>
      <c r="AG71" s="359">
        <v>0</v>
      </c>
      <c r="AH71" s="333">
        <v>2.8701671776578074E-2</v>
      </c>
      <c r="AI71" s="335">
        <v>0</v>
      </c>
      <c r="AJ71" s="335">
        <v>0</v>
      </c>
      <c r="AK71" s="332">
        <v>9.8053435828821048E-2</v>
      </c>
      <c r="AL71" s="173">
        <f t="shared" si="22"/>
        <v>958145954.86885333</v>
      </c>
      <c r="AM71" s="172">
        <f t="shared" si="29"/>
        <v>93949502.900377572</v>
      </c>
      <c r="AN71" s="203">
        <v>6.9400440035979991E-2</v>
      </c>
      <c r="AO71" s="177">
        <f t="shared" si="23"/>
        <v>63070624.487282082</v>
      </c>
      <c r="AP71" s="177">
        <f t="shared" si="19"/>
        <v>4377129.0927614318</v>
      </c>
      <c r="AQ71" s="203">
        <v>-0.18807464115144787</v>
      </c>
      <c r="AR71" s="177">
        <f t="shared" si="24"/>
        <v>106514536.36874095</v>
      </c>
      <c r="AS71" s="177">
        <f t="shared" si="20"/>
        <v>-20032683.204963796</v>
      </c>
      <c r="AT71" s="174">
        <v>5.5034075435061704E-2</v>
      </c>
      <c r="AU71" s="175">
        <v>0</v>
      </c>
      <c r="AV71" s="177">
        <v>0</v>
      </c>
      <c r="AW71" s="333">
        <v>3.5809053199778895E-2</v>
      </c>
      <c r="AX71" s="334">
        <v>141186283.32790729</v>
      </c>
      <c r="AY71" s="335">
        <v>5055747.1307680886</v>
      </c>
      <c r="AZ71" s="333">
        <v>0.21875842831269782</v>
      </c>
      <c r="BA71" s="334">
        <v>0</v>
      </c>
      <c r="BB71" s="335">
        <v>0</v>
      </c>
      <c r="BC71" s="228">
        <v>0</v>
      </c>
      <c r="BD71" s="334">
        <v>0</v>
      </c>
      <c r="BE71" s="316">
        <f t="shared" si="30"/>
        <v>0</v>
      </c>
      <c r="BF71" s="428">
        <v>0</v>
      </c>
      <c r="BG71" s="429">
        <v>0</v>
      </c>
      <c r="BH71" s="430">
        <v>0</v>
      </c>
      <c r="BI71" s="333">
        <v>3.756149891870729E-2</v>
      </c>
      <c r="BJ71" s="334">
        <v>98349761.049476355</v>
      </c>
      <c r="BK71" s="335">
        <v>3694164.4433150264</v>
      </c>
      <c r="BL71" s="332">
        <v>7.448179754679661E-2</v>
      </c>
      <c r="BM71" s="173">
        <f t="shared" si="25"/>
        <v>11926895.626737349</v>
      </c>
      <c r="BN71" s="173">
        <f t="shared" si="31"/>
        <v>888336.62543242506</v>
      </c>
      <c r="BO71" s="431">
        <v>4.9029459653580104E-2</v>
      </c>
      <c r="BP71" s="335">
        <v>56075170.9943287</v>
      </c>
      <c r="BQ71" s="335">
        <v>2749335.3338340442</v>
      </c>
      <c r="BR71" s="333">
        <v>0.33873063187233526</v>
      </c>
      <c r="BS71" s="334">
        <v>0</v>
      </c>
      <c r="BT71" s="335">
        <v>0</v>
      </c>
      <c r="BU71" s="333">
        <v>5.8796140211677735E-2</v>
      </c>
      <c r="BV71" s="334">
        <v>0</v>
      </c>
      <c r="BW71" s="425">
        <v>0</v>
      </c>
      <c r="BX71" s="173">
        <f t="shared" si="26"/>
        <v>54395421200.109497</v>
      </c>
      <c r="BZ71" s="173">
        <f t="shared" si="27"/>
        <v>1390508484039.3425</v>
      </c>
      <c r="CB71" s="432">
        <f t="shared" si="32"/>
        <v>3.911908616486403E-2</v>
      </c>
      <c r="CC71" s="433">
        <v>3.9122257865454001E-2</v>
      </c>
    </row>
    <row r="72" spans="1:81" ht="15.75">
      <c r="A72" s="423">
        <v>40087</v>
      </c>
      <c r="B72" s="186">
        <v>1447473031528.282</v>
      </c>
      <c r="C72" s="173">
        <v>-34844155071.960442</v>
      </c>
      <c r="D72" s="174">
        <v>0.15280351628733727</v>
      </c>
      <c r="E72" s="175">
        <f t="shared" si="21"/>
        <v>56005319.227737963</v>
      </c>
      <c r="F72" s="175">
        <f t="shared" si="28"/>
        <v>8557809.7087931801</v>
      </c>
      <c r="G72" s="333">
        <v>0.1177280516213767</v>
      </c>
      <c r="H72" s="334">
        <v>624889270.86632025</v>
      </c>
      <c r="I72" s="334">
        <v>73566996.338194594</v>
      </c>
      <c r="J72" s="424">
        <v>0.16255142746054554</v>
      </c>
      <c r="K72" s="425">
        <v>169897885.12852088</v>
      </c>
      <c r="L72" s="425">
        <v>27617143.75016886</v>
      </c>
      <c r="M72" s="424">
        <v>0.13995494097463321</v>
      </c>
      <c r="N72" s="425">
        <v>65955876.980765507</v>
      </c>
      <c r="O72" s="425">
        <v>9230850.8697732054</v>
      </c>
      <c r="P72" s="424">
        <v>0.16052017046167177</v>
      </c>
      <c r="Q72" s="425">
        <v>0</v>
      </c>
      <c r="R72" s="359">
        <v>0</v>
      </c>
      <c r="S72" s="333">
        <v>0</v>
      </c>
      <c r="T72" s="334">
        <v>0</v>
      </c>
      <c r="U72" s="335">
        <v>0</v>
      </c>
      <c r="V72" s="333">
        <v>9.497617343789691E-2</v>
      </c>
      <c r="W72" s="334">
        <v>0</v>
      </c>
      <c r="X72" s="334">
        <v>0</v>
      </c>
      <c r="Y72" s="426">
        <v>3.3182134411679949E-2</v>
      </c>
      <c r="Z72" s="427">
        <v>126427177.58165377</v>
      </c>
      <c r="AA72" s="427">
        <v>4195123.5998037653</v>
      </c>
      <c r="AB72" s="426">
        <v>0.11558643940727091</v>
      </c>
      <c r="AC72" s="427">
        <v>0</v>
      </c>
      <c r="AD72" s="427">
        <v>0</v>
      </c>
      <c r="AE72" s="424">
        <v>6.2679122561046699E-2</v>
      </c>
      <c r="AF72" s="425">
        <v>0</v>
      </c>
      <c r="AG72" s="359">
        <v>0</v>
      </c>
      <c r="AH72" s="333">
        <v>1.9486017289606548E-2</v>
      </c>
      <c r="AI72" s="335">
        <v>0</v>
      </c>
      <c r="AJ72" s="335">
        <v>0</v>
      </c>
      <c r="AK72" s="332">
        <v>5.5383823515463955E-2</v>
      </c>
      <c r="AL72" s="173">
        <f t="shared" si="22"/>
        <v>1052095457.7692308</v>
      </c>
      <c r="AM72" s="172">
        <f t="shared" si="29"/>
        <v>58269069.154512338</v>
      </c>
      <c r="AN72" s="203">
        <v>9.5530553932896417E-2</v>
      </c>
      <c r="AO72" s="177">
        <f t="shared" si="23"/>
        <v>67447753.58004351</v>
      </c>
      <c r="AP72" s="177">
        <f t="shared" si="19"/>
        <v>6443321.261031054</v>
      </c>
      <c r="AQ72" s="203">
        <v>-1.4351302788503577E-3</v>
      </c>
      <c r="AR72" s="177">
        <f t="shared" si="24"/>
        <v>86481853.163777143</v>
      </c>
      <c r="AS72" s="177">
        <f t="shared" si="20"/>
        <v>-124112.72604642718</v>
      </c>
      <c r="AT72" s="174">
        <v>0.17394494681471098</v>
      </c>
      <c r="AU72" s="175">
        <v>0</v>
      </c>
      <c r="AV72" s="177">
        <v>0</v>
      </c>
      <c r="AW72" s="333">
        <v>6.0154651639915353E-2</v>
      </c>
      <c r="AX72" s="334">
        <v>146242030.45867535</v>
      </c>
      <c r="AY72" s="335">
        <v>8797138.3973555062</v>
      </c>
      <c r="AZ72" s="333">
        <v>0.19815827223619994</v>
      </c>
      <c r="BA72" s="334">
        <v>0</v>
      </c>
      <c r="BB72" s="335">
        <v>0</v>
      </c>
      <c r="BC72" s="228">
        <v>0</v>
      </c>
      <c r="BD72" s="334">
        <v>0</v>
      </c>
      <c r="BE72" s="316">
        <f t="shared" si="30"/>
        <v>0</v>
      </c>
      <c r="BF72" s="428">
        <v>0</v>
      </c>
      <c r="BG72" s="429">
        <v>0</v>
      </c>
      <c r="BH72" s="430">
        <v>0</v>
      </c>
      <c r="BI72" s="333">
        <v>1.2842524934378097E-2</v>
      </c>
      <c r="BJ72" s="334">
        <v>102043925.49279137</v>
      </c>
      <c r="BK72" s="335">
        <v>1310501.6575429938</v>
      </c>
      <c r="BL72" s="332">
        <v>-8.4492833181966185E-3</v>
      </c>
      <c r="BM72" s="173">
        <f t="shared" si="25"/>
        <v>12815232.252169775</v>
      </c>
      <c r="BN72" s="173">
        <f t="shared" si="31"/>
        <v>-108279.52808707335</v>
      </c>
      <c r="BO72" s="431">
        <v>-0.12333055849283486</v>
      </c>
      <c r="BP72" s="335">
        <v>58824506.328162745</v>
      </c>
      <c r="BQ72" s="335">
        <v>-7254859.2185176099</v>
      </c>
      <c r="BR72" s="333">
        <v>1.4590155920699292E-3</v>
      </c>
      <c r="BS72" s="334">
        <v>0</v>
      </c>
      <c r="BT72" s="335">
        <v>0</v>
      </c>
      <c r="BU72" s="333">
        <v>9.780837371999658E-2</v>
      </c>
      <c r="BV72" s="334">
        <v>0</v>
      </c>
      <c r="BW72" s="425">
        <v>0</v>
      </c>
      <c r="BX72" s="173">
        <f t="shared" si="26"/>
        <v>-35034655775.22496</v>
      </c>
      <c r="BZ72" s="173">
        <f t="shared" si="27"/>
        <v>1444903905239.4524</v>
      </c>
      <c r="CB72" s="432">
        <f t="shared" si="32"/>
        <v>-2.4247048989336731E-2</v>
      </c>
      <c r="CC72" s="433">
        <v>-2.40724036393072E-2</v>
      </c>
    </row>
    <row r="73" spans="1:81" ht="15.75">
      <c r="A73" s="423">
        <v>40118</v>
      </c>
      <c r="B73" s="172">
        <v>1412628876456.3215</v>
      </c>
      <c r="C73" s="173">
        <v>35426757733.223885</v>
      </c>
      <c r="D73" s="174">
        <v>0.31222747514938187</v>
      </c>
      <c r="E73" s="175">
        <f t="shared" si="21"/>
        <v>64563128.936531149</v>
      </c>
      <c r="F73" s="175">
        <f t="shared" si="28"/>
        <v>20158382.735597119</v>
      </c>
      <c r="G73" s="333">
        <v>4.7585401482516533E-2</v>
      </c>
      <c r="H73" s="334">
        <v>698456267.20451486</v>
      </c>
      <c r="I73" s="334">
        <v>33236321.892906684</v>
      </c>
      <c r="J73" s="424">
        <v>7.384357859669903E-2</v>
      </c>
      <c r="K73" s="425">
        <v>197515028.87868974</v>
      </c>
      <c r="L73" s="425">
        <v>14585216.559032803</v>
      </c>
      <c r="M73" s="424">
        <v>0.11329671441061222</v>
      </c>
      <c r="N73" s="425">
        <v>75186727.850538716</v>
      </c>
      <c r="O73" s="425">
        <v>8518409.2327509094</v>
      </c>
      <c r="P73" s="424">
        <v>7.2590045262830111E-2</v>
      </c>
      <c r="Q73" s="425">
        <v>0</v>
      </c>
      <c r="R73" s="359">
        <v>0</v>
      </c>
      <c r="S73" s="333">
        <v>0</v>
      </c>
      <c r="T73" s="334">
        <v>0</v>
      </c>
      <c r="U73" s="335">
        <v>0</v>
      </c>
      <c r="V73" s="333">
        <v>0.14089693836231057</v>
      </c>
      <c r="W73" s="334">
        <v>0</v>
      </c>
      <c r="X73" s="334">
        <v>0</v>
      </c>
      <c r="Y73" s="426">
        <v>-3.3579731257906142E-2</v>
      </c>
      <c r="Z73" s="427">
        <v>130622301.18145755</v>
      </c>
      <c r="AA73" s="427">
        <v>-4386261.7699626209</v>
      </c>
      <c r="AB73" s="426">
        <v>-3.2307090315220208E-2</v>
      </c>
      <c r="AC73" s="427">
        <v>0</v>
      </c>
      <c r="AD73" s="427">
        <v>0</v>
      </c>
      <c r="AE73" s="424">
        <v>-9.4641938251178045E-2</v>
      </c>
      <c r="AF73" s="425">
        <v>0</v>
      </c>
      <c r="AG73" s="359">
        <v>0</v>
      </c>
      <c r="AH73" s="333">
        <v>2.7078235277190266E-2</v>
      </c>
      <c r="AI73" s="335">
        <v>0</v>
      </c>
      <c r="AJ73" s="335">
        <v>0</v>
      </c>
      <c r="AK73" s="332">
        <v>-5.3347767251705071E-2</v>
      </c>
      <c r="AL73" s="173">
        <f t="shared" si="22"/>
        <v>1110364526.9237432</v>
      </c>
      <c r="AM73" s="172">
        <f t="shared" si="29"/>
        <v>-59235468.346877463</v>
      </c>
      <c r="AN73" s="203">
        <v>-2.1406347206446567E-2</v>
      </c>
      <c r="AO73" s="177">
        <f t="shared" si="23"/>
        <v>73891074.841074556</v>
      </c>
      <c r="AP73" s="177">
        <f t="shared" si="19"/>
        <v>-1581738.0035055706</v>
      </c>
      <c r="AQ73" s="203">
        <v>7.8278933707140633E-2</v>
      </c>
      <c r="AR73" s="177">
        <f t="shared" si="24"/>
        <v>86357740.437730715</v>
      </c>
      <c r="AS73" s="177">
        <f t="shared" si="20"/>
        <v>6759991.8388235802</v>
      </c>
      <c r="AT73" s="174">
        <v>-6.3712260400172804E-2</v>
      </c>
      <c r="AU73" s="175">
        <v>0</v>
      </c>
      <c r="AV73" s="177">
        <v>0</v>
      </c>
      <c r="AW73" s="333">
        <v>5.3043226799749082E-3</v>
      </c>
      <c r="AX73" s="334">
        <v>155039168.85603088</v>
      </c>
      <c r="AY73" s="335">
        <v>822377.7796475041</v>
      </c>
      <c r="AZ73" s="333">
        <v>8.4211306697624236E-2</v>
      </c>
      <c r="BA73" s="334">
        <v>0</v>
      </c>
      <c r="BB73" s="335">
        <v>0</v>
      </c>
      <c r="BC73" s="228">
        <v>0</v>
      </c>
      <c r="BD73" s="334">
        <v>0</v>
      </c>
      <c r="BE73" s="316">
        <f t="shared" si="30"/>
        <v>0</v>
      </c>
      <c r="BF73" s="428">
        <v>0</v>
      </c>
      <c r="BG73" s="429">
        <v>0</v>
      </c>
      <c r="BH73" s="430">
        <v>0</v>
      </c>
      <c r="BI73" s="333">
        <v>9.3488890398259902E-2</v>
      </c>
      <c r="BJ73" s="334">
        <v>103354427.15033437</v>
      </c>
      <c r="BK73" s="335">
        <v>9662490.7120325472</v>
      </c>
      <c r="BL73" s="332">
        <v>-0.13502571165170929</v>
      </c>
      <c r="BM73" s="173">
        <f t="shared" si="25"/>
        <v>12706952.724082701</v>
      </c>
      <c r="BN73" s="173">
        <f t="shared" si="31"/>
        <v>-1715765.3344938927</v>
      </c>
      <c r="BO73" s="431">
        <v>-0.15324854576181082</v>
      </c>
      <c r="BP73" s="335">
        <v>51569647.109645136</v>
      </c>
      <c r="BQ73" s="335">
        <v>-7902973.4250028878</v>
      </c>
      <c r="BR73" s="333">
        <v>-9.4581771034521506E-2</v>
      </c>
      <c r="BS73" s="334">
        <v>0</v>
      </c>
      <c r="BT73" s="335">
        <v>0</v>
      </c>
      <c r="BU73" s="333">
        <v>-5.2874361750417216E-2</v>
      </c>
      <c r="BV73" s="334">
        <v>0</v>
      </c>
      <c r="BW73" s="425">
        <v>0</v>
      </c>
      <c r="BX73" s="173">
        <f t="shared" si="26"/>
        <v>35407836749.352936</v>
      </c>
      <c r="BZ73" s="173">
        <f t="shared" si="27"/>
        <v>1409869249464.2271</v>
      </c>
      <c r="CB73" s="432">
        <f t="shared" si="32"/>
        <v>2.5114269825239809E-2</v>
      </c>
      <c r="CC73" s="433">
        <v>2.5078602259706304E-2</v>
      </c>
    </row>
    <row r="74" spans="1:81" s="170" customFormat="1" ht="15.75">
      <c r="A74" s="434">
        <v>40148</v>
      </c>
      <c r="B74" s="188">
        <v>1448055634189.5454</v>
      </c>
      <c r="C74" s="189">
        <v>67833645722.120567</v>
      </c>
      <c r="D74" s="190">
        <v>-0.10487843065221196</v>
      </c>
      <c r="E74" s="191">
        <f t="shared" si="21"/>
        <v>84721511.67212826</v>
      </c>
      <c r="F74" s="191">
        <f t="shared" si="28"/>
        <v>-8885459.1866558697</v>
      </c>
      <c r="G74" s="346">
        <v>5.252272148881381E-2</v>
      </c>
      <c r="H74" s="347">
        <v>731692589.09742153</v>
      </c>
      <c r="I74" s="347">
        <v>38430486.072592959</v>
      </c>
      <c r="J74" s="435">
        <v>-0.15875824498733929</v>
      </c>
      <c r="K74" s="436">
        <v>212100245.43772256</v>
      </c>
      <c r="L74" s="436">
        <v>-33672662.727076754</v>
      </c>
      <c r="M74" s="435">
        <v>-1.5309747768027127E-2</v>
      </c>
      <c r="N74" s="436">
        <v>83705137.083289623</v>
      </c>
      <c r="O74" s="436">
        <v>-1281504.5356332979</v>
      </c>
      <c r="P74" s="435">
        <v>3.3501133873697644E-2</v>
      </c>
      <c r="Q74" s="436">
        <v>0</v>
      </c>
      <c r="R74" s="437">
        <v>0</v>
      </c>
      <c r="S74" s="346">
        <v>0</v>
      </c>
      <c r="T74" s="347">
        <v>0</v>
      </c>
      <c r="U74" s="348">
        <v>0</v>
      </c>
      <c r="V74" s="346">
        <v>1.8367737414398847E-2</v>
      </c>
      <c r="W74" s="347">
        <v>0</v>
      </c>
      <c r="X74" s="347">
        <v>0</v>
      </c>
      <c r="Y74" s="438">
        <v>-7.6330986154540259E-2</v>
      </c>
      <c r="Z74" s="439">
        <v>126236039.41149493</v>
      </c>
      <c r="AA74" s="439">
        <v>-9635721.3765228167</v>
      </c>
      <c r="AB74" s="438">
        <v>-4.3944370622108597E-2</v>
      </c>
      <c r="AC74" s="439">
        <v>0</v>
      </c>
      <c r="AD74" s="439">
        <v>0</v>
      </c>
      <c r="AE74" s="435">
        <v>6.6342290335987167E-2</v>
      </c>
      <c r="AF74" s="436">
        <v>0</v>
      </c>
      <c r="AG74" s="437">
        <v>0</v>
      </c>
      <c r="AH74" s="346">
        <v>0.15872316589291419</v>
      </c>
      <c r="AI74" s="348">
        <v>0</v>
      </c>
      <c r="AJ74" s="348">
        <v>0</v>
      </c>
      <c r="AK74" s="345">
        <v>0.11079164485620953</v>
      </c>
      <c r="AL74" s="189">
        <f t="shared" si="22"/>
        <v>1051129058.5768658</v>
      </c>
      <c r="AM74" s="188">
        <f t="shared" si="29"/>
        <v>116456317.35588998</v>
      </c>
      <c r="AN74" s="204">
        <v>2.240466391608549E-2</v>
      </c>
      <c r="AO74" s="191">
        <f t="shared" si="23"/>
        <v>72309336.837568983</v>
      </c>
      <c r="AP74" s="191">
        <f t="shared" si="19"/>
        <v>1620066.3898407531</v>
      </c>
      <c r="AQ74" s="204">
        <v>-0.14120597818398586</v>
      </c>
      <c r="AR74" s="193">
        <f t="shared" si="24"/>
        <v>93117732.276554286</v>
      </c>
      <c r="AS74" s="193">
        <f t="shared" si="20"/>
        <v>-13148780.472385362</v>
      </c>
      <c r="AT74" s="190">
        <v>-2.2094604046514008E-3</v>
      </c>
      <c r="AU74" s="191">
        <v>0</v>
      </c>
      <c r="AV74" s="193">
        <v>0</v>
      </c>
      <c r="AW74" s="346">
        <v>5.3948621225068917E-2</v>
      </c>
      <c r="AX74" s="347">
        <v>155861546.63567838</v>
      </c>
      <c r="AY74" s="348">
        <v>8408515.5430016275</v>
      </c>
      <c r="AZ74" s="346">
        <v>3.7083359478461482E-2</v>
      </c>
      <c r="BA74" s="347">
        <v>0</v>
      </c>
      <c r="BB74" s="348">
        <v>0</v>
      </c>
      <c r="BC74" s="341">
        <v>0</v>
      </c>
      <c r="BD74" s="347">
        <v>0</v>
      </c>
      <c r="BE74" s="317">
        <f t="shared" si="30"/>
        <v>0</v>
      </c>
      <c r="BF74" s="440">
        <v>3.457136396800093E-2</v>
      </c>
      <c r="BG74" s="441">
        <v>0</v>
      </c>
      <c r="BH74" s="442">
        <v>0</v>
      </c>
      <c r="BI74" s="346">
        <v>0.13692777733201134</v>
      </c>
      <c r="BJ74" s="347">
        <v>113016917.86236691</v>
      </c>
      <c r="BK74" s="348">
        <v>15475155.363808392</v>
      </c>
      <c r="BL74" s="345">
        <v>-1.1622887562742316E-2</v>
      </c>
      <c r="BM74" s="189">
        <f t="shared" si="25"/>
        <v>10991187.389588809</v>
      </c>
      <c r="BN74" s="189">
        <f t="shared" si="31"/>
        <v>-127749.33521022195</v>
      </c>
      <c r="BO74" s="443">
        <v>-9.2475920427899219E-2</v>
      </c>
      <c r="BP74" s="348">
        <v>43666673.684642248</v>
      </c>
      <c r="BQ74" s="348">
        <v>-4038115.8410120173</v>
      </c>
      <c r="BR74" s="346">
        <v>-3.9063574343128821E-2</v>
      </c>
      <c r="BS74" s="347">
        <v>0</v>
      </c>
      <c r="BT74" s="348">
        <v>0</v>
      </c>
      <c r="BU74" s="346">
        <v>-3.5797144990160269E-2</v>
      </c>
      <c r="BV74" s="347">
        <v>0</v>
      </c>
      <c r="BW74" s="436">
        <v>0</v>
      </c>
      <c r="BX74" s="189">
        <f t="shared" si="26"/>
        <v>67724045174.869934</v>
      </c>
      <c r="BZ74" s="189">
        <f t="shared" si="27"/>
        <v>1445277086213.5801</v>
      </c>
      <c r="CB74" s="444">
        <f t="shared" si="32"/>
        <v>4.6858865902522043E-2</v>
      </c>
      <c r="CC74" s="445">
        <v>4.6844640579079701E-2</v>
      </c>
    </row>
    <row r="75" spans="1:81" ht="15.75">
      <c r="A75" s="423">
        <v>40179</v>
      </c>
      <c r="B75" s="172">
        <v>1644000000000</v>
      </c>
      <c r="C75" s="173">
        <v>-54497553086.786377</v>
      </c>
      <c r="D75" s="174">
        <v>0.10163271274776149</v>
      </c>
      <c r="E75" s="175">
        <f>'[4]SPU investering'!H2</f>
        <v>73327595</v>
      </c>
      <c r="F75" s="175">
        <f t="shared" si="28"/>
        <v>7452482.3991191918</v>
      </c>
      <c r="G75" s="333">
        <v>-5.5832892729720716E-2</v>
      </c>
      <c r="H75" s="334">
        <v>650523198</v>
      </c>
      <c r="I75" s="334">
        <v>-36320591.932128869</v>
      </c>
      <c r="J75" s="424">
        <v>-1.4022494405830262E-2</v>
      </c>
      <c r="K75" s="425">
        <v>279513953</v>
      </c>
      <c r="L75" s="425">
        <v>-3919482.8422940029</v>
      </c>
      <c r="M75" s="424">
        <v>-4.0136840775297521E-2</v>
      </c>
      <c r="N75" s="425">
        <v>138394659</v>
      </c>
      <c r="O75" s="425">
        <v>-5554724.3924345961</v>
      </c>
      <c r="P75" s="424">
        <v>-1.2668463046608956E-2</v>
      </c>
      <c r="Q75" s="425">
        <v>0</v>
      </c>
      <c r="R75" s="359">
        <v>0</v>
      </c>
      <c r="S75" s="333">
        <v>0</v>
      </c>
      <c r="T75" s="334">
        <v>0</v>
      </c>
      <c r="U75" s="335">
        <v>0</v>
      </c>
      <c r="V75" s="333">
        <v>0.10033502748559663</v>
      </c>
      <c r="W75" s="334">
        <v>0</v>
      </c>
      <c r="X75" s="334">
        <v>0</v>
      </c>
      <c r="Y75" s="426">
        <v>-0.1124246067327944</v>
      </c>
      <c r="Z75" s="427">
        <v>209592358</v>
      </c>
      <c r="AA75" s="427">
        <v>-23563338.422349054</v>
      </c>
      <c r="AB75" s="426">
        <v>0.20932434543007697</v>
      </c>
      <c r="AC75" s="427">
        <v>0</v>
      </c>
      <c r="AD75" s="427">
        <v>0</v>
      </c>
      <c r="AE75" s="424">
        <v>6.4098408618962516E-2</v>
      </c>
      <c r="AF75" s="425">
        <v>0</v>
      </c>
      <c r="AG75" s="359">
        <v>0</v>
      </c>
      <c r="AH75" s="333">
        <v>-3.2318529011099099E-2</v>
      </c>
      <c r="AI75" s="335">
        <v>0</v>
      </c>
      <c r="AJ75" s="335">
        <v>0</v>
      </c>
      <c r="AK75" s="332">
        <v>6.4898888995156265E-2</v>
      </c>
      <c r="AL75" s="173">
        <v>1561072300</v>
      </c>
      <c r="AM75" s="172">
        <f t="shared" si="29"/>
        <v>101311857.91111328</v>
      </c>
      <c r="AN75" s="203">
        <v>0.32600974549750628</v>
      </c>
      <c r="AO75" s="173">
        <v>396019770</v>
      </c>
      <c r="AP75" s="177">
        <f t="shared" si="19"/>
        <v>129106304.42968097</v>
      </c>
      <c r="AQ75" s="203">
        <v>-9.6564538608557161E-4</v>
      </c>
      <c r="AR75" s="177">
        <f>'[4]SPU investering'!H14</f>
        <v>18070568</v>
      </c>
      <c r="AS75" s="177">
        <f t="shared" si="20"/>
        <v>-17449.760613145576</v>
      </c>
      <c r="AT75" s="174">
        <v>-3.8748934367381156E-3</v>
      </c>
      <c r="AU75" s="175">
        <v>0</v>
      </c>
      <c r="AV75" s="177">
        <v>0</v>
      </c>
      <c r="AW75" s="333">
        <v>-1.6424572228440459E-2</v>
      </c>
      <c r="AX75" s="334">
        <v>7089484</v>
      </c>
      <c r="AY75" s="335">
        <v>-116441.74202037299</v>
      </c>
      <c r="AZ75" s="333">
        <v>0.15186393626751526</v>
      </c>
      <c r="BA75" s="334">
        <v>0</v>
      </c>
      <c r="BB75" s="335">
        <v>0</v>
      </c>
      <c r="BC75" s="228">
        <v>0</v>
      </c>
      <c r="BD75" s="334">
        <v>0</v>
      </c>
      <c r="BE75" s="316">
        <f t="shared" si="30"/>
        <v>0</v>
      </c>
      <c r="BF75" s="428">
        <v>-1.2745784220596568E-2</v>
      </c>
      <c r="BG75" s="429">
        <v>0</v>
      </c>
      <c r="BH75" s="430">
        <v>0</v>
      </c>
      <c r="BI75" s="333">
        <v>-0.17581619854286529</v>
      </c>
      <c r="BJ75" s="334">
        <v>150170403</v>
      </c>
      <c r="BK75" s="335">
        <v>-26402389.389110092</v>
      </c>
      <c r="BL75" s="332">
        <v>4.3870645729071019E-2</v>
      </c>
      <c r="BM75" s="173">
        <v>12123606</v>
      </c>
      <c r="BN75" s="173">
        <f t="shared" si="31"/>
        <v>531870.4237848398</v>
      </c>
      <c r="BO75" s="431">
        <v>0.12658655190713808</v>
      </c>
      <c r="BP75" s="427">
        <v>23623479</v>
      </c>
      <c r="BQ75" s="335">
        <v>2990414.7506606863</v>
      </c>
      <c r="BR75" s="333">
        <v>0.15462857445972716</v>
      </c>
      <c r="BS75" s="334">
        <v>13828622</v>
      </c>
      <c r="BT75" s="335">
        <v>2138300.106602421</v>
      </c>
      <c r="BU75" s="333">
        <v>0.14321131781170948</v>
      </c>
      <c r="BV75" s="334">
        <v>0</v>
      </c>
      <c r="BW75" s="425">
        <v>0</v>
      </c>
      <c r="BX75" s="173">
        <f t="shared" si="26"/>
        <v>-54645189898.326393</v>
      </c>
      <c r="BZ75" s="173">
        <f t="shared" si="27"/>
        <v>1640466650005</v>
      </c>
      <c r="CB75" s="432">
        <f t="shared" si="32"/>
        <v>-3.3310759409927559E-2</v>
      </c>
      <c r="CC75" s="433">
        <v>-3.3149363191475899E-2</v>
      </c>
    </row>
    <row r="76" spans="1:81" ht="15.75">
      <c r="A76" s="423">
        <v>40210</v>
      </c>
      <c r="B76" s="172">
        <v>1589502446913.2136</v>
      </c>
      <c r="C76" s="173">
        <v>20013515833.563259</v>
      </c>
      <c r="D76" s="174">
        <v>2.9493943979386858E-2</v>
      </c>
      <c r="E76" s="175">
        <f>E75*(1+D75)</f>
        <v>80780077.399119183</v>
      </c>
      <c r="F76" s="175">
        <f t="shared" si="28"/>
        <v>2382523.0774601558</v>
      </c>
      <c r="G76" s="333">
        <v>-4.2794169800184131E-3</v>
      </c>
      <c r="H76" s="334">
        <v>614202606.06787109</v>
      </c>
      <c r="I76" s="334">
        <v>-2628429.0615784079</v>
      </c>
      <c r="J76" s="424">
        <v>-7.8389218072765499E-2</v>
      </c>
      <c r="K76" s="425">
        <v>275594470.15770602</v>
      </c>
      <c r="L76" s="425">
        <v>-21603635.020840682</v>
      </c>
      <c r="M76" s="424">
        <v>-4.4469144895427477E-2</v>
      </c>
      <c r="N76" s="425">
        <v>132839934.6075654</v>
      </c>
      <c r="O76" s="425">
        <v>-5907278.2999629369</v>
      </c>
      <c r="P76" s="424">
        <v>7.5694430770043869E-2</v>
      </c>
      <c r="Q76" s="425">
        <v>0</v>
      </c>
      <c r="R76" s="359">
        <v>0</v>
      </c>
      <c r="S76" s="333">
        <v>0</v>
      </c>
      <c r="T76" s="334">
        <v>0</v>
      </c>
      <c r="U76" s="335">
        <v>0</v>
      </c>
      <c r="V76" s="333">
        <v>5.4921667141833948E-2</v>
      </c>
      <c r="W76" s="334">
        <v>0</v>
      </c>
      <c r="X76" s="334">
        <v>0</v>
      </c>
      <c r="Y76" s="426">
        <v>-0.13677996642779552</v>
      </c>
      <c r="Z76" s="427">
        <v>186029019.57765093</v>
      </c>
      <c r="AA76" s="427">
        <v>-25445043.052426811</v>
      </c>
      <c r="AB76" s="426">
        <v>0.15369163814020056</v>
      </c>
      <c r="AC76" s="427">
        <v>0</v>
      </c>
      <c r="AD76" s="427">
        <v>0</v>
      </c>
      <c r="AE76" s="424">
        <v>-0.14745416629754782</v>
      </c>
      <c r="AF76" s="425">
        <v>0</v>
      </c>
      <c r="AG76" s="359">
        <v>0</v>
      </c>
      <c r="AH76" s="333">
        <v>1.6820448394359221E-2</v>
      </c>
      <c r="AI76" s="335">
        <v>0</v>
      </c>
      <c r="AJ76" s="335">
        <v>0</v>
      </c>
      <c r="AK76" s="332">
        <v>-1.4415696225506404E-2</v>
      </c>
      <c r="AL76" s="173">
        <f>AL75*(1+AK75)</f>
        <v>1662384157.9111133</v>
      </c>
      <c r="AM76" s="172">
        <f t="shared" si="29"/>
        <v>-23964425.030540876</v>
      </c>
      <c r="AN76" s="203">
        <v>-1.9053609164120799E-2</v>
      </c>
      <c r="AO76" s="177">
        <f>AO75*(1+AN75)</f>
        <v>525126074.429681</v>
      </c>
      <c r="AP76" s="177">
        <f t="shared" si="19"/>
        <v>-10005546.984072151</v>
      </c>
      <c r="AQ76" s="203">
        <v>-3.3020395049440696E-2</v>
      </c>
      <c r="AR76" s="177">
        <f>AR75*(1+AQ75)</f>
        <v>18053118.239386853</v>
      </c>
      <c r="AS76" s="177">
        <f t="shared" si="20"/>
        <v>-596121.09613881714</v>
      </c>
      <c r="AT76" s="174">
        <v>0.11364535553454697</v>
      </c>
      <c r="AU76" s="175">
        <v>0</v>
      </c>
      <c r="AV76" s="177">
        <v>0</v>
      </c>
      <c r="AW76" s="333">
        <v>-0.10067412852254326</v>
      </c>
      <c r="AX76" s="334">
        <v>6973042.2579796277</v>
      </c>
      <c r="AY76" s="335">
        <v>-702004.95247296628</v>
      </c>
      <c r="AZ76" s="333">
        <v>-4.1238782340111656E-2</v>
      </c>
      <c r="BA76" s="334">
        <v>0</v>
      </c>
      <c r="BB76" s="335">
        <v>0</v>
      </c>
      <c r="BC76" s="228">
        <v>0</v>
      </c>
      <c r="BD76" s="334">
        <v>0</v>
      </c>
      <c r="BE76" s="316">
        <f t="shared" si="30"/>
        <v>0</v>
      </c>
      <c r="BF76" s="428">
        <v>-7.4476394964516548E-3</v>
      </c>
      <c r="BG76" s="429">
        <v>0</v>
      </c>
      <c r="BH76" s="430">
        <v>0</v>
      </c>
      <c r="BI76" s="333">
        <v>0.15862942381664491</v>
      </c>
      <c r="BJ76" s="334">
        <v>123768013.61088991</v>
      </c>
      <c r="BK76" s="335">
        <v>19633248.68602613</v>
      </c>
      <c r="BL76" s="332">
        <v>-0.1284578568751838</v>
      </c>
      <c r="BM76" s="173">
        <f>BM75*(1+BL75)</f>
        <v>12655476.423784839</v>
      </c>
      <c r="BN76" s="173">
        <f t="shared" si="31"/>
        <v>-1625695.3791338156</v>
      </c>
      <c r="BO76" s="431">
        <v>8.3321128537054617E-2</v>
      </c>
      <c r="BP76" s="335">
        <v>26613893.750660688</v>
      </c>
      <c r="BQ76" s="335">
        <v>2217499.6620703139</v>
      </c>
      <c r="BR76" s="333">
        <v>0.111502936467046</v>
      </c>
      <c r="BS76" s="334">
        <v>15966922.106602421</v>
      </c>
      <c r="BT76" s="335">
        <v>1780358.701226762</v>
      </c>
      <c r="BU76" s="333">
        <v>2.254162304011864E-3</v>
      </c>
      <c r="BV76" s="334">
        <v>0</v>
      </c>
      <c r="BW76" s="425">
        <v>0</v>
      </c>
      <c r="BX76" s="173">
        <f t="shared" si="26"/>
        <v>20079980382.313637</v>
      </c>
      <c r="BZ76" s="173">
        <f t="shared" si="27"/>
        <v>1585821460106.6731</v>
      </c>
      <c r="CB76" s="432">
        <f t="shared" si="32"/>
        <v>1.2662194886026401E-2</v>
      </c>
      <c r="CC76" s="433">
        <v>1.2591056951456202E-2</v>
      </c>
    </row>
    <row r="77" spans="1:81" ht="15.75">
      <c r="A77" s="423">
        <v>40238</v>
      </c>
      <c r="B77" s="172">
        <v>1609515962746.7769</v>
      </c>
      <c r="C77" s="173">
        <v>115471800623.76453</v>
      </c>
      <c r="D77" s="174">
        <v>-3.4888255137145767E-2</v>
      </c>
      <c r="E77" s="175">
        <f t="shared" ref="E77:E86" si="33">E76*(1+D76)</f>
        <v>83162600.476579338</v>
      </c>
      <c r="F77" s="175">
        <f t="shared" si="28"/>
        <v>-2901398.0232954202</v>
      </c>
      <c r="G77" s="333">
        <v>6.3309989603241995E-2</v>
      </c>
      <c r="H77" s="334">
        <v>611574177.0062927</v>
      </c>
      <c r="I77" s="334">
        <v>38718754.787879668</v>
      </c>
      <c r="J77" s="424">
        <v>1.2988082613085849E-2</v>
      </c>
      <c r="K77" s="425">
        <v>253990835.13686535</v>
      </c>
      <c r="L77" s="425">
        <v>3298853.9497242752</v>
      </c>
      <c r="M77" s="424">
        <v>-6.5988491417953796E-3</v>
      </c>
      <c r="N77" s="425">
        <v>126932656.30760247</v>
      </c>
      <c r="O77" s="425">
        <v>-837609.45014123037</v>
      </c>
      <c r="P77" s="424">
        <v>-1.131092985710107E-2</v>
      </c>
      <c r="Q77" s="425">
        <v>0</v>
      </c>
      <c r="R77" s="359">
        <v>0</v>
      </c>
      <c r="S77" s="333">
        <v>0</v>
      </c>
      <c r="T77" s="334">
        <v>0</v>
      </c>
      <c r="U77" s="335">
        <v>0</v>
      </c>
      <c r="V77" s="333">
        <v>-4.1464942766995479E-2</v>
      </c>
      <c r="W77" s="334">
        <v>0</v>
      </c>
      <c r="X77" s="334">
        <v>0</v>
      </c>
      <c r="Y77" s="426">
        <v>0.20621191319490453</v>
      </c>
      <c r="Z77" s="427">
        <v>160583976.52522412</v>
      </c>
      <c r="AA77" s="427">
        <v>33114329.027712103</v>
      </c>
      <c r="AB77" s="426">
        <v>0.11569711078928899</v>
      </c>
      <c r="AC77" s="427">
        <v>0</v>
      </c>
      <c r="AD77" s="427">
        <v>0</v>
      </c>
      <c r="AE77" s="424">
        <v>0.1278526034150668</v>
      </c>
      <c r="AF77" s="425">
        <v>0</v>
      </c>
      <c r="AG77" s="359">
        <v>0</v>
      </c>
      <c r="AH77" s="333">
        <v>7.2377357620657737E-2</v>
      </c>
      <c r="AI77" s="335">
        <v>0</v>
      </c>
      <c r="AJ77" s="335">
        <v>0</v>
      </c>
      <c r="AK77" s="332">
        <v>2.9000279663222626E-2</v>
      </c>
      <c r="AL77" s="173">
        <f t="shared" ref="AL77:AL86" si="34">AL76*(1+AK76)</f>
        <v>1638419732.8805723</v>
      </c>
      <c r="AM77" s="172">
        <f t="shared" si="29"/>
        <v>47514630.459279113</v>
      </c>
      <c r="AN77" s="203">
        <v>9.8109859274611855E-2</v>
      </c>
      <c r="AO77" s="177">
        <f t="shared" ref="AO77:AO86" si="35">AO76*(1+AN76)</f>
        <v>515120527.44560885</v>
      </c>
      <c r="AP77" s="177">
        <f t="shared" si="19"/>
        <v>50538402.457152516</v>
      </c>
      <c r="AQ77" s="203">
        <v>-2.0552965057382605E-2</v>
      </c>
      <c r="AR77" s="177">
        <f t="shared" ref="AR77:AR86" si="36">AR76*(1+AQ76)</f>
        <v>17456997.143248037</v>
      </c>
      <c r="AS77" s="177">
        <f t="shared" si="20"/>
        <v>-358793.05229200487</v>
      </c>
      <c r="AT77" s="174">
        <v>0.27973197411273282</v>
      </c>
      <c r="AU77" s="175">
        <v>0</v>
      </c>
      <c r="AV77" s="177">
        <v>0</v>
      </c>
      <c r="AW77" s="333">
        <v>3.8316301209318636E-2</v>
      </c>
      <c r="AX77" s="334">
        <v>6271037.3055066615</v>
      </c>
      <c r="AY77" s="335">
        <v>240282.95429266719</v>
      </c>
      <c r="AZ77" s="333">
        <v>0.22753355167061298</v>
      </c>
      <c r="BA77" s="334">
        <v>0</v>
      </c>
      <c r="BB77" s="335">
        <v>0</v>
      </c>
      <c r="BC77" s="332">
        <v>9.8507789270441515E-2</v>
      </c>
      <c r="BD77" s="334">
        <v>0</v>
      </c>
      <c r="BE77" s="316">
        <f t="shared" si="30"/>
        <v>0</v>
      </c>
      <c r="BF77" s="428">
        <v>9.1529525802231629E-2</v>
      </c>
      <c r="BG77" s="429">
        <v>0</v>
      </c>
      <c r="BH77" s="430">
        <v>0</v>
      </c>
      <c r="BI77" s="333">
        <v>0.16606587396365441</v>
      </c>
      <c r="BJ77" s="334">
        <v>143401262.29691604</v>
      </c>
      <c r="BK77" s="335">
        <v>23814055.950828604</v>
      </c>
      <c r="BL77" s="332">
        <v>0.58918103094581242</v>
      </c>
      <c r="BM77" s="173">
        <f t="shared" ref="BM77:BM86" si="37">BM76*(1+BL76)</f>
        <v>11029781.044651024</v>
      </c>
      <c r="BN77" s="173">
        <f t="shared" si="31"/>
        <v>6498537.7669940703</v>
      </c>
      <c r="BO77" s="431">
        <v>5.5910847288958176E-2</v>
      </c>
      <c r="BP77" s="335">
        <v>28831393.412730999</v>
      </c>
      <c r="BQ77" s="335">
        <v>1611987.6342270777</v>
      </c>
      <c r="BR77" s="333">
        <v>-7.4060872453304546E-2</v>
      </c>
      <c r="BS77" s="334">
        <v>17747280.807829183</v>
      </c>
      <c r="BT77" s="335">
        <v>-1314379.1003016168</v>
      </c>
      <c r="BU77" s="333">
        <v>-0.14576683535555598</v>
      </c>
      <c r="BV77" s="334">
        <v>0</v>
      </c>
      <c r="BW77" s="425">
        <v>0</v>
      </c>
      <c r="BX77" s="173">
        <f t="shared" si="26"/>
        <v>115271862968.40245</v>
      </c>
      <c r="BZ77" s="173">
        <f t="shared" si="27"/>
        <v>1605901440488.9871</v>
      </c>
      <c r="CB77" s="432">
        <f t="shared" si="32"/>
        <v>7.1780160389732811E-2</v>
      </c>
      <c r="CC77" s="433">
        <v>7.1743184470629301E-2</v>
      </c>
    </row>
    <row r="78" spans="1:81" ht="15.75">
      <c r="A78" s="423">
        <v>40269</v>
      </c>
      <c r="B78" s="172">
        <v>1724987763370.5415</v>
      </c>
      <c r="C78" s="173">
        <v>8798992096.5134029</v>
      </c>
      <c r="D78" s="174">
        <v>0.20860826989908016</v>
      </c>
      <c r="E78" s="175">
        <f t="shared" si="33"/>
        <v>80261202.453283921</v>
      </c>
      <c r="F78" s="175">
        <f t="shared" si="28"/>
        <v>16743150.583799366</v>
      </c>
      <c r="G78" s="333">
        <v>2.9914432656292123E-2</v>
      </c>
      <c r="H78" s="334">
        <v>650292931.79417241</v>
      </c>
      <c r="I78" s="334">
        <v>19453144.115019538</v>
      </c>
      <c r="J78" s="424">
        <v>-2.8772907582381383E-2</v>
      </c>
      <c r="K78" s="425">
        <v>257289689.08658963</v>
      </c>
      <c r="L78" s="425">
        <v>-7402972.4459880833</v>
      </c>
      <c r="M78" s="424">
        <v>7.0944658884075432E-2</v>
      </c>
      <c r="N78" s="425">
        <v>126095046.85746123</v>
      </c>
      <c r="O78" s="425">
        <v>8945770.0862740949</v>
      </c>
      <c r="P78" s="424">
        <v>0.13685963401902254</v>
      </c>
      <c r="Q78" s="425">
        <v>0</v>
      </c>
      <c r="R78" s="359">
        <v>0</v>
      </c>
      <c r="S78" s="333">
        <v>0</v>
      </c>
      <c r="T78" s="334">
        <v>0</v>
      </c>
      <c r="U78" s="335">
        <v>0</v>
      </c>
      <c r="V78" s="333">
        <v>0.21745811620152503</v>
      </c>
      <c r="W78" s="334">
        <v>0</v>
      </c>
      <c r="X78" s="334">
        <v>0</v>
      </c>
      <c r="Y78" s="426">
        <v>-0.10485701643243329</v>
      </c>
      <c r="Z78" s="427">
        <v>193698305.55293623</v>
      </c>
      <c r="AA78" s="427">
        <v>-20310626.40829872</v>
      </c>
      <c r="AB78" s="426">
        <v>6.1039641048144695E-2</v>
      </c>
      <c r="AC78" s="427">
        <v>0</v>
      </c>
      <c r="AD78" s="427">
        <v>0</v>
      </c>
      <c r="AE78" s="424">
        <v>0.14965291699211933</v>
      </c>
      <c r="AF78" s="425">
        <v>0</v>
      </c>
      <c r="AG78" s="359">
        <v>0</v>
      </c>
      <c r="AH78" s="333">
        <v>8.8235895107735954E-2</v>
      </c>
      <c r="AI78" s="335">
        <v>0</v>
      </c>
      <c r="AJ78" s="335">
        <v>0</v>
      </c>
      <c r="AK78" s="332">
        <v>-4.8907555299956149E-2</v>
      </c>
      <c r="AL78" s="173">
        <f t="shared" si="34"/>
        <v>1685934363.3398516</v>
      </c>
      <c r="AM78" s="172">
        <f t="shared" si="29"/>
        <v>-82454928.107140154</v>
      </c>
      <c r="AN78" s="203">
        <v>4.3757891595790931E-2</v>
      </c>
      <c r="AO78" s="177">
        <f t="shared" si="35"/>
        <v>565658929.90276146</v>
      </c>
      <c r="AP78" s="177">
        <f t="shared" si="19"/>
        <v>24752042.134876136</v>
      </c>
      <c r="AQ78" s="203">
        <v>3.3562239020248789E-2</v>
      </c>
      <c r="AR78" s="177">
        <f t="shared" si="36"/>
        <v>17098204.090956032</v>
      </c>
      <c r="AS78" s="177">
        <f t="shared" si="20"/>
        <v>573854.01251766202</v>
      </c>
      <c r="AT78" s="174">
        <v>0.14803901219862431</v>
      </c>
      <c r="AU78" s="175">
        <v>0</v>
      </c>
      <c r="AV78" s="177">
        <v>0</v>
      </c>
      <c r="AW78" s="333">
        <v>3.2024846864170294E-2</v>
      </c>
      <c r="AX78" s="334">
        <v>6511320.2597993286</v>
      </c>
      <c r="AY78" s="335">
        <v>208524.03420364304</v>
      </c>
      <c r="AZ78" s="333">
        <v>6.0200199737849541E-2</v>
      </c>
      <c r="BA78" s="334">
        <v>0</v>
      </c>
      <c r="BB78" s="335">
        <v>0</v>
      </c>
      <c r="BC78" s="332">
        <v>-2.2182598392397165E-2</v>
      </c>
      <c r="BD78" s="334">
        <v>0</v>
      </c>
      <c r="BE78" s="316">
        <f t="shared" si="30"/>
        <v>0</v>
      </c>
      <c r="BF78" s="428">
        <v>4.6075150937703313E-2</v>
      </c>
      <c r="BG78" s="429">
        <v>0</v>
      </c>
      <c r="BH78" s="430">
        <v>0</v>
      </c>
      <c r="BI78" s="333">
        <v>4.97817139033905E-2</v>
      </c>
      <c r="BJ78" s="334">
        <v>167215318.24774465</v>
      </c>
      <c r="BK78" s="335">
        <v>8324265.1332736174</v>
      </c>
      <c r="BL78" s="332">
        <v>5.7365535361065395E-2</v>
      </c>
      <c r="BM78" s="173">
        <f t="shared" si="37"/>
        <v>17528318.811645094</v>
      </c>
      <c r="BN78" s="173">
        <f t="shared" si="31"/>
        <v>1005521.3926094545</v>
      </c>
      <c r="BO78" s="431">
        <v>9.7237581758504291E-2</v>
      </c>
      <c r="BP78" s="335">
        <v>30443381.046958078</v>
      </c>
      <c r="BQ78" s="335">
        <v>2960240.7535588862</v>
      </c>
      <c r="BR78" s="333">
        <v>0.12232878965645923</v>
      </c>
      <c r="BS78" s="334">
        <v>16432901.707527567</v>
      </c>
      <c r="BT78" s="335">
        <v>2010216.9764254093</v>
      </c>
      <c r="BU78" s="333">
        <v>0.36023331399108544</v>
      </c>
      <c r="BV78" s="334">
        <v>0</v>
      </c>
      <c r="BW78" s="425">
        <v>0</v>
      </c>
      <c r="BX78" s="173">
        <f t="shared" si="26"/>
        <v>8824183894.2522717</v>
      </c>
      <c r="BZ78" s="173">
        <f t="shared" si="27"/>
        <v>1721173303457.3896</v>
      </c>
      <c r="CB78" s="432">
        <f t="shared" si="32"/>
        <v>5.1268421817412466E-3</v>
      </c>
      <c r="CC78" s="433">
        <v>5.10090116773965E-3</v>
      </c>
    </row>
    <row r="79" spans="1:81" ht="15.75">
      <c r="A79" s="423">
        <v>40299</v>
      </c>
      <c r="B79" s="172">
        <v>1733786755467.0549</v>
      </c>
      <c r="C79" s="173">
        <v>-116487089415.19133</v>
      </c>
      <c r="D79" s="174">
        <v>-0.25354218098583792</v>
      </c>
      <c r="E79" s="175">
        <f t="shared" si="33"/>
        <v>97004353.037083283</v>
      </c>
      <c r="F79" s="175">
        <f t="shared" si="28"/>
        <v>-24594695.234142285</v>
      </c>
      <c r="G79" s="333">
        <v>-0.27275826183188379</v>
      </c>
      <c r="H79" s="334">
        <v>669746075.90919197</v>
      </c>
      <c r="I79" s="334">
        <v>-182678775.53371608</v>
      </c>
      <c r="J79" s="424">
        <v>-0.15209316557809194</v>
      </c>
      <c r="K79" s="425">
        <v>249886716.64060155</v>
      </c>
      <c r="L79" s="425">
        <v>-38006061.769784756</v>
      </c>
      <c r="M79" s="424">
        <v>-0.10649762550950201</v>
      </c>
      <c r="N79" s="425">
        <v>135040816.94373533</v>
      </c>
      <c r="O79" s="425">
        <v>-14381526.351371139</v>
      </c>
      <c r="P79" s="424">
        <v>-0.34161391236950284</v>
      </c>
      <c r="Q79" s="425">
        <v>0</v>
      </c>
      <c r="R79" s="359">
        <v>0</v>
      </c>
      <c r="S79" s="333">
        <v>0</v>
      </c>
      <c r="T79" s="334">
        <v>0</v>
      </c>
      <c r="U79" s="335">
        <v>0</v>
      </c>
      <c r="V79" s="333">
        <v>-4.7393155743801468E-3</v>
      </c>
      <c r="W79" s="334">
        <v>0</v>
      </c>
      <c r="X79" s="334">
        <v>0</v>
      </c>
      <c r="Y79" s="426">
        <v>-8.335949568363292E-2</v>
      </c>
      <c r="Z79" s="427">
        <v>173387679.1446375</v>
      </c>
      <c r="AA79" s="427">
        <v>-14453509.49125254</v>
      </c>
      <c r="AB79" s="426">
        <v>-0.18713721598508345</v>
      </c>
      <c r="AC79" s="427">
        <v>0</v>
      </c>
      <c r="AD79" s="427">
        <v>0</v>
      </c>
      <c r="AE79" s="424">
        <v>-0.31592243053917352</v>
      </c>
      <c r="AF79" s="425">
        <v>0</v>
      </c>
      <c r="AG79" s="359">
        <v>0</v>
      </c>
      <c r="AH79" s="333">
        <v>-0.38604641547186647</v>
      </c>
      <c r="AI79" s="335">
        <v>0</v>
      </c>
      <c r="AJ79" s="335">
        <v>0</v>
      </c>
      <c r="AK79" s="332">
        <v>-9.9980796681113357E-2</v>
      </c>
      <c r="AL79" s="173">
        <f t="shared" si="34"/>
        <v>1603479435.2327116</v>
      </c>
      <c r="AM79" s="172">
        <f t="shared" si="29"/>
        <v>-160317151.39634821</v>
      </c>
      <c r="AN79" s="203">
        <v>-0.22847842251843756</v>
      </c>
      <c r="AO79" s="177">
        <f t="shared" si="35"/>
        <v>590410972.03763759</v>
      </c>
      <c r="AP79" s="177">
        <f t="shared" si="19"/>
        <v>-134896167.52873677</v>
      </c>
      <c r="AQ79" s="203">
        <v>-0.16309790382409331</v>
      </c>
      <c r="AR79" s="177">
        <f t="shared" si="36"/>
        <v>17672058.103473693</v>
      </c>
      <c r="AS79" s="177">
        <f t="shared" si="20"/>
        <v>-2882275.6329341414</v>
      </c>
      <c r="AT79" s="174">
        <v>-3.1585606423328853E-2</v>
      </c>
      <c r="AU79" s="175">
        <v>0</v>
      </c>
      <c r="AV79" s="177">
        <v>0</v>
      </c>
      <c r="AW79" s="333">
        <v>-9.8001912044164724E-2</v>
      </c>
      <c r="AX79" s="334">
        <v>6719844.2940029725</v>
      </c>
      <c r="AY79" s="335">
        <v>-658557.58945136156</v>
      </c>
      <c r="AZ79" s="333">
        <v>-0.48482466139496033</v>
      </c>
      <c r="BA79" s="334">
        <v>0</v>
      </c>
      <c r="BB79" s="335">
        <v>0</v>
      </c>
      <c r="BC79" s="332">
        <v>-0.19512449275805807</v>
      </c>
      <c r="BD79" s="334">
        <v>0</v>
      </c>
      <c r="BE79" s="316">
        <f t="shared" si="30"/>
        <v>0</v>
      </c>
      <c r="BF79" s="428">
        <v>-0.18993706020245688</v>
      </c>
      <c r="BG79" s="429">
        <v>0</v>
      </c>
      <c r="BH79" s="430">
        <v>0</v>
      </c>
      <c r="BI79" s="333">
        <v>-0.29263660033954692</v>
      </c>
      <c r="BJ79" s="334">
        <v>175539583.38101825</v>
      </c>
      <c r="BK79" s="335">
        <v>-51369306.905641608</v>
      </c>
      <c r="BL79" s="332">
        <v>2.787027866638319E-2</v>
      </c>
      <c r="BM79" s="173">
        <f t="shared" si="37"/>
        <v>18533840.204254549</v>
      </c>
      <c r="BN79" s="173">
        <f t="shared" si="31"/>
        <v>516543.29125079064</v>
      </c>
      <c r="BO79" s="431">
        <v>-0.10656411329272425</v>
      </c>
      <c r="BP79" s="335">
        <v>33403621.800516963</v>
      </c>
      <c r="BQ79" s="335">
        <v>-3559627.3379376032</v>
      </c>
      <c r="BR79" s="333">
        <v>-0.3791595883949519</v>
      </c>
      <c r="BS79" s="334">
        <v>18443118.683952976</v>
      </c>
      <c r="BT79" s="335">
        <v>-6992885.2889268575</v>
      </c>
      <c r="BU79" s="333">
        <v>-0.29632174123587501</v>
      </c>
      <c r="BV79" s="334">
        <v>0</v>
      </c>
      <c r="BW79" s="425">
        <v>0</v>
      </c>
      <c r="BX79" s="173">
        <f t="shared" si="26"/>
        <v>-115852815418.42233</v>
      </c>
      <c r="BZ79" s="173">
        <f t="shared" si="27"/>
        <v>1729997487351.6421</v>
      </c>
      <c r="CB79" s="432">
        <f t="shared" si="32"/>
        <v>-6.6967042591359494E-2</v>
      </c>
      <c r="CC79" s="433">
        <v>-6.7186514747490697E-2</v>
      </c>
    </row>
    <row r="80" spans="1:81" ht="15.75">
      <c r="A80" s="423">
        <v>40330</v>
      </c>
      <c r="B80" s="172">
        <v>1617299666051.8635</v>
      </c>
      <c r="C80" s="173">
        <v>-51534512335.72084</v>
      </c>
      <c r="D80" s="174">
        <v>0.24036691621661888</v>
      </c>
      <c r="E80" s="175">
        <f t="shared" si="33"/>
        <v>72409657.802940995</v>
      </c>
      <c r="F80" s="175">
        <f t="shared" si="28"/>
        <v>17404886.150393561</v>
      </c>
      <c r="G80" s="333">
        <v>0.13556547401980404</v>
      </c>
      <c r="H80" s="334">
        <v>487067300.37547588</v>
      </c>
      <c r="I80" s="334">
        <v>66029509.454947665</v>
      </c>
      <c r="J80" s="424">
        <v>-5.2485954417959418E-2</v>
      </c>
      <c r="K80" s="425">
        <v>211880654.8708168</v>
      </c>
      <c r="L80" s="425">
        <v>-11120758.393597081</v>
      </c>
      <c r="M80" s="424">
        <v>-3.9899019710200948E-2</v>
      </c>
      <c r="N80" s="425">
        <v>120659290.59236419</v>
      </c>
      <c r="O80" s="425">
        <v>-4814187.4135636026</v>
      </c>
      <c r="P80" s="424">
        <v>0.18390997772028664</v>
      </c>
      <c r="Q80" s="425">
        <v>0</v>
      </c>
      <c r="R80" s="359">
        <v>0</v>
      </c>
      <c r="S80" s="333">
        <v>0</v>
      </c>
      <c r="T80" s="334">
        <v>0</v>
      </c>
      <c r="U80" s="335">
        <v>0</v>
      </c>
      <c r="V80" s="333">
        <v>-8.0438141131256524E-2</v>
      </c>
      <c r="W80" s="334">
        <v>0</v>
      </c>
      <c r="X80" s="334">
        <v>0</v>
      </c>
      <c r="Y80" s="426">
        <v>-4.9626703764008859E-3</v>
      </c>
      <c r="Z80" s="427">
        <v>158934169.65338495</v>
      </c>
      <c r="AA80" s="427">
        <v>-788737.89553672622</v>
      </c>
      <c r="AB80" s="426">
        <v>-4.8769049155090789E-2</v>
      </c>
      <c r="AC80" s="427">
        <v>0</v>
      </c>
      <c r="AD80" s="427">
        <v>0</v>
      </c>
      <c r="AE80" s="424">
        <v>0.11179025174136609</v>
      </c>
      <c r="AF80" s="425">
        <v>0</v>
      </c>
      <c r="AG80" s="359">
        <v>0</v>
      </c>
      <c r="AH80" s="333">
        <v>6.5859918294321348E-2</v>
      </c>
      <c r="AI80" s="335">
        <v>0</v>
      </c>
      <c r="AJ80" s="335">
        <v>0</v>
      </c>
      <c r="AK80" s="332">
        <v>1.6265169754324635E-3</v>
      </c>
      <c r="AL80" s="173">
        <f t="shared" si="34"/>
        <v>1443162283.8363633</v>
      </c>
      <c r="AM80" s="172">
        <f t="shared" si="29"/>
        <v>2347327.952963728</v>
      </c>
      <c r="AN80" s="203">
        <v>1.6673390683259234E-2</v>
      </c>
      <c r="AO80" s="177">
        <f t="shared" si="35"/>
        <v>455514804.50890082</v>
      </c>
      <c r="AP80" s="177">
        <f t="shared" si="19"/>
        <v>7594976.2975853579</v>
      </c>
      <c r="AQ80" s="203">
        <v>-4.8024426538469563E-3</v>
      </c>
      <c r="AR80" s="177">
        <f t="shared" si="36"/>
        <v>14789782.470539553</v>
      </c>
      <c r="AS80" s="177">
        <f t="shared" si="20"/>
        <v>-71027.082177637159</v>
      </c>
      <c r="AT80" s="174">
        <v>0.18636668694266889</v>
      </c>
      <c r="AU80" s="175">
        <v>0</v>
      </c>
      <c r="AV80" s="177">
        <v>0</v>
      </c>
      <c r="AW80" s="333">
        <v>1.9428194993481109E-2</v>
      </c>
      <c r="AX80" s="334">
        <v>6061286.7045516111</v>
      </c>
      <c r="AY80" s="335">
        <v>117759.86000742322</v>
      </c>
      <c r="AZ80" s="333">
        <v>1.6896144959981287E-3</v>
      </c>
      <c r="BA80" s="334">
        <v>0</v>
      </c>
      <c r="BB80" s="335">
        <v>0</v>
      </c>
      <c r="BC80" s="332">
        <v>-3.2570248874388572E-2</v>
      </c>
      <c r="BD80" s="334">
        <v>0</v>
      </c>
      <c r="BE80" s="316">
        <f t="shared" si="30"/>
        <v>0</v>
      </c>
      <c r="BF80" s="428">
        <v>9.2691253714260978E-3</v>
      </c>
      <c r="BG80" s="429">
        <v>0</v>
      </c>
      <c r="BH80" s="430">
        <v>0</v>
      </c>
      <c r="BI80" s="333">
        <v>-1.6639053240191222E-2</v>
      </c>
      <c r="BJ80" s="334">
        <v>124170276.47537665</v>
      </c>
      <c r="BK80" s="335">
        <v>-2066075.8411230557</v>
      </c>
      <c r="BL80" s="332">
        <v>5.9440823253189647E-2</v>
      </c>
      <c r="BM80" s="173">
        <f t="shared" si="37"/>
        <v>19050383.49550534</v>
      </c>
      <c r="BN80" s="173">
        <f t="shared" si="31"/>
        <v>1132370.478261814</v>
      </c>
      <c r="BO80" s="431">
        <v>4.0072356198015456E-3</v>
      </c>
      <c r="BP80" s="335">
        <v>29843994.462579362</v>
      </c>
      <c r="BQ80" s="335">
        <v>119591.9176476081</v>
      </c>
      <c r="BR80" s="333">
        <v>5.1495258945036253E-2</v>
      </c>
      <c r="BS80" s="334">
        <v>11450233.395026119</v>
      </c>
      <c r="BT80" s="335">
        <v>589632.73365797161</v>
      </c>
      <c r="BU80" s="333">
        <v>5.1568120601077565E-2</v>
      </c>
      <c r="BV80" s="334">
        <v>0</v>
      </c>
      <c r="BW80" s="425">
        <v>0</v>
      </c>
      <c r="BX80" s="173">
        <f t="shared" si="26"/>
        <v>-51610987603.9403</v>
      </c>
      <c r="BZ80" s="173">
        <f t="shared" si="27"/>
        <v>1614144671933.2197</v>
      </c>
      <c r="CB80" s="432">
        <f t="shared" si="32"/>
        <v>-3.1974201880013112E-2</v>
      </c>
      <c r="CC80" s="433">
        <v>-3.1864541505487599E-2</v>
      </c>
    </row>
    <row r="81" spans="1:81" ht="15.75">
      <c r="A81" s="423">
        <v>40360</v>
      </c>
      <c r="B81" s="172">
        <v>1565765153716.1428</v>
      </c>
      <c r="C81" s="173">
        <v>91042554923.948105</v>
      </c>
      <c r="D81" s="174">
        <v>-6.3646766734412243E-3</v>
      </c>
      <c r="E81" s="175">
        <f t="shared" si="33"/>
        <v>89814543.953334555</v>
      </c>
      <c r="F81" s="175">
        <f t="shared" si="28"/>
        <v>-571640.53283555002</v>
      </c>
      <c r="G81" s="333">
        <v>5.8933575044745411E-2</v>
      </c>
      <c r="H81" s="334">
        <v>553096809.83042359</v>
      </c>
      <c r="I81" s="334">
        <v>32595972.34915055</v>
      </c>
      <c r="J81" s="424">
        <v>2.8784134573894112E-2</v>
      </c>
      <c r="K81" s="425">
        <v>200759896.4772197</v>
      </c>
      <c r="L81" s="425">
        <v>5778699.8772413423</v>
      </c>
      <c r="M81" s="424">
        <v>-7.592554815067775E-4</v>
      </c>
      <c r="N81" s="425">
        <v>115845103.1788006</v>
      </c>
      <c r="O81" s="425">
        <v>-87956.029594222564</v>
      </c>
      <c r="P81" s="424">
        <v>0.11645934311417698</v>
      </c>
      <c r="Q81" s="425">
        <v>0</v>
      </c>
      <c r="R81" s="359">
        <v>0</v>
      </c>
      <c r="S81" s="333">
        <v>0</v>
      </c>
      <c r="T81" s="334">
        <v>0</v>
      </c>
      <c r="U81" s="335">
        <v>0</v>
      </c>
      <c r="V81" s="333">
        <v>1.8811240465043847E-2</v>
      </c>
      <c r="W81" s="334">
        <v>0</v>
      </c>
      <c r="X81" s="334">
        <v>0</v>
      </c>
      <c r="Y81" s="426">
        <v>0.1138228554365482</v>
      </c>
      <c r="Z81" s="427">
        <v>158145431.75784823</v>
      </c>
      <c r="AA81" s="427">
        <v>18000564.616924059</v>
      </c>
      <c r="AB81" s="426">
        <v>-2.7742078999595108E-2</v>
      </c>
      <c r="AC81" s="427">
        <v>0</v>
      </c>
      <c r="AD81" s="427">
        <v>0</v>
      </c>
      <c r="AE81" s="424">
        <v>-1.2793164686333867E-2</v>
      </c>
      <c r="AF81" s="425">
        <v>0</v>
      </c>
      <c r="AG81" s="359">
        <v>0</v>
      </c>
      <c r="AH81" s="333">
        <v>2.6099830907187541E-2</v>
      </c>
      <c r="AI81" s="335">
        <v>0</v>
      </c>
      <c r="AJ81" s="335">
        <v>0</v>
      </c>
      <c r="AK81" s="332">
        <v>-1.8240147551677847E-2</v>
      </c>
      <c r="AL81" s="173">
        <f t="shared" si="34"/>
        <v>1445509611.7893269</v>
      </c>
      <c r="AM81" s="172">
        <f t="shared" si="29"/>
        <v>-26366308.606405888</v>
      </c>
      <c r="AN81" s="203">
        <v>7.1257957616289183E-2</v>
      </c>
      <c r="AO81" s="177">
        <f t="shared" si="35"/>
        <v>463109780.80648619</v>
      </c>
      <c r="AP81" s="177">
        <f t="shared" si="19"/>
        <v>33000257.132397566</v>
      </c>
      <c r="AQ81" s="203">
        <v>9.0577315892465139E-3</v>
      </c>
      <c r="AR81" s="177">
        <f t="shared" si="36"/>
        <v>14718755.388361916</v>
      </c>
      <c r="AS81" s="177">
        <f t="shared" si="20"/>
        <v>133318.53563555807</v>
      </c>
      <c r="AT81" s="174">
        <v>6.0346350590795898E-2</v>
      </c>
      <c r="AU81" s="175">
        <v>0</v>
      </c>
      <c r="AV81" s="177">
        <v>0</v>
      </c>
      <c r="AW81" s="333">
        <v>9.8939009965501954E-3</v>
      </c>
      <c r="AX81" s="334">
        <v>6179046.5645590341</v>
      </c>
      <c r="AY81" s="335">
        <v>61134.874962820686</v>
      </c>
      <c r="AZ81" s="333">
        <v>-0.14246286984852694</v>
      </c>
      <c r="BA81" s="334">
        <v>0</v>
      </c>
      <c r="BB81" s="335">
        <v>0</v>
      </c>
      <c r="BC81" s="332">
        <v>3.5718490821828715E-2</v>
      </c>
      <c r="BD81" s="334">
        <v>0</v>
      </c>
      <c r="BE81" s="316">
        <f t="shared" si="30"/>
        <v>0</v>
      </c>
      <c r="BF81" s="428">
        <v>7.8455097267923921E-2</v>
      </c>
      <c r="BG81" s="429">
        <v>0</v>
      </c>
      <c r="BH81" s="430">
        <v>0</v>
      </c>
      <c r="BI81" s="333">
        <v>4.1506464800121601E-2</v>
      </c>
      <c r="BJ81" s="334">
        <v>122104200.63425359</v>
      </c>
      <c r="BK81" s="335">
        <v>5068113.7055726321</v>
      </c>
      <c r="BL81" s="332">
        <v>-9.3173259418792759E-2</v>
      </c>
      <c r="BM81" s="173">
        <f t="shared" si="37"/>
        <v>20182753.973767154</v>
      </c>
      <c r="BN81" s="173">
        <f t="shared" si="31"/>
        <v>-1880492.9717834773</v>
      </c>
      <c r="BO81" s="431">
        <v>-1.3422765485239376E-2</v>
      </c>
      <c r="BP81" s="335">
        <v>29963586.38022697</v>
      </c>
      <c r="BQ81" s="335">
        <v>-402194.19307849923</v>
      </c>
      <c r="BR81" s="333">
        <v>3.587957583977848E-2</v>
      </c>
      <c r="BS81" s="334">
        <v>12039866.12868409</v>
      </c>
      <c r="BT81" s="335">
        <v>431985.28986490093</v>
      </c>
      <c r="BU81" s="333">
        <v>0.15239822326626754</v>
      </c>
      <c r="BV81" s="334">
        <v>0</v>
      </c>
      <c r="BW81" s="425">
        <v>0</v>
      </c>
      <c r="BX81" s="173">
        <f t="shared" si="26"/>
        <v>90976793469.90004</v>
      </c>
      <c r="BZ81" s="173">
        <f t="shared" si="27"/>
        <v>1562533684329.2798</v>
      </c>
      <c r="CB81" s="432">
        <f t="shared" si="32"/>
        <v>5.8223892631762357E-2</v>
      </c>
      <c r="CC81" s="433">
        <v>5.8145728117572598E-2</v>
      </c>
    </row>
    <row r="82" spans="1:81" ht="15.75">
      <c r="A82" s="423">
        <v>40391</v>
      </c>
      <c r="B82" s="172">
        <v>1656807708640.0908</v>
      </c>
      <c r="C82" s="173">
        <v>-45610906045.093163</v>
      </c>
      <c r="D82" s="174">
        <v>2.4667976861876949E-2</v>
      </c>
      <c r="E82" s="175">
        <f t="shared" si="33"/>
        <v>89242903.420499012</v>
      </c>
      <c r="F82" s="175">
        <f t="shared" si="28"/>
        <v>2201441.8766635889</v>
      </c>
      <c r="G82" s="333">
        <v>-1.0297826732089175E-2</v>
      </c>
      <c r="H82" s="334">
        <v>585692782.17957425</v>
      </c>
      <c r="I82" s="334">
        <v>-6031362.7891205018</v>
      </c>
      <c r="J82" s="424">
        <v>5.1480678939243817E-2</v>
      </c>
      <c r="K82" s="425">
        <v>206538596.35446104</v>
      </c>
      <c r="L82" s="425">
        <v>10632747.167486083</v>
      </c>
      <c r="M82" s="424">
        <v>4.2472409955030691E-3</v>
      </c>
      <c r="N82" s="425">
        <v>115757147.14920637</v>
      </c>
      <c r="O82" s="425">
        <v>491648.50089459051</v>
      </c>
      <c r="P82" s="424">
        <v>9.4881202014385407E-2</v>
      </c>
      <c r="Q82" s="425">
        <v>0</v>
      </c>
      <c r="R82" s="359">
        <v>0</v>
      </c>
      <c r="S82" s="333">
        <v>0</v>
      </c>
      <c r="T82" s="334">
        <v>0</v>
      </c>
      <c r="U82" s="335">
        <v>0</v>
      </c>
      <c r="V82" s="333">
        <v>0.16895123734114312</v>
      </c>
      <c r="W82" s="334">
        <v>0</v>
      </c>
      <c r="X82" s="334">
        <v>0</v>
      </c>
      <c r="Y82" s="426">
        <v>-3.1677446635913925E-3</v>
      </c>
      <c r="Z82" s="427">
        <v>176145996.37477228</v>
      </c>
      <c r="AA82" s="427">
        <v>-557985.5400291736</v>
      </c>
      <c r="AB82" s="426">
        <v>8.1228620625489398E-2</v>
      </c>
      <c r="AC82" s="427">
        <v>0</v>
      </c>
      <c r="AD82" s="427">
        <v>0</v>
      </c>
      <c r="AE82" s="424">
        <v>3.6167119094689205E-2</v>
      </c>
      <c r="AF82" s="425">
        <v>0</v>
      </c>
      <c r="AG82" s="359">
        <v>0</v>
      </c>
      <c r="AH82" s="333">
        <v>1.03440769525184E-2</v>
      </c>
      <c r="AI82" s="335">
        <v>0</v>
      </c>
      <c r="AJ82" s="335">
        <v>0</v>
      </c>
      <c r="AK82" s="332">
        <v>1.2160164068429614E-2</v>
      </c>
      <c r="AL82" s="173">
        <f t="shared" si="34"/>
        <v>1419143303.1829212</v>
      </c>
      <c r="AM82" s="172">
        <f t="shared" si="29"/>
        <v>17257015.40331747</v>
      </c>
      <c r="AN82" s="203">
        <v>4.4740583228136857E-2</v>
      </c>
      <c r="AO82" s="177">
        <f t="shared" si="35"/>
        <v>496110037.93888378</v>
      </c>
      <c r="AP82" s="177">
        <f t="shared" si="19"/>
        <v>22196252.442718763</v>
      </c>
      <c r="AQ82" s="203">
        <v>2.6696676820700772E-3</v>
      </c>
      <c r="AR82" s="177">
        <f t="shared" si="36"/>
        <v>14852073.923997475</v>
      </c>
      <c r="AS82" s="177">
        <f t="shared" si="20"/>
        <v>39650.101766611777</v>
      </c>
      <c r="AT82" s="174">
        <v>0.12976104169187588</v>
      </c>
      <c r="AU82" s="175">
        <v>0</v>
      </c>
      <c r="AV82" s="177">
        <v>0</v>
      </c>
      <c r="AW82" s="333">
        <v>-3.3676449959887035E-2</v>
      </c>
      <c r="AX82" s="334">
        <v>6240181.4395218547</v>
      </c>
      <c r="AY82" s="335">
        <v>-210147.1579886736</v>
      </c>
      <c r="AZ82" s="333">
        <v>0.26667602575015154</v>
      </c>
      <c r="BA82" s="334">
        <v>0</v>
      </c>
      <c r="BB82" s="335">
        <v>0</v>
      </c>
      <c r="BC82" s="332">
        <v>5.8109972882570991E-2</v>
      </c>
      <c r="BD82" s="334">
        <v>0</v>
      </c>
      <c r="BE82" s="316">
        <f t="shared" si="30"/>
        <v>0</v>
      </c>
      <c r="BF82" s="428">
        <v>2.6549296433468362E-2</v>
      </c>
      <c r="BG82" s="429">
        <v>0</v>
      </c>
      <c r="BH82" s="430">
        <v>0</v>
      </c>
      <c r="BI82" s="333">
        <v>-1.113647305647656E-2</v>
      </c>
      <c r="BJ82" s="334">
        <v>127172314.33982621</v>
      </c>
      <c r="BK82" s="335">
        <v>-1416251.0521752422</v>
      </c>
      <c r="BL82" s="332">
        <v>-0.10226557129338852</v>
      </c>
      <c r="BM82" s="173">
        <f t="shared" si="37"/>
        <v>18302261.001983676</v>
      </c>
      <c r="BN82" s="173">
        <f t="shared" si="31"/>
        <v>-1871691.1773285661</v>
      </c>
      <c r="BO82" s="431">
        <v>8.5433636343290237E-2</v>
      </c>
      <c r="BP82" s="335">
        <v>29561392.18714847</v>
      </c>
      <c r="BQ82" s="335">
        <v>2525537.2299182238</v>
      </c>
      <c r="BR82" s="333">
        <v>-0.37097200265626434</v>
      </c>
      <c r="BS82" s="334">
        <v>12471851.418548992</v>
      </c>
      <c r="BT82" s="335">
        <v>-4626707.6975704907</v>
      </c>
      <c r="BU82" s="333">
        <v>3.0166898475867919E-2</v>
      </c>
      <c r="BV82" s="334">
        <v>0</v>
      </c>
      <c r="BW82" s="425">
        <v>0</v>
      </c>
      <c r="BX82" s="173">
        <f t="shared" si="26"/>
        <v>-45651536192.401711</v>
      </c>
      <c r="BZ82" s="173">
        <f t="shared" si="27"/>
        <v>1653510477799.1794</v>
      </c>
      <c r="CB82" s="432">
        <f t="shared" si="32"/>
        <v>-2.7608858126598541E-2</v>
      </c>
      <c r="CC82" s="433">
        <v>-2.7529390289070199E-2</v>
      </c>
    </row>
    <row r="83" spans="1:81" ht="15.75">
      <c r="A83" s="423">
        <v>40422</v>
      </c>
      <c r="B83" s="172">
        <v>1611196802594.9976</v>
      </c>
      <c r="C83" s="173">
        <v>108314743444.69304</v>
      </c>
      <c r="D83" s="174">
        <v>8.7562244892103996E-3</v>
      </c>
      <c r="E83" s="175">
        <f t="shared" si="33"/>
        <v>91444345.297162592</v>
      </c>
      <c r="F83" s="175">
        <f t="shared" si="28"/>
        <v>800707.21569082688</v>
      </c>
      <c r="G83" s="333">
        <v>5.7345158509644049E-2</v>
      </c>
      <c r="H83" s="334">
        <v>579661419.39045382</v>
      </c>
      <c r="I83" s="334">
        <v>33240775.976870831</v>
      </c>
      <c r="J83" s="424">
        <v>-2.977154226170806E-2</v>
      </c>
      <c r="K83" s="425">
        <v>217171343.52194715</v>
      </c>
      <c r="L83" s="425">
        <v>-6465525.8316955678</v>
      </c>
      <c r="M83" s="424">
        <v>-3.6373827695425048E-2</v>
      </c>
      <c r="N83" s="425">
        <v>116248795.65010095</v>
      </c>
      <c r="O83" s="425">
        <v>-4228413.662777449</v>
      </c>
      <c r="P83" s="424">
        <v>6.681244324612165E-2</v>
      </c>
      <c r="Q83" s="425">
        <v>0</v>
      </c>
      <c r="R83" s="359">
        <v>0</v>
      </c>
      <c r="S83" s="333">
        <v>0</v>
      </c>
      <c r="T83" s="334">
        <v>0</v>
      </c>
      <c r="U83" s="335">
        <v>0</v>
      </c>
      <c r="V83" s="333">
        <v>6.0311646315866038E-2</v>
      </c>
      <c r="W83" s="334">
        <v>0</v>
      </c>
      <c r="X83" s="334">
        <v>0</v>
      </c>
      <c r="Y83" s="426">
        <v>-4.9589848048558746E-2</v>
      </c>
      <c r="Z83" s="427">
        <v>175588010.83474311</v>
      </c>
      <c r="AA83" s="427">
        <v>-8707382.7764435969</v>
      </c>
      <c r="AB83" s="426">
        <v>4.7783050637038527E-2</v>
      </c>
      <c r="AC83" s="427">
        <v>0</v>
      </c>
      <c r="AD83" s="427">
        <v>0</v>
      </c>
      <c r="AE83" s="424">
        <v>7.87406401345076E-2</v>
      </c>
      <c r="AF83" s="425">
        <v>0</v>
      </c>
      <c r="AG83" s="359">
        <v>0</v>
      </c>
      <c r="AH83" s="333">
        <v>2.2944827613270331E-2</v>
      </c>
      <c r="AI83" s="335">
        <v>0</v>
      </c>
      <c r="AJ83" s="335">
        <v>0</v>
      </c>
      <c r="AK83" s="332">
        <v>4.5758417044916636E-2</v>
      </c>
      <c r="AL83" s="173">
        <f t="shared" si="34"/>
        <v>1436400318.5862386</v>
      </c>
      <c r="AM83" s="172">
        <f t="shared" si="29"/>
        <v>65727404.821320228</v>
      </c>
      <c r="AN83" s="203">
        <v>0.1641339352603646</v>
      </c>
      <c r="AO83" s="177">
        <f t="shared" si="35"/>
        <v>518306290.38160259</v>
      </c>
      <c r="AP83" s="177">
        <f t="shared" si="19"/>
        <v>85071651.110533699</v>
      </c>
      <c r="AQ83" s="203">
        <v>-2.4771987385305425E-2</v>
      </c>
      <c r="AR83" s="177">
        <f t="shared" si="36"/>
        <v>14891724.025764087</v>
      </c>
      <c r="AS83" s="177">
        <f t="shared" si="20"/>
        <v>-368897.5997116777</v>
      </c>
      <c r="AT83" s="174">
        <v>0.25560755241455435</v>
      </c>
      <c r="AU83" s="175">
        <v>0</v>
      </c>
      <c r="AV83" s="177">
        <v>0</v>
      </c>
      <c r="AW83" s="333">
        <v>9.2035120191406097E-2</v>
      </c>
      <c r="AX83" s="334">
        <v>6030034.2815331807</v>
      </c>
      <c r="AY83" s="335">
        <v>554974.92985920538</v>
      </c>
      <c r="AZ83" s="333">
        <v>1.0047069065067226E-2</v>
      </c>
      <c r="BA83" s="334">
        <v>0</v>
      </c>
      <c r="BB83" s="335">
        <v>0</v>
      </c>
      <c r="BC83" s="332">
        <v>0.12317994010031939</v>
      </c>
      <c r="BD83" s="334">
        <v>0</v>
      </c>
      <c r="BE83" s="316">
        <f t="shared" si="30"/>
        <v>0</v>
      </c>
      <c r="BF83" s="428">
        <v>0.1077251629303245</v>
      </c>
      <c r="BG83" s="429">
        <v>0</v>
      </c>
      <c r="BH83" s="430">
        <v>0</v>
      </c>
      <c r="BI83" s="333">
        <v>0.10472756291223496</v>
      </c>
      <c r="BJ83" s="334">
        <v>125756063.28765097</v>
      </c>
      <c r="BK83" s="335">
        <v>13170126.029552469</v>
      </c>
      <c r="BL83" s="332">
        <v>7.0581048514998385E-2</v>
      </c>
      <c r="BM83" s="173">
        <f t="shared" si="37"/>
        <v>16430569.82465511</v>
      </c>
      <c r="BN83" s="173">
        <f t="shared" si="31"/>
        <v>1159686.8459230508</v>
      </c>
      <c r="BO83" s="431">
        <v>3.6544922005761829E-2</v>
      </c>
      <c r="BP83" s="335">
        <v>32086929.417066693</v>
      </c>
      <c r="BQ83" s="335">
        <v>1172614.3329510873</v>
      </c>
      <c r="BR83" s="333">
        <v>0.20390402185315434</v>
      </c>
      <c r="BS83" s="334">
        <v>7845143.7209785003</v>
      </c>
      <c r="BT83" s="335">
        <v>1599656.3567235367</v>
      </c>
      <c r="BU83" s="333">
        <v>0.11997557286578195</v>
      </c>
      <c r="BV83" s="334">
        <v>0</v>
      </c>
      <c r="BW83" s="425">
        <v>0</v>
      </c>
      <c r="BX83" s="173">
        <f t="shared" si="26"/>
        <v>108132016066.94426</v>
      </c>
      <c r="BZ83" s="173">
        <f t="shared" si="27"/>
        <v>1607858941606.7778</v>
      </c>
      <c r="CB83" s="432">
        <f t="shared" si="32"/>
        <v>6.7252178203446727E-2</v>
      </c>
      <c r="CC83" s="433">
        <v>6.72262651404478E-2</v>
      </c>
    </row>
    <row r="84" spans="1:81" ht="15.75">
      <c r="A84" s="423">
        <v>40452</v>
      </c>
      <c r="B84" s="186">
        <v>1719511546039.6907</v>
      </c>
      <c r="C84" s="173">
        <v>48361204295.645508</v>
      </c>
      <c r="D84" s="174">
        <v>0.21358066032062545</v>
      </c>
      <c r="E84" s="175">
        <f t="shared" si="33"/>
        <v>92245052.512853414</v>
      </c>
      <c r="F84" s="175">
        <f t="shared" si="28"/>
        <v>19701759.227006003</v>
      </c>
      <c r="G84" s="333">
        <v>7.0830226607209251E-2</v>
      </c>
      <c r="H84" s="334">
        <v>612902195.36732459</v>
      </c>
      <c r="I84" s="334">
        <v>43412001.385923639</v>
      </c>
      <c r="J84" s="424">
        <v>0.31838472069793383</v>
      </c>
      <c r="K84" s="425">
        <v>210705817.69025156</v>
      </c>
      <c r="L84" s="425">
        <v>67085512.91474051</v>
      </c>
      <c r="M84" s="424">
        <v>0.50843637092047755</v>
      </c>
      <c r="N84" s="425">
        <v>112020381.98732349</v>
      </c>
      <c r="O84" s="425">
        <v>56955236.486760393</v>
      </c>
      <c r="P84" s="424">
        <v>7.5666211589210122E-2</v>
      </c>
      <c r="Q84" s="425">
        <v>0</v>
      </c>
      <c r="R84" s="359">
        <v>0</v>
      </c>
      <c r="S84" s="333">
        <v>0</v>
      </c>
      <c r="T84" s="334">
        <v>0</v>
      </c>
      <c r="U84" s="335">
        <v>0</v>
      </c>
      <c r="V84" s="333">
        <v>1.5564105106563794E-2</v>
      </c>
      <c r="W84" s="334">
        <v>0</v>
      </c>
      <c r="X84" s="334">
        <v>0</v>
      </c>
      <c r="Y84" s="426">
        <v>0.11614408358291714</v>
      </c>
      <c r="Z84" s="427">
        <v>166880628.05829951</v>
      </c>
      <c r="AA84" s="427">
        <v>19382197.613572847</v>
      </c>
      <c r="AB84" s="426">
        <v>-1.7956791496805399E-2</v>
      </c>
      <c r="AC84" s="427">
        <v>0</v>
      </c>
      <c r="AD84" s="427">
        <v>0</v>
      </c>
      <c r="AE84" s="424">
        <v>-1.0382734275234611E-2</v>
      </c>
      <c r="AF84" s="425">
        <v>0</v>
      </c>
      <c r="AG84" s="359">
        <v>0</v>
      </c>
      <c r="AH84" s="333">
        <v>9.1452670669825598E-2</v>
      </c>
      <c r="AI84" s="335">
        <v>0</v>
      </c>
      <c r="AJ84" s="335">
        <v>0</v>
      </c>
      <c r="AK84" s="332">
        <v>7.2218553840163568E-2</v>
      </c>
      <c r="AL84" s="173">
        <f t="shared" si="34"/>
        <v>1502127723.4075587</v>
      </c>
      <c r="AM84" s="172">
        <f t="shared" si="29"/>
        <v>108481491.86771111</v>
      </c>
      <c r="AN84" s="203">
        <v>3.4966505501555806E-2</v>
      </c>
      <c r="AO84" s="177">
        <f t="shared" si="35"/>
        <v>603377941.49213624</v>
      </c>
      <c r="AP84" s="177">
        <f t="shared" si="19"/>
        <v>21098018.110702198</v>
      </c>
      <c r="AQ84" s="203">
        <v>6.9353609435135646E-2</v>
      </c>
      <c r="AR84" s="177">
        <f t="shared" si="36"/>
        <v>14522826.42605241</v>
      </c>
      <c r="AS84" s="177">
        <f t="shared" si="20"/>
        <v>1007210.4318467057</v>
      </c>
      <c r="AT84" s="174">
        <v>0.27542005103007733</v>
      </c>
      <c r="AU84" s="175">
        <v>0</v>
      </c>
      <c r="AV84" s="177">
        <v>0</v>
      </c>
      <c r="AW84" s="333">
        <v>6.8524611581226511E-3</v>
      </c>
      <c r="AX84" s="334">
        <v>6585009.2113923859</v>
      </c>
      <c r="AY84" s="335">
        <v>45123.51984694619</v>
      </c>
      <c r="AZ84" s="333">
        <v>0.14847190419930667</v>
      </c>
      <c r="BA84" s="334">
        <v>0</v>
      </c>
      <c r="BB84" s="335">
        <v>0</v>
      </c>
      <c r="BC84" s="332">
        <v>0.11033929345782448</v>
      </c>
      <c r="BD84" s="334">
        <v>0</v>
      </c>
      <c r="BE84" s="316">
        <f t="shared" si="30"/>
        <v>0</v>
      </c>
      <c r="BF84" s="428">
        <v>-8.6449188252835478E-3</v>
      </c>
      <c r="BG84" s="429">
        <v>0</v>
      </c>
      <c r="BH84" s="430">
        <v>0</v>
      </c>
      <c r="BI84" s="333">
        <v>8.3174958575853344E-2</v>
      </c>
      <c r="BJ84" s="334">
        <v>138926189.31720346</v>
      </c>
      <c r="BK84" s="335">
        <v>11555180.041559556</v>
      </c>
      <c r="BL84" s="332">
        <v>0.17648546759575767</v>
      </c>
      <c r="BM84" s="173">
        <f t="shared" si="37"/>
        <v>17590256.670578163</v>
      </c>
      <c r="BN84" s="173">
        <f t="shared" si="31"/>
        <v>3104424.6736363824</v>
      </c>
      <c r="BO84" s="431">
        <v>4.7731871099145253E-3</v>
      </c>
      <c r="BP84" s="335">
        <v>33259543.750017781</v>
      </c>
      <c r="BQ84" s="335">
        <v>158754.02550922308</v>
      </c>
      <c r="BR84" s="333">
        <v>-4.1996306927293385E-2</v>
      </c>
      <c r="BS84" s="334">
        <v>9444800.0777020361</v>
      </c>
      <c r="BT84" s="335">
        <v>-396646.72293009912</v>
      </c>
      <c r="BU84" s="333">
        <v>0.1758446706317198</v>
      </c>
      <c r="BV84" s="334">
        <v>0</v>
      </c>
      <c r="BW84" s="425">
        <v>0</v>
      </c>
      <c r="BX84" s="173">
        <f t="shared" si="26"/>
        <v>48009614032.069618</v>
      </c>
      <c r="BZ84" s="173">
        <f t="shared" si="27"/>
        <v>1715990957673.7219</v>
      </c>
      <c r="CB84" s="432">
        <f t="shared" si="32"/>
        <v>2.7977777981507378E-2</v>
      </c>
      <c r="CC84" s="433">
        <v>2.81249663062915E-2</v>
      </c>
    </row>
    <row r="85" spans="1:81" ht="15.75">
      <c r="A85" s="423">
        <v>40483</v>
      </c>
      <c r="B85" s="172">
        <v>1767872750335.3362</v>
      </c>
      <c r="C85" s="173">
        <v>-10119071998.68531</v>
      </c>
      <c r="D85" s="174">
        <v>-1.716293784830079E-2</v>
      </c>
      <c r="E85" s="175">
        <f t="shared" si="33"/>
        <v>111946811.73985942</v>
      </c>
      <c r="F85" s="175">
        <f t="shared" si="28"/>
        <v>-1921336.1722066365</v>
      </c>
      <c r="G85" s="333">
        <v>0.11813007639016836</v>
      </c>
      <c r="H85" s="334">
        <v>656314196.75324821</v>
      </c>
      <c r="I85" s="334">
        <v>77530446.198413193</v>
      </c>
      <c r="J85" s="424">
        <v>-0.17673723937053601</v>
      </c>
      <c r="K85" s="425">
        <v>277791330.60499203</v>
      </c>
      <c r="L85" s="425">
        <v>-49096072.892194182</v>
      </c>
      <c r="M85" s="424">
        <v>-7.0287294016582916E-2</v>
      </c>
      <c r="N85" s="425">
        <v>168975618.47408387</v>
      </c>
      <c r="O85" s="425">
        <v>-11876838.977321872</v>
      </c>
      <c r="P85" s="424">
        <v>4.8749868576411948E-2</v>
      </c>
      <c r="Q85" s="425">
        <v>0</v>
      </c>
      <c r="R85" s="359">
        <v>0</v>
      </c>
      <c r="S85" s="333">
        <v>0</v>
      </c>
      <c r="T85" s="334">
        <v>0</v>
      </c>
      <c r="U85" s="335">
        <v>0</v>
      </c>
      <c r="V85" s="333">
        <v>7.1016048745948093E-2</v>
      </c>
      <c r="W85" s="334">
        <v>0</v>
      </c>
      <c r="X85" s="334">
        <v>0</v>
      </c>
      <c r="Y85" s="426">
        <v>-6.2292846934968053E-2</v>
      </c>
      <c r="Z85" s="427">
        <v>186262825.67187235</v>
      </c>
      <c r="AA85" s="427">
        <v>-11602841.689252581</v>
      </c>
      <c r="AB85" s="426">
        <v>9.6976245779134534E-3</v>
      </c>
      <c r="AC85" s="427">
        <v>0</v>
      </c>
      <c r="AD85" s="427">
        <v>0</v>
      </c>
      <c r="AE85" s="424">
        <v>0.15375772346097005</v>
      </c>
      <c r="AF85" s="425">
        <v>0</v>
      </c>
      <c r="AG85" s="359">
        <v>0</v>
      </c>
      <c r="AH85" s="333">
        <v>0.12570549788594437</v>
      </c>
      <c r="AI85" s="335">
        <v>0</v>
      </c>
      <c r="AJ85" s="335">
        <v>0</v>
      </c>
      <c r="AK85" s="332">
        <v>5.8721147385405084E-2</v>
      </c>
      <c r="AL85" s="173">
        <f t="shared" si="34"/>
        <v>1610609215.27527</v>
      </c>
      <c r="AM85" s="172">
        <f t="shared" si="29"/>
        <v>94576821.110470757</v>
      </c>
      <c r="AN85" s="203">
        <v>-3.1994233242103279E-2</v>
      </c>
      <c r="AO85" s="177">
        <f t="shared" si="35"/>
        <v>624475959.6028384</v>
      </c>
      <c r="AP85" s="177">
        <f t="shared" si="19"/>
        <v>-19979629.505619477</v>
      </c>
      <c r="AQ85" s="203">
        <v>-9.4261061204306495E-2</v>
      </c>
      <c r="AR85" s="177">
        <f t="shared" si="36"/>
        <v>15530036.857899116</v>
      </c>
      <c r="AS85" s="177">
        <f t="shared" si="20"/>
        <v>-1463877.7547675644</v>
      </c>
      <c r="AT85" s="174">
        <v>2.3863224322465099E-2</v>
      </c>
      <c r="AU85" s="175">
        <v>0</v>
      </c>
      <c r="AV85" s="177">
        <v>0</v>
      </c>
      <c r="AW85" s="333">
        <v>-0.14697169795825185</v>
      </c>
      <c r="AX85" s="334">
        <v>6630132.7312393319</v>
      </c>
      <c r="AY85" s="335">
        <v>-974441.86519882653</v>
      </c>
      <c r="AZ85" s="333">
        <v>-3.2951629124996412E-2</v>
      </c>
      <c r="BA85" s="334">
        <v>0</v>
      </c>
      <c r="BB85" s="335">
        <v>0</v>
      </c>
      <c r="BC85" s="332">
        <v>-6.8262506334500039E-2</v>
      </c>
      <c r="BD85" s="334">
        <v>0</v>
      </c>
      <c r="BE85" s="316">
        <f t="shared" si="30"/>
        <v>0</v>
      </c>
      <c r="BF85" s="428">
        <v>0.13511900896620854</v>
      </c>
      <c r="BG85" s="429">
        <v>0</v>
      </c>
      <c r="BH85" s="430">
        <v>0</v>
      </c>
      <c r="BI85" s="333">
        <v>0.15293714038702003</v>
      </c>
      <c r="BJ85" s="334">
        <v>150481369.35876304</v>
      </c>
      <c r="BK85" s="335">
        <v>23014190.311252158</v>
      </c>
      <c r="BL85" s="332">
        <v>-9.7083191653011325E-2</v>
      </c>
      <c r="BM85" s="173">
        <f t="shared" si="37"/>
        <v>20694681.344214547</v>
      </c>
      <c r="BN85" s="173">
        <f t="shared" si="31"/>
        <v>-2009105.715138379</v>
      </c>
      <c r="BO85" s="431">
        <v>0.13976200643313055</v>
      </c>
      <c r="BP85" s="335">
        <v>33418297.775527008</v>
      </c>
      <c r="BQ85" s="335">
        <v>4670608.3486874783</v>
      </c>
      <c r="BR85" s="333">
        <v>-0.12607651161592259</v>
      </c>
      <c r="BS85" s="334">
        <v>9048153.3547719363</v>
      </c>
      <c r="BT85" s="335">
        <v>-1140759.6115355531</v>
      </c>
      <c r="BU85" s="333">
        <v>-2.1431211116183457E-2</v>
      </c>
      <c r="BV85" s="334">
        <v>0</v>
      </c>
      <c r="BW85" s="425">
        <v>0</v>
      </c>
      <c r="BX85" s="173">
        <f t="shared" si="26"/>
        <v>-10218799160.4709</v>
      </c>
      <c r="BZ85" s="173">
        <f t="shared" si="27"/>
        <v>1764000571705.7917</v>
      </c>
      <c r="CB85" s="432">
        <f t="shared" si="32"/>
        <v>-5.7929681681391423E-3</v>
      </c>
      <c r="CC85" s="433">
        <v>-5.7238689813878798E-3</v>
      </c>
    </row>
    <row r="86" spans="1:81" s="170" customFormat="1" ht="15.75">
      <c r="A86" s="434">
        <v>40513</v>
      </c>
      <c r="B86" s="188">
        <v>1757753678336.6509</v>
      </c>
      <c r="C86" s="189">
        <v>105612457321.2509</v>
      </c>
      <c r="D86" s="190">
        <v>4.8641363008235378E-2</v>
      </c>
      <c r="E86" s="191">
        <f t="shared" si="33"/>
        <v>110025475.56765278</v>
      </c>
      <c r="F86" s="191">
        <f t="shared" si="28"/>
        <v>5351789.0972399311</v>
      </c>
      <c r="G86" s="346">
        <v>0.10343906784715522</v>
      </c>
      <c r="H86" s="347">
        <v>733844642.95166135</v>
      </c>
      <c r="I86" s="347">
        <v>75908205.811548293</v>
      </c>
      <c r="J86" s="435">
        <v>4.7706611294938431E-2</v>
      </c>
      <c r="K86" s="436">
        <v>228695257.71279785</v>
      </c>
      <c r="L86" s="436">
        <v>10910275.764700217</v>
      </c>
      <c r="M86" s="435">
        <v>7.7999631367663178E-2</v>
      </c>
      <c r="N86" s="436">
        <v>157098779.49676198</v>
      </c>
      <c r="O86" s="436">
        <v>12253646.889057236</v>
      </c>
      <c r="P86" s="435">
        <v>6.6414407428770458E-2</v>
      </c>
      <c r="Q86" s="436">
        <v>0</v>
      </c>
      <c r="R86" s="437">
        <v>0</v>
      </c>
      <c r="S86" s="346">
        <v>-1.3745944088026357E-2</v>
      </c>
      <c r="T86" s="347">
        <v>0</v>
      </c>
      <c r="U86" s="348">
        <v>0</v>
      </c>
      <c r="V86" s="346">
        <v>-0.16837733682018149</v>
      </c>
      <c r="W86" s="347">
        <v>0</v>
      </c>
      <c r="X86" s="347">
        <v>0</v>
      </c>
      <c r="Y86" s="438">
        <v>-7.7464183131196365E-2</v>
      </c>
      <c r="Z86" s="439">
        <v>174659983.98261976</v>
      </c>
      <c r="AA86" s="439">
        <v>-13529892.984921481</v>
      </c>
      <c r="AB86" s="438">
        <v>0.1989796921143169</v>
      </c>
      <c r="AC86" s="439">
        <v>0</v>
      </c>
      <c r="AD86" s="439">
        <v>0</v>
      </c>
      <c r="AE86" s="435">
        <v>0.17384725576816065</v>
      </c>
      <c r="AF86" s="436">
        <v>0</v>
      </c>
      <c r="AG86" s="437">
        <v>0</v>
      </c>
      <c r="AH86" s="346">
        <v>9.375949710019775E-2</v>
      </c>
      <c r="AI86" s="348">
        <v>0</v>
      </c>
      <c r="AJ86" s="348">
        <v>0</v>
      </c>
      <c r="AK86" s="345">
        <v>3.0552714951850475E-2</v>
      </c>
      <c r="AL86" s="189">
        <f t="shared" si="34"/>
        <v>1705186036.3857405</v>
      </c>
      <c r="AM86" s="188">
        <f t="shared" si="29"/>
        <v>52098062.909569263</v>
      </c>
      <c r="AN86" s="204">
        <v>0.18157087882905595</v>
      </c>
      <c r="AO86" s="191">
        <f t="shared" si="35"/>
        <v>604496330.09721887</v>
      </c>
      <c r="AP86" s="191">
        <f t="shared" si="19"/>
        <v>109758929.90469113</v>
      </c>
      <c r="AQ86" s="204">
        <v>-1.9585913134659419E-2</v>
      </c>
      <c r="AR86" s="193">
        <f t="shared" si="36"/>
        <v>14066159.103131553</v>
      </c>
      <c r="AS86" s="193">
        <f t="shared" si="20"/>
        <v>-275498.57033223344</v>
      </c>
      <c r="AT86" s="190">
        <v>-2.1402763205548486E-2</v>
      </c>
      <c r="AU86" s="191">
        <v>0</v>
      </c>
      <c r="AV86" s="193">
        <v>0</v>
      </c>
      <c r="AW86" s="346">
        <v>9.2822232777616781E-2</v>
      </c>
      <c r="AX86" s="347">
        <v>5655690.8660405055</v>
      </c>
      <c r="AY86" s="348">
        <v>524973.85408585286</v>
      </c>
      <c r="AZ86" s="346">
        <v>0.17638624958929058</v>
      </c>
      <c r="BA86" s="347">
        <v>0</v>
      </c>
      <c r="BB86" s="348">
        <v>0</v>
      </c>
      <c r="BC86" s="345">
        <v>0.23518801333450021</v>
      </c>
      <c r="BD86" s="347">
        <v>0</v>
      </c>
      <c r="BE86" s="317">
        <f t="shared" si="30"/>
        <v>0</v>
      </c>
      <c r="BF86" s="440">
        <v>0.10773598090945098</v>
      </c>
      <c r="BG86" s="441">
        <v>0</v>
      </c>
      <c r="BH86" s="442">
        <v>0</v>
      </c>
      <c r="BI86" s="346">
        <v>0.17777290356859371</v>
      </c>
      <c r="BJ86" s="347">
        <v>173495559.67001522</v>
      </c>
      <c r="BK86" s="348">
        <v>30842809.398796812</v>
      </c>
      <c r="BL86" s="345">
        <v>0.21329755061688102</v>
      </c>
      <c r="BM86" s="189">
        <f t="shared" si="37"/>
        <v>18685575.629076168</v>
      </c>
      <c r="BN86" s="189">
        <f t="shared" si="31"/>
        <v>3985587.5135484324</v>
      </c>
      <c r="BO86" s="443">
        <v>6.2206656668095613E-2</v>
      </c>
      <c r="BP86" s="348">
        <v>38088906.124214485</v>
      </c>
      <c r="BQ86" s="348">
        <v>2369383.5061323349</v>
      </c>
      <c r="BR86" s="346">
        <v>0.11081176743525713</v>
      </c>
      <c r="BS86" s="347">
        <v>7907393.7432363834</v>
      </c>
      <c r="BT86" s="348">
        <v>876232.27649451746</v>
      </c>
      <c r="BU86" s="346">
        <v>-1.0936825133679863E-3</v>
      </c>
      <c r="BV86" s="347">
        <v>0</v>
      </c>
      <c r="BW86" s="436">
        <v>0</v>
      </c>
      <c r="BX86" s="189">
        <f t="shared" si="26"/>
        <v>105321382815.88028</v>
      </c>
      <c r="BZ86" s="189">
        <f t="shared" si="27"/>
        <v>1753781772545.3208</v>
      </c>
      <c r="CB86" s="444">
        <f t="shared" si="32"/>
        <v>6.0053870136319139E-2</v>
      </c>
      <c r="CC86" s="445">
        <v>6.0083764080750598E-2</v>
      </c>
    </row>
    <row r="87" spans="1:81" ht="15.75">
      <c r="A87" s="423">
        <v>40544</v>
      </c>
      <c r="B87" s="172">
        <v>1891000000000</v>
      </c>
      <c r="C87" s="173">
        <v>25709158649.79287</v>
      </c>
      <c r="D87" s="174">
        <v>-4.3282468719129601E-2</v>
      </c>
      <c r="E87" s="175">
        <f>'[4]SPU investering'!I2</f>
        <v>64808587</v>
      </c>
      <c r="F87" s="175">
        <f t="shared" si="28"/>
        <v>-2805075.6395584894</v>
      </c>
      <c r="G87" s="333">
        <v>-8.9246794049911482E-2</v>
      </c>
      <c r="H87" s="334">
        <v>1225123041</v>
      </c>
      <c r="I87" s="334">
        <v>-109338303.72592826</v>
      </c>
      <c r="J87" s="424">
        <v>-9.9904608970758951E-2</v>
      </c>
      <c r="K87" s="425">
        <v>461116643</v>
      </c>
      <c r="L87" s="425">
        <v>-46067677.908824056</v>
      </c>
      <c r="M87" s="424">
        <v>-0.10603772873750864</v>
      </c>
      <c r="N87" s="425">
        <v>404888539</v>
      </c>
      <c r="O87" s="425">
        <v>-42933461.067408189</v>
      </c>
      <c r="P87" s="424">
        <v>-1.3125177371512243E-2</v>
      </c>
      <c r="Q87" s="425">
        <v>2168203</v>
      </c>
      <c r="R87" s="359">
        <v>-28458.048952444959</v>
      </c>
      <c r="S87" s="333">
        <v>-6.4467632794927435E-3</v>
      </c>
      <c r="T87" s="334">
        <v>99662364</v>
      </c>
      <c r="U87" s="335">
        <v>-642499.66858263954</v>
      </c>
      <c r="V87" s="333">
        <v>1.6635082518054276E-2</v>
      </c>
      <c r="W87" s="334">
        <v>0</v>
      </c>
      <c r="X87" s="334">
        <v>0</v>
      </c>
      <c r="Y87" s="426">
        <v>6.0555532942226979E-2</v>
      </c>
      <c r="Z87" s="427">
        <v>177610969</v>
      </c>
      <c r="AA87" s="427">
        <v>10755326.884180354</v>
      </c>
      <c r="AB87" s="426">
        <v>6.9650814249187162E-2</v>
      </c>
      <c r="AC87" s="427">
        <v>2875840</v>
      </c>
      <c r="AD87" s="427">
        <v>200304.59765038241</v>
      </c>
      <c r="AE87" s="424">
        <v>-8.6032355332442467E-2</v>
      </c>
      <c r="AF87" s="425">
        <v>0</v>
      </c>
      <c r="AG87" s="359">
        <v>0</v>
      </c>
      <c r="AH87" s="333">
        <v>-3.6077112878791242E-3</v>
      </c>
      <c r="AI87" s="335">
        <v>0</v>
      </c>
      <c r="AJ87" s="335">
        <v>0</v>
      </c>
      <c r="AK87" s="332">
        <v>3.1020812913761166E-2</v>
      </c>
      <c r="AL87" s="173">
        <v>1101314140</v>
      </c>
      <c r="AM87" s="172">
        <f t="shared" si="29"/>
        <v>34163659.896219775</v>
      </c>
      <c r="AN87" s="203">
        <v>0.11237923891815109</v>
      </c>
      <c r="AO87" s="173">
        <v>528818867</v>
      </c>
      <c r="AP87" s="177">
        <f t="shared" si="19"/>
        <v>59428261.799018964</v>
      </c>
      <c r="AQ87" s="203">
        <v>-4.8034228541121916E-2</v>
      </c>
      <c r="AR87" s="177">
        <f>'[4]SPU investering'!I14</f>
        <v>16861516</v>
      </c>
      <c r="AS87" s="177">
        <f t="shared" si="20"/>
        <v>-809929.91309378389</v>
      </c>
      <c r="AT87" s="174">
        <v>-0.10738319302289542</v>
      </c>
      <c r="AU87" s="175">
        <v>0</v>
      </c>
      <c r="AV87" s="177">
        <v>0</v>
      </c>
      <c r="AW87" s="333">
        <v>-4.0119170312599303E-2</v>
      </c>
      <c r="AX87" s="334">
        <v>15526610</v>
      </c>
      <c r="AY87" s="335">
        <v>-622914.71096730744</v>
      </c>
      <c r="AZ87" s="333">
        <v>0.10942307831999779</v>
      </c>
      <c r="BA87" s="334">
        <v>126573903</v>
      </c>
      <c r="BB87" s="335">
        <v>13850106.101236803</v>
      </c>
      <c r="BC87" s="332">
        <v>2.3945358628930019E-2</v>
      </c>
      <c r="BD87" s="334">
        <v>0</v>
      </c>
      <c r="BE87" s="316">
        <f t="shared" si="30"/>
        <v>0</v>
      </c>
      <c r="BF87" s="428">
        <v>-3.9818559053445987E-2</v>
      </c>
      <c r="BG87" s="429">
        <v>0</v>
      </c>
      <c r="BH87" s="430">
        <v>0</v>
      </c>
      <c r="BI87" s="333">
        <v>-1.1604124284411507E-2</v>
      </c>
      <c r="BJ87" s="334">
        <v>373572498</v>
      </c>
      <c r="BK87" s="335">
        <v>-4334981.6960300691</v>
      </c>
      <c r="BL87" s="332">
        <v>-9.9406247360269609E-2</v>
      </c>
      <c r="BM87" s="173">
        <v>26545272</v>
      </c>
      <c r="BN87" s="173">
        <f t="shared" si="31"/>
        <v>-2638765.874677639</v>
      </c>
      <c r="BO87" s="431">
        <v>3.4420236817638811E-2</v>
      </c>
      <c r="BP87" s="427">
        <v>32185344</v>
      </c>
      <c r="BQ87" s="335">
        <v>1107827.1625371703</v>
      </c>
      <c r="BR87" s="333">
        <v>0.14516172802548566</v>
      </c>
      <c r="BS87" s="334">
        <v>1073890</v>
      </c>
      <c r="BT87" s="335">
        <v>155887.72810928879</v>
      </c>
      <c r="BU87" s="333">
        <v>-5.1963013672695797E-2</v>
      </c>
      <c r="BV87" s="334">
        <v>0</v>
      </c>
      <c r="BW87" s="425">
        <v>0</v>
      </c>
      <c r="BX87" s="173">
        <f t="shared" si="26"/>
        <v>25799719343.877941</v>
      </c>
      <c r="BZ87" s="173">
        <f t="shared" si="27"/>
        <v>1886339273774</v>
      </c>
      <c r="CB87" s="432">
        <f t="shared" si="32"/>
        <v>1.3677136293865329E-2</v>
      </c>
      <c r="CC87" s="433">
        <v>1.35955360390232E-2</v>
      </c>
    </row>
    <row r="88" spans="1:81" ht="15.75">
      <c r="A88" s="423">
        <v>40575</v>
      </c>
      <c r="B88" s="172">
        <v>1916709158649.793</v>
      </c>
      <c r="C88" s="173">
        <v>44273340615.119797</v>
      </c>
      <c r="D88" s="174">
        <v>9.7480547697179377E-3</v>
      </c>
      <c r="E88" s="175">
        <f>E87*(1+D87)</f>
        <v>62003511.360441513</v>
      </c>
      <c r="F88" s="175">
        <f t="shared" si="28"/>
        <v>604413.62465641228</v>
      </c>
      <c r="G88" s="333">
        <v>8.855082831161358E-2</v>
      </c>
      <c r="H88" s="334">
        <v>1115784737.2740717</v>
      </c>
      <c r="I88" s="334">
        <v>98803662.703075185</v>
      </c>
      <c r="J88" s="424">
        <v>3.2569230011626808E-2</v>
      </c>
      <c r="K88" s="425">
        <v>415048965.09117597</v>
      </c>
      <c r="L88" s="425">
        <v>13517825.210142177</v>
      </c>
      <c r="M88" s="424">
        <v>6.4824583373498446E-2</v>
      </c>
      <c r="N88" s="425">
        <v>361955077.9325918</v>
      </c>
      <c r="O88" s="425">
        <v>23463587.126902424</v>
      </c>
      <c r="P88" s="424">
        <v>-6.780555691543017E-3</v>
      </c>
      <c r="Q88" s="425">
        <v>2139744.9510475551</v>
      </c>
      <c r="R88" s="359">
        <v>-14508.659806275933</v>
      </c>
      <c r="S88" s="333">
        <v>-2.1625199575589511E-2</v>
      </c>
      <c r="T88" s="334">
        <v>99019864.331417352</v>
      </c>
      <c r="U88" s="335">
        <v>-2141324.3281146977</v>
      </c>
      <c r="V88" s="333">
        <v>-2.9771455292183932E-2</v>
      </c>
      <c r="W88" s="334">
        <v>0</v>
      </c>
      <c r="X88" s="334">
        <v>0</v>
      </c>
      <c r="Y88" s="426">
        <v>2.9225778623005946E-2</v>
      </c>
      <c r="Z88" s="427">
        <v>188366295.88418034</v>
      </c>
      <c r="AA88" s="427">
        <v>5505151.6635466907</v>
      </c>
      <c r="AB88" s="426">
        <v>-9.606906239900165E-4</v>
      </c>
      <c r="AC88" s="427">
        <v>3076144.5976503827</v>
      </c>
      <c r="AD88" s="427">
        <v>-2955.2232730002643</v>
      </c>
      <c r="AE88" s="424">
        <v>3.4815006664269066E-2</v>
      </c>
      <c r="AF88" s="425">
        <v>0</v>
      </c>
      <c r="AG88" s="359">
        <v>0</v>
      </c>
      <c r="AH88" s="333">
        <v>-3.5042427244201833E-2</v>
      </c>
      <c r="AI88" s="335">
        <v>0</v>
      </c>
      <c r="AJ88" s="335">
        <v>0</v>
      </c>
      <c r="AK88" s="332">
        <v>7.7774549660556561E-3</v>
      </c>
      <c r="AL88" s="173">
        <f>AL87*(1+AK87)</f>
        <v>1135477799.89622</v>
      </c>
      <c r="AM88" s="172">
        <f t="shared" si="29"/>
        <v>8831127.4536488056</v>
      </c>
      <c r="AN88" s="203">
        <v>-5.9385075665975152E-2</v>
      </c>
      <c r="AO88" s="177">
        <f>AO87*(1+AN87)</f>
        <v>588247128.79901898</v>
      </c>
      <c r="AP88" s="177">
        <f t="shared" si="19"/>
        <v>-34933100.254022375</v>
      </c>
      <c r="AQ88" s="203">
        <v>1.4358467331996246E-2</v>
      </c>
      <c r="AR88" s="177">
        <f>AR87*(1+AQ87)</f>
        <v>16051586.086906215</v>
      </c>
      <c r="AS88" s="177">
        <f t="shared" si="20"/>
        <v>230476.17445556834</v>
      </c>
      <c r="AT88" s="174">
        <v>3.1592766790479267E-2</v>
      </c>
      <c r="AU88" s="175">
        <v>0</v>
      </c>
      <c r="AV88" s="177">
        <v>0</v>
      </c>
      <c r="AW88" s="333">
        <v>-6.6393330126065436E-2</v>
      </c>
      <c r="AX88" s="334">
        <v>14903695.289032694</v>
      </c>
      <c r="AY88" s="335">
        <v>-989505.96142303385</v>
      </c>
      <c r="AZ88" s="333">
        <v>1.1115595938053936E-2</v>
      </c>
      <c r="BA88" s="334">
        <v>140424009.10123682</v>
      </c>
      <c r="BB88" s="335">
        <v>1560896.545170957</v>
      </c>
      <c r="BC88" s="332">
        <v>7.909819273264905E-2</v>
      </c>
      <c r="BD88" s="334">
        <v>0</v>
      </c>
      <c r="BE88" s="316">
        <f t="shared" si="30"/>
        <v>0</v>
      </c>
      <c r="BF88" s="428">
        <v>-4.7358572603445224E-3</v>
      </c>
      <c r="BG88" s="429">
        <v>0</v>
      </c>
      <c r="BH88" s="430">
        <v>0</v>
      </c>
      <c r="BI88" s="333">
        <v>-1.8958171023165021E-2</v>
      </c>
      <c r="BJ88" s="334">
        <v>369237516.30396992</v>
      </c>
      <c r="BK88" s="335">
        <v>-7000067.9822593443</v>
      </c>
      <c r="BL88" s="332">
        <v>0.13031853429515414</v>
      </c>
      <c r="BM88" s="173">
        <f>BM87*(1+BL87)</f>
        <v>23906506.125322361</v>
      </c>
      <c r="BN88" s="173">
        <f t="shared" si="31"/>
        <v>3115460.8383701346</v>
      </c>
      <c r="BO88" s="431">
        <v>7.0745487508172528E-2</v>
      </c>
      <c r="BP88" s="335">
        <v>33293171.162537169</v>
      </c>
      <c r="BQ88" s="335">
        <v>2355341.6245867233</v>
      </c>
      <c r="BR88" s="333">
        <v>-7.7281578145919003E-2</v>
      </c>
      <c r="BS88" s="334">
        <v>1229777.7281092887</v>
      </c>
      <c r="BT88" s="335">
        <v>-95039.163596988728</v>
      </c>
      <c r="BU88" s="333">
        <v>2.0359659800579969E-2</v>
      </c>
      <c r="BV88" s="334">
        <v>0</v>
      </c>
      <c r="BW88" s="425">
        <v>0</v>
      </c>
      <c r="BX88" s="173">
        <f t="shared" si="26"/>
        <v>44160529173.727745</v>
      </c>
      <c r="BZ88" s="173">
        <f t="shared" si="27"/>
        <v>1912138993117.8782</v>
      </c>
      <c r="CB88" s="432">
        <f t="shared" si="32"/>
        <v>2.3094832191942739E-2</v>
      </c>
      <c r="CC88" s="433">
        <v>2.3098622143751701E-2</v>
      </c>
    </row>
    <row r="89" spans="1:81" ht="15.75">
      <c r="A89" s="423">
        <v>40603</v>
      </c>
      <c r="B89" s="172">
        <v>1960982499264.9128</v>
      </c>
      <c r="C89" s="173">
        <v>-15045776140.651464</v>
      </c>
      <c r="D89" s="174">
        <v>2.1665463284306876E-2</v>
      </c>
      <c r="E89" s="175">
        <f t="shared" ref="E89:E98" si="38">E88*(1+D88)</f>
        <v>62607924.98509793</v>
      </c>
      <c r="F89" s="175">
        <f t="shared" si="28"/>
        <v>1356429.7000712783</v>
      </c>
      <c r="G89" s="333">
        <v>0.13371490109014819</v>
      </c>
      <c r="H89" s="334">
        <v>1214588399.9771469</v>
      </c>
      <c r="I89" s="334">
        <v>162408567.76818556</v>
      </c>
      <c r="J89" s="424">
        <v>7.0123982272334934E-2</v>
      </c>
      <c r="K89" s="425">
        <v>428566790.30131811</v>
      </c>
      <c r="L89" s="425">
        <v>30052810.005601116</v>
      </c>
      <c r="M89" s="424">
        <v>0.19591145942512384</v>
      </c>
      <c r="N89" s="425">
        <v>385418665.0594942</v>
      </c>
      <c r="O89" s="425">
        <v>75507933.161488488</v>
      </c>
      <c r="P89" s="424">
        <v>-3.6676271967541106E-2</v>
      </c>
      <c r="Q89" s="425">
        <v>2125236.2912412793</v>
      </c>
      <c r="R89" s="359">
        <v>-77945.744212853562</v>
      </c>
      <c r="S89" s="333">
        <v>0.16935851560213191</v>
      </c>
      <c r="T89" s="334">
        <v>96878540.003302649</v>
      </c>
      <c r="U89" s="335">
        <v>16407205.728661092</v>
      </c>
      <c r="V89" s="333">
        <v>-1.211857409229097E-2</v>
      </c>
      <c r="W89" s="334">
        <v>0</v>
      </c>
      <c r="X89" s="334">
        <v>0</v>
      </c>
      <c r="Y89" s="426">
        <v>6.0933439487835028E-2</v>
      </c>
      <c r="Z89" s="427">
        <v>193871447.54772702</v>
      </c>
      <c r="AA89" s="427">
        <v>11813254.117568407</v>
      </c>
      <c r="AB89" s="426">
        <v>-2.146005101976934E-2</v>
      </c>
      <c r="AC89" s="427">
        <v>3073189.3743773825</v>
      </c>
      <c r="AD89" s="427">
        <v>-65950.800767551642</v>
      </c>
      <c r="AE89" s="424">
        <v>7.6595193400788977E-2</v>
      </c>
      <c r="AF89" s="425">
        <v>0</v>
      </c>
      <c r="AG89" s="359">
        <v>0</v>
      </c>
      <c r="AH89" s="333">
        <v>9.4967259157012693E-2</v>
      </c>
      <c r="AI89" s="335">
        <v>0</v>
      </c>
      <c r="AJ89" s="335">
        <v>0</v>
      </c>
      <c r="AK89" s="332">
        <v>-4.0087747059901887E-3</v>
      </c>
      <c r="AL89" s="173">
        <f t="shared" ref="AL89:AL98" si="39">AL88*(1+AK88)</f>
        <v>1144308927.3498688</v>
      </c>
      <c r="AM89" s="172">
        <f t="shared" si="29"/>
        <v>-4587276.6837989185</v>
      </c>
      <c r="AN89" s="203">
        <v>4.3518312174186634E-2</v>
      </c>
      <c r="AO89" s="177">
        <f t="shared" ref="AO89:AO98" si="40">AO88*(1+AN88)</f>
        <v>553314028.54499662</v>
      </c>
      <c r="AP89" s="177">
        <f t="shared" si="19"/>
        <v>24079292.624577977</v>
      </c>
      <c r="AQ89" s="203">
        <v>2.4556994565734167E-2</v>
      </c>
      <c r="AR89" s="177">
        <f t="shared" ref="AR89:AR98" si="41">AR88*(1+AQ88)</f>
        <v>16282062.261361785</v>
      </c>
      <c r="AS89" s="177">
        <f t="shared" si="20"/>
        <v>399838.5144712067</v>
      </c>
      <c r="AT89" s="174">
        <v>0.11733371997578228</v>
      </c>
      <c r="AU89" s="175">
        <v>0</v>
      </c>
      <c r="AV89" s="177">
        <v>0</v>
      </c>
      <c r="AW89" s="333">
        <v>1.8813674517983592E-2</v>
      </c>
      <c r="AX89" s="334">
        <v>13914189.32760966</v>
      </c>
      <c r="AY89" s="335">
        <v>261777.02919124911</v>
      </c>
      <c r="AZ89" s="333">
        <v>-7.5988363018231614E-2</v>
      </c>
      <c r="BA89" s="334">
        <v>141984905.64640778</v>
      </c>
      <c r="BB89" s="335">
        <v>-10789200.553368598</v>
      </c>
      <c r="BC89" s="332">
        <v>-1.2152308271769306E-3</v>
      </c>
      <c r="BD89" s="334">
        <v>0</v>
      </c>
      <c r="BE89" s="316">
        <f t="shared" si="30"/>
        <v>0</v>
      </c>
      <c r="BF89" s="428">
        <v>2.7618629366076734E-2</v>
      </c>
      <c r="BG89" s="429">
        <v>0</v>
      </c>
      <c r="BH89" s="430">
        <v>0</v>
      </c>
      <c r="BI89" s="333">
        <v>3.4097215407293234E-2</v>
      </c>
      <c r="BJ89" s="334">
        <v>362237448.32171059</v>
      </c>
      <c r="BK89" s="335">
        <v>12351288.304013617</v>
      </c>
      <c r="BL89" s="332">
        <v>-0.17292206514533465</v>
      </c>
      <c r="BM89" s="173">
        <f t="shared" ref="BM89:BM98" si="42">BM88*(1+BL88)</f>
        <v>27021966.963692494</v>
      </c>
      <c r="BN89" s="173">
        <f t="shared" si="31"/>
        <v>-4672694.3316507144</v>
      </c>
      <c r="BO89" s="431">
        <v>1.1319324557296659E-2</v>
      </c>
      <c r="BP89" s="335">
        <v>35648512.787123896</v>
      </c>
      <c r="BQ89" s="335">
        <v>403517.08622239548</v>
      </c>
      <c r="BR89" s="333">
        <v>-0.24946056391731589</v>
      </c>
      <c r="BS89" s="334">
        <v>1134738.5645123001</v>
      </c>
      <c r="BT89" s="335">
        <v>-283072.52220196393</v>
      </c>
      <c r="BU89" s="333">
        <v>-5.1402146954781916E-2</v>
      </c>
      <c r="BV89" s="334">
        <v>0</v>
      </c>
      <c r="BW89" s="425">
        <v>0</v>
      </c>
      <c r="BX89" s="173">
        <f t="shared" si="26"/>
        <v>-15360341914.055515</v>
      </c>
      <c r="BZ89" s="173">
        <f t="shared" si="27"/>
        <v>1956299522291.606</v>
      </c>
      <c r="CB89" s="432">
        <f t="shared" si="32"/>
        <v>-7.8517332029312339E-3</v>
      </c>
      <c r="CC89" s="433">
        <v>-7.67257032956259E-3</v>
      </c>
    </row>
    <row r="90" spans="1:81" ht="15.75">
      <c r="A90" s="423">
        <v>40634</v>
      </c>
      <c r="B90" s="172">
        <v>1945936723124.2615</v>
      </c>
      <c r="C90" s="173">
        <v>45084850179.51796</v>
      </c>
      <c r="D90" s="174">
        <v>4.9666808508999162E-2</v>
      </c>
      <c r="E90" s="175">
        <f t="shared" si="38"/>
        <v>63964354.685169213</v>
      </c>
      <c r="F90" s="175">
        <f t="shared" si="28"/>
        <v>3176905.3555500028</v>
      </c>
      <c r="G90" s="333">
        <v>-9.4325140084411993E-2</v>
      </c>
      <c r="H90" s="334">
        <v>1376996967.7453325</v>
      </c>
      <c r="I90" s="334">
        <v>-129885431.87838903</v>
      </c>
      <c r="J90" s="424">
        <v>-1.6721379749834928E-2</v>
      </c>
      <c r="K90" s="425">
        <v>458619600.30691922</v>
      </c>
      <c r="L90" s="425">
        <v>-7668752.4974495079</v>
      </c>
      <c r="M90" s="424">
        <v>7.9271392672960295E-2</v>
      </c>
      <c r="N90" s="425">
        <v>460926598.22098273</v>
      </c>
      <c r="O90" s="425">
        <v>36538293.360987321</v>
      </c>
      <c r="P90" s="424">
        <v>9.7276221208577568E-2</v>
      </c>
      <c r="Q90" s="425">
        <v>2047290.5470284258</v>
      </c>
      <c r="R90" s="359">
        <v>199152.68813096694</v>
      </c>
      <c r="S90" s="333">
        <v>3.4173396974439239E-2</v>
      </c>
      <c r="T90" s="334">
        <v>113285745.73196375</v>
      </c>
      <c r="U90" s="335">
        <v>3871358.7604437829</v>
      </c>
      <c r="V90" s="333">
        <v>9.022378929370499E-2</v>
      </c>
      <c r="W90" s="334">
        <v>0</v>
      </c>
      <c r="X90" s="334">
        <v>0</v>
      </c>
      <c r="Y90" s="426">
        <v>-7.410118992987226E-2</v>
      </c>
      <c r="Z90" s="427">
        <v>205684701.66529539</v>
      </c>
      <c r="AA90" s="427">
        <v>-15241481.143769167</v>
      </c>
      <c r="AB90" s="426">
        <v>-2.4060374200061442E-2</v>
      </c>
      <c r="AC90" s="427">
        <v>3007238.5736098308</v>
      </c>
      <c r="AD90" s="427">
        <v>-72355.285389911543</v>
      </c>
      <c r="AE90" s="424">
        <v>-1.6890303972107956E-2</v>
      </c>
      <c r="AF90" s="425">
        <v>0</v>
      </c>
      <c r="AG90" s="359">
        <v>0</v>
      </c>
      <c r="AH90" s="333">
        <v>-2.6827982370343725E-2</v>
      </c>
      <c r="AI90" s="335">
        <v>0</v>
      </c>
      <c r="AJ90" s="335">
        <v>0</v>
      </c>
      <c r="AK90" s="332">
        <v>-5.0554655034486615E-3</v>
      </c>
      <c r="AL90" s="173">
        <f t="shared" si="39"/>
        <v>1139721650.66607</v>
      </c>
      <c r="AM90" s="172">
        <f t="shared" si="29"/>
        <v>-5761823.4884758834</v>
      </c>
      <c r="AN90" s="203">
        <v>1.7988520449028388E-2</v>
      </c>
      <c r="AO90" s="177">
        <f t="shared" si="40"/>
        <v>577393321.16957462</v>
      </c>
      <c r="AP90" s="177">
        <f t="shared" si="19"/>
        <v>10386451.564991308</v>
      </c>
      <c r="AQ90" s="203">
        <v>4.6080876226005089E-2</v>
      </c>
      <c r="AR90" s="177">
        <f t="shared" si="41"/>
        <v>16681900.775832994</v>
      </c>
      <c r="AS90" s="177">
        <f t="shared" si="20"/>
        <v>768716.60486565845</v>
      </c>
      <c r="AT90" s="174">
        <v>0.26701675297031363</v>
      </c>
      <c r="AU90" s="175">
        <v>0</v>
      </c>
      <c r="AV90" s="177">
        <v>0</v>
      </c>
      <c r="AW90" s="333">
        <v>7.6894106834064793E-2</v>
      </c>
      <c r="AX90" s="334">
        <v>14175966.35680091</v>
      </c>
      <c r="AY90" s="335">
        <v>1090048.2715159575</v>
      </c>
      <c r="AZ90" s="333">
        <v>-5.0251942143483525E-2</v>
      </c>
      <c r="BA90" s="334">
        <v>131195705.09303918</v>
      </c>
      <c r="BB90" s="335">
        <v>-6592838.9818089316</v>
      </c>
      <c r="BC90" s="332">
        <v>-1.2175831046596509E-2</v>
      </c>
      <c r="BD90" s="334">
        <v>0</v>
      </c>
      <c r="BE90" s="316">
        <f t="shared" si="30"/>
        <v>0</v>
      </c>
      <c r="BF90" s="428">
        <v>-8.2744798975125267E-2</v>
      </c>
      <c r="BG90" s="429">
        <v>0</v>
      </c>
      <c r="BH90" s="430">
        <v>0</v>
      </c>
      <c r="BI90" s="333">
        <v>0.11388559059218821</v>
      </c>
      <c r="BJ90" s="334">
        <v>374588736.6257242</v>
      </c>
      <c r="BK90" s="335">
        <v>42660259.499802239</v>
      </c>
      <c r="BL90" s="332">
        <v>4.9645619943548311E-2</v>
      </c>
      <c r="BM90" s="173">
        <f t="shared" si="42"/>
        <v>22349272.632041778</v>
      </c>
      <c r="BN90" s="173">
        <f t="shared" si="31"/>
        <v>1109543.4951050917</v>
      </c>
      <c r="BO90" s="431">
        <v>1.7168230274232064E-2</v>
      </c>
      <c r="BP90" s="335">
        <v>36052029.873346291</v>
      </c>
      <c r="BQ90" s="335">
        <v>618949.55071910261</v>
      </c>
      <c r="BR90" s="333">
        <v>0.13763400369845213</v>
      </c>
      <c r="BS90" s="334">
        <v>851666.04231033614</v>
      </c>
      <c r="BT90" s="335">
        <v>117218.20721718689</v>
      </c>
      <c r="BU90" s="333">
        <v>0.14129565199615723</v>
      </c>
      <c r="BV90" s="334">
        <v>0</v>
      </c>
      <c r="BW90" s="425">
        <v>0</v>
      </c>
      <c r="BX90" s="173">
        <f t="shared" si="26"/>
        <v>45149535965.433922</v>
      </c>
      <c r="BZ90" s="173">
        <f t="shared" si="27"/>
        <v>1940939180377.5505</v>
      </c>
      <c r="CB90" s="432">
        <f t="shared" si="32"/>
        <v>2.3261695380198084E-2</v>
      </c>
      <c r="CC90" s="433">
        <v>2.3168713372721E-2</v>
      </c>
    </row>
    <row r="91" spans="1:81" ht="15.75">
      <c r="A91" s="423">
        <v>40664</v>
      </c>
      <c r="B91" s="172">
        <v>1991021573303.7793</v>
      </c>
      <c r="C91" s="173">
        <v>-22283570682.530308</v>
      </c>
      <c r="D91" s="174">
        <v>-9.6185215991201181E-2</v>
      </c>
      <c r="E91" s="175">
        <f t="shared" si="38"/>
        <v>67141260.040719211</v>
      </c>
      <c r="F91" s="175">
        <f t="shared" si="28"/>
        <v>-6457996.5989379827</v>
      </c>
      <c r="G91" s="333">
        <v>-0.14125209851419157</v>
      </c>
      <c r="H91" s="334">
        <v>1247111535.8669436</v>
      </c>
      <c r="I91" s="334">
        <v>-176157121.52246228</v>
      </c>
      <c r="J91" s="424">
        <v>-9.1034090835132156E-2</v>
      </c>
      <c r="K91" s="425">
        <v>450950847.8094697</v>
      </c>
      <c r="L91" s="425">
        <v>-41051900.441667125</v>
      </c>
      <c r="M91" s="424">
        <v>-0.11173189037043528</v>
      </c>
      <c r="N91" s="425">
        <v>497464891.58197004</v>
      </c>
      <c r="O91" s="425">
        <v>-55582692.729377151</v>
      </c>
      <c r="P91" s="424">
        <v>-0.19571305209634487</v>
      </c>
      <c r="Q91" s="425">
        <v>2246443.2351593929</v>
      </c>
      <c r="R91" s="359">
        <v>-439658.26191423181</v>
      </c>
      <c r="S91" s="333">
        <v>-1.0423125423506204E-2</v>
      </c>
      <c r="T91" s="334">
        <v>117157104.49240755</v>
      </c>
      <c r="U91" s="335">
        <v>-1221143.194379186</v>
      </c>
      <c r="V91" s="333">
        <v>-7.3779165089033996E-2</v>
      </c>
      <c r="W91" s="334">
        <v>0</v>
      </c>
      <c r="X91" s="334">
        <v>0</v>
      </c>
      <c r="Y91" s="426">
        <v>-8.4852719049813688E-2</v>
      </c>
      <c r="Z91" s="427">
        <v>190443220.52152622</v>
      </c>
      <c r="AA91" s="427">
        <v>-16159625.085854776</v>
      </c>
      <c r="AB91" s="426">
        <v>-0.15913510600819497</v>
      </c>
      <c r="AC91" s="427">
        <v>2934883.2882199194</v>
      </c>
      <c r="AD91" s="427">
        <v>-467042.96319255669</v>
      </c>
      <c r="AE91" s="424">
        <v>-0.18323967481503353</v>
      </c>
      <c r="AF91" s="425">
        <v>0</v>
      </c>
      <c r="AG91" s="359">
        <v>0</v>
      </c>
      <c r="AH91" s="333">
        <v>-0.12680664226408087</v>
      </c>
      <c r="AI91" s="335">
        <v>0</v>
      </c>
      <c r="AJ91" s="335">
        <v>0</v>
      </c>
      <c r="AK91" s="332">
        <v>-9.2179236874151457E-2</v>
      </c>
      <c r="AL91" s="173">
        <f t="shared" si="39"/>
        <v>1133959827.1775939</v>
      </c>
      <c r="AM91" s="172">
        <f t="shared" si="29"/>
        <v>-104527551.51517528</v>
      </c>
      <c r="AN91" s="203">
        <v>-0.12955559972865427</v>
      </c>
      <c r="AO91" s="177">
        <f t="shared" si="40"/>
        <v>587779772.73456597</v>
      </c>
      <c r="AP91" s="177">
        <f t="shared" si="19"/>
        <v>-76150160.964998797</v>
      </c>
      <c r="AQ91" s="203">
        <v>-8.2964531933951303E-3</v>
      </c>
      <c r="AR91" s="177">
        <f t="shared" si="41"/>
        <v>17450617.380698651</v>
      </c>
      <c r="AS91" s="177">
        <f t="shared" si="20"/>
        <v>-144778.2302948139</v>
      </c>
      <c r="AT91" s="174">
        <v>-0.14032692876084862</v>
      </c>
      <c r="AU91" s="175">
        <v>0</v>
      </c>
      <c r="AV91" s="177">
        <v>0</v>
      </c>
      <c r="AW91" s="333">
        <v>-0.12786856368163446</v>
      </c>
      <c r="AX91" s="334">
        <v>15266014.628316866</v>
      </c>
      <c r="AY91" s="335">
        <v>-1952043.3636656986</v>
      </c>
      <c r="AZ91" s="333">
        <v>-0.2155995770976592</v>
      </c>
      <c r="BA91" s="334">
        <v>124602866.11123025</v>
      </c>
      <c r="BB91" s="335">
        <v>-26864325.238737494</v>
      </c>
      <c r="BC91" s="332">
        <v>-0.18425725689550268</v>
      </c>
      <c r="BD91" s="334">
        <v>0</v>
      </c>
      <c r="BE91" s="316">
        <f t="shared" si="30"/>
        <v>0</v>
      </c>
      <c r="BF91" s="428">
        <v>2.5257795203058316E-2</v>
      </c>
      <c r="BG91" s="429">
        <v>0</v>
      </c>
      <c r="BH91" s="430">
        <v>0</v>
      </c>
      <c r="BI91" s="333">
        <v>-0.15794426823333915</v>
      </c>
      <c r="BJ91" s="334">
        <v>417248996.12552649</v>
      </c>
      <c r="BK91" s="335">
        <v>-65902087.364141643</v>
      </c>
      <c r="BL91" s="332">
        <v>-0.11637755825440585</v>
      </c>
      <c r="BM91" s="173">
        <f t="shared" si="42"/>
        <v>23458816.127146866</v>
      </c>
      <c r="BN91" s="173">
        <f t="shared" si="31"/>
        <v>-2730079.7404164299</v>
      </c>
      <c r="BO91" s="431">
        <v>-0.11438522789182876</v>
      </c>
      <c r="BP91" s="335">
        <v>36670979.424065389</v>
      </c>
      <c r="BQ91" s="335">
        <v>-4194618.3384382827</v>
      </c>
      <c r="BR91" s="333">
        <v>-6.8315265158157654E-2</v>
      </c>
      <c r="BS91" s="334">
        <v>968884.24952752294</v>
      </c>
      <c r="BT91" s="335">
        <v>-66189.584414035315</v>
      </c>
      <c r="BU91" s="333">
        <v>-0.18925519046127171</v>
      </c>
      <c r="BV91" s="334">
        <v>0</v>
      </c>
      <c r="BW91" s="425">
        <v>0</v>
      </c>
      <c r="BX91" s="173">
        <f t="shared" si="26"/>
        <v>-21703501667.392239</v>
      </c>
      <c r="BZ91" s="173">
        <f t="shared" si="27"/>
        <v>1986088716342.9839</v>
      </c>
      <c r="CB91" s="432">
        <f t="shared" si="32"/>
        <v>-1.0927760421173549E-2</v>
      </c>
      <c r="CC91" s="433">
        <v>-1.1192028746104601E-2</v>
      </c>
    </row>
    <row r="92" spans="1:81" ht="15.75">
      <c r="A92" s="423">
        <v>40695</v>
      </c>
      <c r="B92" s="172">
        <v>1968738002621.249</v>
      </c>
      <c r="C92" s="173">
        <v>-35535835903.572365</v>
      </c>
      <c r="D92" s="174">
        <v>-0.10282784949522494</v>
      </c>
      <c r="E92" s="175">
        <f t="shared" si="38"/>
        <v>60683263.441781223</v>
      </c>
      <c r="F92" s="175">
        <f t="shared" si="28"/>
        <v>-6239929.4800705658</v>
      </c>
      <c r="G92" s="333">
        <v>-5.4263826178108307E-3</v>
      </c>
      <c r="H92" s="334">
        <v>1070954414.3444812</v>
      </c>
      <c r="I92" s="334">
        <v>-5811408.4184666714</v>
      </c>
      <c r="J92" s="424">
        <v>-1.5519792744193403E-3</v>
      </c>
      <c r="K92" s="425">
        <v>409898947.36780256</v>
      </c>
      <c r="L92" s="425">
        <v>-636154.6709211336</v>
      </c>
      <c r="M92" s="424">
        <v>0.10570870743515107</v>
      </c>
      <c r="N92" s="425">
        <v>441882198.85259289</v>
      </c>
      <c r="O92" s="425">
        <v>46710796.079309985</v>
      </c>
      <c r="P92" s="424">
        <v>-3.9072687476828502E-2</v>
      </c>
      <c r="Q92" s="425">
        <v>1806784.9732451614</v>
      </c>
      <c r="R92" s="359">
        <v>-70595.944597438138</v>
      </c>
      <c r="S92" s="333">
        <v>3.5004437394649861E-2</v>
      </c>
      <c r="T92" s="334">
        <v>115935961.29802836</v>
      </c>
      <c r="U92" s="335">
        <v>4058273.0990453833</v>
      </c>
      <c r="V92" s="333">
        <v>7.5446671308983096E-2</v>
      </c>
      <c r="W92" s="334">
        <v>0</v>
      </c>
      <c r="X92" s="334">
        <v>0</v>
      </c>
      <c r="Y92" s="426">
        <v>-0.10169735901381879</v>
      </c>
      <c r="Z92" s="427">
        <v>174283595.43567142</v>
      </c>
      <c r="AA92" s="427">
        <v>-17724181.375240628</v>
      </c>
      <c r="AB92" s="426">
        <v>6.9118231800473435E-3</v>
      </c>
      <c r="AC92" s="427">
        <v>2467840.3250273629</v>
      </c>
      <c r="AD92" s="427">
        <v>17057.275963179698</v>
      </c>
      <c r="AE92" s="424">
        <v>-0.1045880443604736</v>
      </c>
      <c r="AF92" s="425">
        <v>0</v>
      </c>
      <c r="AG92" s="359">
        <v>0</v>
      </c>
      <c r="AH92" s="333">
        <v>-0.14212957909751328</v>
      </c>
      <c r="AI92" s="335">
        <v>0</v>
      </c>
      <c r="AJ92" s="335">
        <v>0</v>
      </c>
      <c r="AK92" s="332">
        <v>-6.237991859817214E-3</v>
      </c>
      <c r="AL92" s="173">
        <f t="shared" si="39"/>
        <v>1029432275.6624187</v>
      </c>
      <c r="AM92" s="172">
        <f t="shared" si="29"/>
        <v>-6421590.1558152782</v>
      </c>
      <c r="AN92" s="203">
        <v>4.8333560466816944E-2</v>
      </c>
      <c r="AO92" s="177">
        <f t="shared" si="40"/>
        <v>511629611.76956719</v>
      </c>
      <c r="AP92" s="177">
        <f t="shared" si="19"/>
        <v>24728880.777078453</v>
      </c>
      <c r="AQ92" s="203">
        <v>-0.16740586204760916</v>
      </c>
      <c r="AR92" s="177">
        <f t="shared" si="41"/>
        <v>17305839.150403839</v>
      </c>
      <c r="AS92" s="177">
        <f t="shared" si="20"/>
        <v>-2897098.9214306185</v>
      </c>
      <c r="AT92" s="174">
        <v>2.1858671949905862E-2</v>
      </c>
      <c r="AU92" s="175">
        <v>0</v>
      </c>
      <c r="AV92" s="177">
        <v>0</v>
      </c>
      <c r="AW92" s="333">
        <v>5.2630278636934313E-2</v>
      </c>
      <c r="AX92" s="334">
        <v>13313971.264651168</v>
      </c>
      <c r="AY92" s="335">
        <v>700718.01742272766</v>
      </c>
      <c r="AZ92" s="333">
        <v>4.7239451114498975E-2</v>
      </c>
      <c r="BA92" s="334">
        <v>97738540.87249276</v>
      </c>
      <c r="BB92" s="335">
        <v>4617115.0235485816</v>
      </c>
      <c r="BC92" s="332">
        <v>-9.4174278726972052E-3</v>
      </c>
      <c r="BD92" s="334">
        <v>0</v>
      </c>
      <c r="BE92" s="316">
        <f t="shared" si="30"/>
        <v>0</v>
      </c>
      <c r="BF92" s="428">
        <v>-2.8269236943321022E-2</v>
      </c>
      <c r="BG92" s="429">
        <v>0</v>
      </c>
      <c r="BH92" s="430">
        <v>0</v>
      </c>
      <c r="BI92" s="333">
        <v>-1.997152506634528E-2</v>
      </c>
      <c r="BJ92" s="334">
        <v>351346908.76138484</v>
      </c>
      <c r="BK92" s="335">
        <v>-7016933.5953109255</v>
      </c>
      <c r="BL92" s="332">
        <v>-1.6150392132307321E-2</v>
      </c>
      <c r="BM92" s="173">
        <f t="shared" si="42"/>
        <v>20728736.386730436</v>
      </c>
      <c r="BN92" s="173">
        <f t="shared" si="31"/>
        <v>-334777.22105292371</v>
      </c>
      <c r="BO92" s="431">
        <v>1.1385608700758941E-2</v>
      </c>
      <c r="BP92" s="335">
        <v>32476361.085627109</v>
      </c>
      <c r="BQ92" s="335">
        <v>369763.1393455051</v>
      </c>
      <c r="BR92" s="333">
        <v>-4.6905536232724102E-2</v>
      </c>
      <c r="BS92" s="334">
        <v>902694.66511348763</v>
      </c>
      <c r="BT92" s="335">
        <v>-42341.377321567445</v>
      </c>
      <c r="BU92" s="333">
        <v>-0.16321543387337539</v>
      </c>
      <c r="BV92" s="334">
        <v>0</v>
      </c>
      <c r="BW92" s="425">
        <v>0</v>
      </c>
      <c r="BX92" s="173">
        <f t="shared" si="26"/>
        <v>-35569843495.823845</v>
      </c>
      <c r="BZ92" s="173">
        <f t="shared" si="27"/>
        <v>1964385214675.5918</v>
      </c>
      <c r="CB92" s="432">
        <f t="shared" si="32"/>
        <v>-1.8107366737484847E-2</v>
      </c>
      <c r="CC92" s="433">
        <v>-1.8050058390836499E-2</v>
      </c>
    </row>
    <row r="93" spans="1:81" ht="15.75">
      <c r="A93" s="423">
        <v>40725</v>
      </c>
      <c r="B93" s="172">
        <v>1933202166717.6768</v>
      </c>
      <c r="C93" s="173">
        <v>-56463295474.563461</v>
      </c>
      <c r="D93" s="174">
        <v>7.8126392033049774E-2</v>
      </c>
      <c r="E93" s="175">
        <f t="shared" si="38"/>
        <v>54443333.961710654</v>
      </c>
      <c r="F93" s="175">
        <f t="shared" si="28"/>
        <v>4253461.252678859</v>
      </c>
      <c r="G93" s="333">
        <v>7.5094692651270764E-2</v>
      </c>
      <c r="H93" s="334">
        <v>1065143005.9260145</v>
      </c>
      <c r="I93" s="334">
        <v>79986586.659664735</v>
      </c>
      <c r="J93" s="424">
        <v>0.11837948976713744</v>
      </c>
      <c r="K93" s="425">
        <v>409262792.69688141</v>
      </c>
      <c r="L93" s="425">
        <v>48448320.580130562</v>
      </c>
      <c r="M93" s="424">
        <v>-6.8098751863600645E-3</v>
      </c>
      <c r="N93" s="425">
        <v>488592994.93190289</v>
      </c>
      <c r="O93" s="425">
        <v>-3327257.3124161144</v>
      </c>
      <c r="P93" s="424">
        <v>0.21999315576376652</v>
      </c>
      <c r="Q93" s="425">
        <v>1736189.0286477234</v>
      </c>
      <c r="R93" s="359">
        <v>381949.70341464109</v>
      </c>
      <c r="S93" s="333">
        <v>-6.0884952862177233E-3</v>
      </c>
      <c r="T93" s="334">
        <v>119994234.39707375</v>
      </c>
      <c r="U93" s="335">
        <v>-730584.33049988805</v>
      </c>
      <c r="V93" s="333">
        <v>0.12604036500912971</v>
      </c>
      <c r="W93" s="334">
        <v>0</v>
      </c>
      <c r="X93" s="334">
        <v>0</v>
      </c>
      <c r="Y93" s="426">
        <v>9.2722175859193387E-2</v>
      </c>
      <c r="Z93" s="427">
        <v>156559414.06043079</v>
      </c>
      <c r="AA93" s="427">
        <v>14516529.522923538</v>
      </c>
      <c r="AB93" s="426">
        <v>7.8882477727684162E-3</v>
      </c>
      <c r="AC93" s="427">
        <v>2484897.6009905427</v>
      </c>
      <c r="AD93" s="427">
        <v>19601.487966571229</v>
      </c>
      <c r="AE93" s="424">
        <v>0.10029091841176792</v>
      </c>
      <c r="AF93" s="425">
        <v>0</v>
      </c>
      <c r="AG93" s="359">
        <v>0</v>
      </c>
      <c r="AH93" s="333">
        <v>7.5904826261263436E-2</v>
      </c>
      <c r="AI93" s="335">
        <v>0</v>
      </c>
      <c r="AJ93" s="335">
        <v>0</v>
      </c>
      <c r="AK93" s="332">
        <v>9.2472086225745848E-2</v>
      </c>
      <c r="AL93" s="173">
        <f t="shared" si="39"/>
        <v>1023010685.5066035</v>
      </c>
      <c r="AM93" s="172">
        <f t="shared" si="29"/>
        <v>94599932.32002601</v>
      </c>
      <c r="AN93" s="203">
        <v>8.2894924814986892E-2</v>
      </c>
      <c r="AO93" s="177">
        <f t="shared" si="40"/>
        <v>536358492.54664564</v>
      </c>
      <c r="AP93" s="177">
        <f t="shared" si="19"/>
        <v>44461396.913533896</v>
      </c>
      <c r="AQ93" s="203">
        <v>3.5600077202094391E-2</v>
      </c>
      <c r="AR93" s="177">
        <f t="shared" si="41"/>
        <v>14408740.228973221</v>
      </c>
      <c r="AS93" s="177">
        <f t="shared" si="20"/>
        <v>512952.26453636988</v>
      </c>
      <c r="AT93" s="174">
        <v>0.11161670991912796</v>
      </c>
      <c r="AU93" s="175">
        <v>0</v>
      </c>
      <c r="AV93" s="177">
        <v>0</v>
      </c>
      <c r="AW93" s="333">
        <v>5.4704921506219119E-2</v>
      </c>
      <c r="AX93" s="334">
        <v>14014689.282073896</v>
      </c>
      <c r="AY93" s="335">
        <v>766672.47710990289</v>
      </c>
      <c r="AZ93" s="333">
        <v>0.11085101335304605</v>
      </c>
      <c r="BA93" s="334">
        <v>102355655.89604133</v>
      </c>
      <c r="BB93" s="335">
        <v>11346228.178491864</v>
      </c>
      <c r="BC93" s="332">
        <v>7.1660681193133749E-5</v>
      </c>
      <c r="BD93" s="334">
        <v>0</v>
      </c>
      <c r="BE93" s="316">
        <f t="shared" si="30"/>
        <v>0</v>
      </c>
      <c r="BF93" s="428">
        <v>0.1578804266477207</v>
      </c>
      <c r="BG93" s="429">
        <v>0</v>
      </c>
      <c r="BH93" s="430">
        <v>0</v>
      </c>
      <c r="BI93" s="333">
        <v>0.14405559530729278</v>
      </c>
      <c r="BJ93" s="334">
        <v>344329975.16607392</v>
      </c>
      <c r="BK93" s="335">
        <v>49602659.554694116</v>
      </c>
      <c r="BL93" s="332">
        <v>6.5281289617686172E-2</v>
      </c>
      <c r="BM93" s="173">
        <f t="shared" si="42"/>
        <v>20393959.165677514</v>
      </c>
      <c r="BN93" s="173">
        <f t="shared" si="31"/>
        <v>1331343.9547458591</v>
      </c>
      <c r="BO93" s="431">
        <v>0.11484400767879507</v>
      </c>
      <c r="BP93" s="335">
        <v>32846124.224972613</v>
      </c>
      <c r="BQ93" s="335">
        <v>3772180.5427114116</v>
      </c>
      <c r="BR93" s="333">
        <v>7.9741985443063074E-2</v>
      </c>
      <c r="BS93" s="334">
        <v>860353.28779192024</v>
      </c>
      <c r="BT93" s="335">
        <v>68606.279350994766</v>
      </c>
      <c r="BU93" s="333">
        <v>0.27253401042917624</v>
      </c>
      <c r="BV93" s="334">
        <v>0</v>
      </c>
      <c r="BW93" s="425">
        <v>0</v>
      </c>
      <c r="BX93" s="173">
        <f t="shared" si="26"/>
        <v>-56813306054.612526</v>
      </c>
      <c r="BZ93" s="173">
        <f t="shared" si="27"/>
        <v>1928815371179.7686</v>
      </c>
      <c r="CB93" s="432">
        <f t="shared" si="32"/>
        <v>-2.9455025557921809E-2</v>
      </c>
      <c r="CC93" s="433">
        <v>-2.9207134383896702E-2</v>
      </c>
    </row>
    <row r="94" spans="1:81" ht="15.75">
      <c r="A94" s="423">
        <v>40756</v>
      </c>
      <c r="B94" s="172">
        <v>1876738871243.1133</v>
      </c>
      <c r="C94" s="173">
        <v>-156034175899.74878</v>
      </c>
      <c r="D94" s="174">
        <v>-0.13284872964754169</v>
      </c>
      <c r="E94" s="175">
        <f t="shared" si="38"/>
        <v>58696795.21438951</v>
      </c>
      <c r="F94" s="175">
        <f t="shared" si="28"/>
        <v>-7797794.678613551</v>
      </c>
      <c r="G94" s="333">
        <v>-0.35625868552738593</v>
      </c>
      <c r="H94" s="334">
        <v>1145129592.5856793</v>
      </c>
      <c r="I94" s="334">
        <v>-407962363.4130851</v>
      </c>
      <c r="J94" s="424">
        <v>-0.11148424179719423</v>
      </c>
      <c r="K94" s="425">
        <v>457711113.27701199</v>
      </c>
      <c r="L94" s="425">
        <v>-51027576.42583736</v>
      </c>
      <c r="M94" s="424">
        <v>-0.11040499309916775</v>
      </c>
      <c r="N94" s="425">
        <v>485265737.61948675</v>
      </c>
      <c r="O94" s="425">
        <v>-53575760.413141981</v>
      </c>
      <c r="P94" s="424">
        <v>-0.10073301558152199</v>
      </c>
      <c r="Q94" s="425">
        <v>2118138.7320623645</v>
      </c>
      <c r="R94" s="359">
        <v>-213366.5019006634</v>
      </c>
      <c r="S94" s="333">
        <v>3.3629551275330377E-2</v>
      </c>
      <c r="T94" s="334">
        <v>119263650.06657386</v>
      </c>
      <c r="U94" s="335">
        <v>4010783.0351969046</v>
      </c>
      <c r="V94" s="333">
        <v>-0.33905075139367452</v>
      </c>
      <c r="W94" s="334">
        <v>0</v>
      </c>
      <c r="X94" s="334">
        <v>0</v>
      </c>
      <c r="Y94" s="426">
        <v>-0.47083157295247496</v>
      </c>
      <c r="Z94" s="427">
        <v>171075943.58335432</v>
      </c>
      <c r="AA94" s="427">
        <v>-80547955.611679584</v>
      </c>
      <c r="AB94" s="426">
        <v>-0.35890003629761436</v>
      </c>
      <c r="AC94" s="427">
        <v>2504499.0889571141</v>
      </c>
      <c r="AD94" s="427">
        <v>-898864.81393405038</v>
      </c>
      <c r="AE94" s="424">
        <v>-0.4545472926254861</v>
      </c>
      <c r="AF94" s="425">
        <v>0</v>
      </c>
      <c r="AG94" s="359">
        <v>0</v>
      </c>
      <c r="AH94" s="333">
        <v>-0.41839819466347827</v>
      </c>
      <c r="AI94" s="335">
        <v>0</v>
      </c>
      <c r="AJ94" s="335">
        <v>0</v>
      </c>
      <c r="AK94" s="332">
        <v>-0.16448775205508795</v>
      </c>
      <c r="AL94" s="173">
        <f t="shared" si="39"/>
        <v>1117610617.8266294</v>
      </c>
      <c r="AM94" s="172">
        <f t="shared" si="29"/>
        <v>-183833258.19920027</v>
      </c>
      <c r="AN94" s="203">
        <v>-0.24617769302244996</v>
      </c>
      <c r="AO94" s="177">
        <f t="shared" si="40"/>
        <v>580819889.46017957</v>
      </c>
      <c r="AP94" s="177">
        <f t="shared" si="19"/>
        <v>-142984900.44886142</v>
      </c>
      <c r="AQ94" s="203">
        <v>-0.14831815331794623</v>
      </c>
      <c r="AR94" s="177">
        <f t="shared" si="41"/>
        <v>14921692.493509591</v>
      </c>
      <c r="AS94" s="177">
        <f t="shared" si="20"/>
        <v>-2213157.8750156029</v>
      </c>
      <c r="AT94" s="174">
        <v>-0.12989299122864936</v>
      </c>
      <c r="AU94" s="175">
        <v>0</v>
      </c>
      <c r="AV94" s="177">
        <v>0</v>
      </c>
      <c r="AW94" s="333">
        <v>-9.4921496403316472E-2</v>
      </c>
      <c r="AX94" s="334">
        <v>14781361.7591838</v>
      </c>
      <c r="AY94" s="335">
        <v>-1403068.9770604847</v>
      </c>
      <c r="AZ94" s="333">
        <v>-0.37091639873054638</v>
      </c>
      <c r="BA94" s="334">
        <v>113701884.07453319</v>
      </c>
      <c r="BB94" s="335">
        <v>-42173893.369803913</v>
      </c>
      <c r="BC94" s="332">
        <v>-0.28413188204429224</v>
      </c>
      <c r="BD94" s="334">
        <v>0</v>
      </c>
      <c r="BE94" s="316">
        <f t="shared" si="30"/>
        <v>0</v>
      </c>
      <c r="BF94" s="428">
        <v>-0.26783603356257896</v>
      </c>
      <c r="BG94" s="429">
        <v>0</v>
      </c>
      <c r="BH94" s="430">
        <v>0</v>
      </c>
      <c r="BI94" s="333">
        <v>-0.53654583701856029</v>
      </c>
      <c r="BJ94" s="334">
        <v>393932634.72076803</v>
      </c>
      <c r="BK94" s="335">
        <v>-211362915.22518125</v>
      </c>
      <c r="BL94" s="332">
        <v>-0.26586427179972993</v>
      </c>
      <c r="BM94" s="173">
        <f t="shared" si="42"/>
        <v>21725303.120423373</v>
      </c>
      <c r="BN94" s="173">
        <f t="shared" si="31"/>
        <v>-5775981.8937397609</v>
      </c>
      <c r="BO94" s="431">
        <v>-0.21811022939277921</v>
      </c>
      <c r="BP94" s="335">
        <v>36618304.767684028</v>
      </c>
      <c r="BQ94" s="335">
        <v>-7986826.852854264</v>
      </c>
      <c r="BR94" s="333">
        <v>-0.25919918207168663</v>
      </c>
      <c r="BS94" s="334">
        <v>928959.56714291498</v>
      </c>
      <c r="BT94" s="335">
        <v>-240785.55998111161</v>
      </c>
      <c r="BU94" s="333">
        <v>-0.3404426052872353</v>
      </c>
      <c r="BV94" s="334">
        <v>0</v>
      </c>
      <c r="BW94" s="425">
        <v>0</v>
      </c>
      <c r="BX94" s="173">
        <f t="shared" si="26"/>
        <v>-154838188212.52408</v>
      </c>
      <c r="BZ94" s="173">
        <f t="shared" si="27"/>
        <v>1872002065125.156</v>
      </c>
      <c r="CB94" s="432">
        <f t="shared" si="32"/>
        <v>-8.271261613280971E-2</v>
      </c>
      <c r="CC94" s="433">
        <v>-8.3141122236358292E-2</v>
      </c>
    </row>
    <row r="95" spans="1:81" ht="15.75">
      <c r="A95" s="423">
        <v>40787</v>
      </c>
      <c r="B95" s="172">
        <v>1720704695343.3645</v>
      </c>
      <c r="C95" s="173">
        <v>-115159020047.98758</v>
      </c>
      <c r="D95" s="174">
        <v>-3.8534941458260558E-2</v>
      </c>
      <c r="E95" s="175">
        <f t="shared" si="38"/>
        <v>50899000.535775959</v>
      </c>
      <c r="F95" s="175">
        <f t="shared" si="28"/>
        <v>-1961390.0059300994</v>
      </c>
      <c r="G95" s="333">
        <v>-0.15442412395242358</v>
      </c>
      <c r="H95" s="334">
        <v>737167229.17259419</v>
      </c>
      <c r="I95" s="334">
        <v>-113836403.57141332</v>
      </c>
      <c r="J95" s="424">
        <v>-9.4496449603991894E-2</v>
      </c>
      <c r="K95" s="425">
        <v>406683536.85117465</v>
      </c>
      <c r="L95" s="425">
        <v>-38430150.344830208</v>
      </c>
      <c r="M95" s="424">
        <v>-5.2330226216532792E-2</v>
      </c>
      <c r="N95" s="425">
        <v>431689977.20634478</v>
      </c>
      <c r="O95" s="425">
        <v>-22590434.162617907</v>
      </c>
      <c r="P95" s="424">
        <v>-0.21185530468423311</v>
      </c>
      <c r="Q95" s="425">
        <v>1904772.2301617009</v>
      </c>
      <c r="R95" s="359">
        <v>-403536.10117497336</v>
      </c>
      <c r="S95" s="333">
        <v>-0.15009041645203203</v>
      </c>
      <c r="T95" s="334">
        <v>123274433.10177077</v>
      </c>
      <c r="U95" s="335">
        <v>-18502311.002132937</v>
      </c>
      <c r="V95" s="333">
        <v>-2.635586456786855E-2</v>
      </c>
      <c r="W95" s="334">
        <v>0</v>
      </c>
      <c r="X95" s="334">
        <v>0</v>
      </c>
      <c r="Y95" s="426">
        <v>-6.4146826553792738E-2</v>
      </c>
      <c r="Z95" s="427">
        <v>90527987.971674725</v>
      </c>
      <c r="AA95" s="427">
        <v>-5807083.1426828541</v>
      </c>
      <c r="AB95" s="426">
        <v>-0.43468230867851271</v>
      </c>
      <c r="AC95" s="427">
        <v>1605634.2750230639</v>
      </c>
      <c r="AD95" s="427">
        <v>-697940.81356037536</v>
      </c>
      <c r="AE95" s="424">
        <v>-0.16852676734095973</v>
      </c>
      <c r="AF95" s="425">
        <v>0</v>
      </c>
      <c r="AG95" s="359">
        <v>0</v>
      </c>
      <c r="AH95" s="333">
        <v>-0.41799841762004386</v>
      </c>
      <c r="AI95" s="335">
        <v>0</v>
      </c>
      <c r="AJ95" s="335">
        <v>0</v>
      </c>
      <c r="AK95" s="332">
        <v>-2.1209759784427865E-2</v>
      </c>
      <c r="AL95" s="173">
        <f t="shared" si="39"/>
        <v>933777359.62742913</v>
      </c>
      <c r="AM95" s="172">
        <f t="shared" si="29"/>
        <v>-19805193.489835083</v>
      </c>
      <c r="AN95" s="203">
        <v>-0.30871222564448353</v>
      </c>
      <c r="AO95" s="177">
        <f t="shared" si="40"/>
        <v>437834989.01131815</v>
      </c>
      <c r="AP95" s="177">
        <f t="shared" si="19"/>
        <v>-135165013.92271203</v>
      </c>
      <c r="AQ95" s="203">
        <v>-8.2417242213817479E-2</v>
      </c>
      <c r="AR95" s="177">
        <f t="shared" si="41"/>
        <v>12708534.618493987</v>
      </c>
      <c r="AS95" s="177">
        <f t="shared" si="20"/>
        <v>-1047402.3758351034</v>
      </c>
      <c r="AT95" s="174">
        <v>-0.19853936022914301</v>
      </c>
      <c r="AU95" s="175">
        <v>0</v>
      </c>
      <c r="AV95" s="177">
        <v>0</v>
      </c>
      <c r="AW95" s="333">
        <v>-0.10122256054214651</v>
      </c>
      <c r="AX95" s="334">
        <v>13378292.782123314</v>
      </c>
      <c r="AY95" s="335">
        <v>-1354185.0510890388</v>
      </c>
      <c r="AZ95" s="333">
        <v>-0.25538008284238517</v>
      </c>
      <c r="BA95" s="334">
        <v>71527990.704729274</v>
      </c>
      <c r="BB95" s="335">
        <v>-18266824.191723119</v>
      </c>
      <c r="BC95" s="332">
        <v>-8.2819394678322805E-2</v>
      </c>
      <c r="BD95" s="334">
        <v>0</v>
      </c>
      <c r="BE95" s="316">
        <f t="shared" si="30"/>
        <v>0</v>
      </c>
      <c r="BF95" s="428">
        <v>-4.4783733140096683E-2</v>
      </c>
      <c r="BG95" s="429">
        <v>0</v>
      </c>
      <c r="BH95" s="430">
        <v>0</v>
      </c>
      <c r="BI95" s="333">
        <v>-0.17571241590500378</v>
      </c>
      <c r="BJ95" s="334">
        <v>182569719.49558678</v>
      </c>
      <c r="BK95" s="335">
        <v>-32079766.48366842</v>
      </c>
      <c r="BL95" s="332">
        <v>-0.16369148519743595</v>
      </c>
      <c r="BM95" s="173">
        <f t="shared" si="42"/>
        <v>15949321.226683613</v>
      </c>
      <c r="BN95" s="173">
        <f t="shared" si="31"/>
        <v>-2610768.0794868316</v>
      </c>
      <c r="BO95" s="431">
        <v>5.2164878363065957E-3</v>
      </c>
      <c r="BP95" s="335">
        <v>28631477.914829761</v>
      </c>
      <c r="BQ95" s="335">
        <v>149355.75627819038</v>
      </c>
      <c r="BR95" s="333">
        <v>-0.16899416398581701</v>
      </c>
      <c r="BS95" s="334">
        <v>688174.00716180343</v>
      </c>
      <c r="BT95" s="335">
        <v>-116297.39101707863</v>
      </c>
      <c r="BU95" s="333">
        <v>1.4604367584097673E-2</v>
      </c>
      <c r="BV95" s="334">
        <v>0</v>
      </c>
      <c r="BW95" s="425">
        <v>0</v>
      </c>
      <c r="BX95" s="173">
        <f t="shared" si="26"/>
        <v>-114746494703.61412</v>
      </c>
      <c r="BZ95" s="173">
        <f t="shared" si="27"/>
        <v>1717163876912.6318</v>
      </c>
      <c r="CB95" s="432">
        <f t="shared" si="32"/>
        <v>-6.6823263781859973E-2</v>
      </c>
      <c r="CC95" s="433">
        <v>-6.6925498814314408E-2</v>
      </c>
    </row>
    <row r="96" spans="1:81" ht="15.75">
      <c r="A96" s="423">
        <v>40817</v>
      </c>
      <c r="B96" s="186">
        <v>1605545675295.377</v>
      </c>
      <c r="C96" s="173">
        <v>140056976290.98437</v>
      </c>
      <c r="D96" s="174">
        <v>-6.7107998911722422E-2</v>
      </c>
      <c r="E96" s="175">
        <f t="shared" si="38"/>
        <v>48937610.529845864</v>
      </c>
      <c r="F96" s="175">
        <f t="shared" si="28"/>
        <v>-3284105.1141791921</v>
      </c>
      <c r="G96" s="333">
        <v>5.6066154707087555E-2</v>
      </c>
      <c r="H96" s="334">
        <v>623330825.60118091</v>
      </c>
      <c r="I96" s="334">
        <v>34947762.501852423</v>
      </c>
      <c r="J96" s="424">
        <v>-7.2700816008235995E-3</v>
      </c>
      <c r="K96" s="425">
        <v>368253386.50634444</v>
      </c>
      <c r="L96" s="425">
        <v>-2677232.1696807561</v>
      </c>
      <c r="M96" s="424">
        <v>-0.1167453119705405</v>
      </c>
      <c r="N96" s="425">
        <v>409099543.04372686</v>
      </c>
      <c r="O96" s="425">
        <v>-47760453.77964545</v>
      </c>
      <c r="P96" s="424">
        <v>0.12577101353707709</v>
      </c>
      <c r="Q96" s="425">
        <v>1501236.1289867277</v>
      </c>
      <c r="R96" s="359">
        <v>188811.98950113895</v>
      </c>
      <c r="S96" s="333">
        <v>-0.11835505853581475</v>
      </c>
      <c r="T96" s="334">
        <v>104772122.09963784</v>
      </c>
      <c r="U96" s="335">
        <v>-12400310.644024167</v>
      </c>
      <c r="V96" s="333">
        <v>-0.22083707775314682</v>
      </c>
      <c r="W96" s="334">
        <v>0</v>
      </c>
      <c r="X96" s="334">
        <v>0</v>
      </c>
      <c r="Y96" s="426">
        <v>8.7295989929123463E-2</v>
      </c>
      <c r="Z96" s="427">
        <v>84720904.828991875</v>
      </c>
      <c r="AA96" s="427">
        <v>7395795.2547379024</v>
      </c>
      <c r="AB96" s="426">
        <v>3.0581494080824487E-2</v>
      </c>
      <c r="AC96" s="427">
        <v>907693.4614626884</v>
      </c>
      <c r="AD96" s="427">
        <v>27758.622218924294</v>
      </c>
      <c r="AE96" s="424">
        <v>8.2960946107633438E-2</v>
      </c>
      <c r="AF96" s="425">
        <v>0</v>
      </c>
      <c r="AG96" s="359">
        <v>0</v>
      </c>
      <c r="AH96" s="333">
        <v>6.3697199078727534E-2</v>
      </c>
      <c r="AI96" s="335">
        <v>0</v>
      </c>
      <c r="AJ96" s="335">
        <v>0</v>
      </c>
      <c r="AK96" s="332">
        <v>-0.11862956302102236</v>
      </c>
      <c r="AL96" s="173">
        <f t="shared" si="39"/>
        <v>913972166.1375941</v>
      </c>
      <c r="AM96" s="172">
        <f t="shared" si="29"/>
        <v>-108424118.68228003</v>
      </c>
      <c r="AN96" s="203">
        <v>0.15583661897990375</v>
      </c>
      <c r="AO96" s="177">
        <f t="shared" si="40"/>
        <v>302669975.08860612</v>
      </c>
      <c r="AP96" s="177">
        <f t="shared" si="19"/>
        <v>47167065.584540069</v>
      </c>
      <c r="AQ96" s="203">
        <v>7.4048993740760179E-3</v>
      </c>
      <c r="AR96" s="177">
        <f t="shared" si="41"/>
        <v>11661132.242658883</v>
      </c>
      <c r="AS96" s="177">
        <f t="shared" si="20"/>
        <v>86349.510844682431</v>
      </c>
      <c r="AT96" s="174">
        <v>0.10827461245400727</v>
      </c>
      <c r="AU96" s="175">
        <v>0</v>
      </c>
      <c r="AV96" s="177">
        <v>0</v>
      </c>
      <c r="AW96" s="333">
        <v>2.6955470925639825E-3</v>
      </c>
      <c r="AX96" s="334">
        <v>12024107.731034275</v>
      </c>
      <c r="AY96" s="335">
        <v>32411.548635065545</v>
      </c>
      <c r="AZ96" s="333">
        <v>-0.16167411120862646</v>
      </c>
      <c r="BA96" s="334">
        <v>53261166.513006158</v>
      </c>
      <c r="BB96" s="335">
        <v>-8610951.7579249293</v>
      </c>
      <c r="BC96" s="332">
        <v>-9.1651504246279117E-2</v>
      </c>
      <c r="BD96" s="334">
        <v>0</v>
      </c>
      <c r="BE96" s="316">
        <f t="shared" si="30"/>
        <v>0</v>
      </c>
      <c r="BF96" s="428">
        <v>0.23167985032224589</v>
      </c>
      <c r="BG96" s="429">
        <v>0</v>
      </c>
      <c r="BH96" s="430">
        <v>0</v>
      </c>
      <c r="BI96" s="333">
        <v>0.15082500765055185</v>
      </c>
      <c r="BJ96" s="334">
        <v>150489953.01191837</v>
      </c>
      <c r="BK96" s="335">
        <v>22697648.314353775</v>
      </c>
      <c r="BL96" s="332">
        <v>0.14204208586809927</v>
      </c>
      <c r="BM96" s="173">
        <f t="shared" si="42"/>
        <v>13338553.147196781</v>
      </c>
      <c r="BN96" s="173">
        <f t="shared" si="31"/>
        <v>1894635.9114903309</v>
      </c>
      <c r="BO96" s="431">
        <v>8.2901354249915651E-3</v>
      </c>
      <c r="BP96" s="335">
        <v>28780833.671107952</v>
      </c>
      <c r="BQ96" s="335">
        <v>238597.00877764207</v>
      </c>
      <c r="BR96" s="333">
        <v>4.16102679053783E-2</v>
      </c>
      <c r="BS96" s="334">
        <v>571876.61614472477</v>
      </c>
      <c r="BT96" s="335">
        <v>23795.939206603187</v>
      </c>
      <c r="BU96" s="333">
        <v>7.9219965618200286E-2</v>
      </c>
      <c r="BV96" s="334">
        <v>0</v>
      </c>
      <c r="BW96" s="425">
        <v>0</v>
      </c>
      <c r="BX96" s="173">
        <f t="shared" si="26"/>
        <v>140125432830.94589</v>
      </c>
      <c r="BZ96" s="173">
        <f t="shared" si="27"/>
        <v>1602417382209.0176</v>
      </c>
      <c r="CB96" s="432">
        <f t="shared" si="32"/>
        <v>8.7446276099286652E-2</v>
      </c>
      <c r="CC96" s="433">
        <v>8.7233255612748403E-2</v>
      </c>
    </row>
    <row r="97" spans="1:81" ht="15.75">
      <c r="A97" s="423">
        <v>40848</v>
      </c>
      <c r="B97" s="172">
        <v>1745602651586.3613</v>
      </c>
      <c r="C97" s="173">
        <v>-27697320915.785992</v>
      </c>
      <c r="D97" s="174">
        <v>0.10143598231882112</v>
      </c>
      <c r="E97" s="175">
        <f t="shared" si="38"/>
        <v>45653505.41566667</v>
      </c>
      <c r="F97" s="175">
        <f t="shared" si="28"/>
        <v>4630908.1681357687</v>
      </c>
      <c r="G97" s="333">
        <v>-0.15428062037702692</v>
      </c>
      <c r="H97" s="334">
        <v>658278588.1030333</v>
      </c>
      <c r="I97" s="334">
        <v>-101559628.95344935</v>
      </c>
      <c r="J97" s="424">
        <v>7.4905311417295076E-2</v>
      </c>
      <c r="K97" s="425">
        <v>365576154.33666366</v>
      </c>
      <c r="L97" s="425">
        <v>27383595.687324919</v>
      </c>
      <c r="M97" s="424">
        <v>5.0253838550451027E-2</v>
      </c>
      <c r="N97" s="425">
        <v>361339089.26408142</v>
      </c>
      <c r="O97" s="425">
        <v>18158676.253844161</v>
      </c>
      <c r="P97" s="424">
        <v>-0.13352064515724121</v>
      </c>
      <c r="Q97" s="425">
        <v>1690048.1184878666</v>
      </c>
      <c r="R97" s="359">
        <v>-225656.31512728159</v>
      </c>
      <c r="S97" s="333">
        <v>-0.13485671495615878</v>
      </c>
      <c r="T97" s="334">
        <v>92371811.455613673</v>
      </c>
      <c r="U97" s="335">
        <v>-12456959.047453735</v>
      </c>
      <c r="V97" s="333">
        <v>-0.49261674345391571</v>
      </c>
      <c r="W97" s="334">
        <v>0</v>
      </c>
      <c r="X97" s="334">
        <v>0</v>
      </c>
      <c r="Y97" s="426">
        <v>-0.37110859128534124</v>
      </c>
      <c r="Z97" s="427">
        <v>92116700.083729774</v>
      </c>
      <c r="AA97" s="427">
        <v>-34185298.801927231</v>
      </c>
      <c r="AB97" s="426">
        <v>-0.21948562960294404</v>
      </c>
      <c r="AC97" s="427">
        <v>935452.08368161262</v>
      </c>
      <c r="AD97" s="427">
        <v>-205318.28955024463</v>
      </c>
      <c r="AE97" s="424">
        <v>-0.17415893376371039</v>
      </c>
      <c r="AF97" s="425">
        <v>0</v>
      </c>
      <c r="AG97" s="359">
        <v>0</v>
      </c>
      <c r="AH97" s="333">
        <v>-0.12012217998814999</v>
      </c>
      <c r="AI97" s="335">
        <v>0</v>
      </c>
      <c r="AJ97" s="335">
        <v>0</v>
      </c>
      <c r="AK97" s="332">
        <v>2.0411033102032215E-2</v>
      </c>
      <c r="AL97" s="173">
        <f t="shared" si="39"/>
        <v>805548047.45531404</v>
      </c>
      <c r="AM97" s="172">
        <f t="shared" si="29"/>
        <v>16442067.861887831</v>
      </c>
      <c r="AN97" s="203">
        <v>3.7877854944222696E-2</v>
      </c>
      <c r="AO97" s="177">
        <f t="shared" si="40"/>
        <v>349837040.67314613</v>
      </c>
      <c r="AP97" s="177">
        <f t="shared" si="19"/>
        <v>13251076.680733565</v>
      </c>
      <c r="AQ97" s="203">
        <v>0.10887274318144054</v>
      </c>
      <c r="AR97" s="177">
        <f t="shared" si="41"/>
        <v>11747481.753503567</v>
      </c>
      <c r="AS97" s="177">
        <f t="shared" si="20"/>
        <v>1278980.5639778525</v>
      </c>
      <c r="AT97" s="174">
        <v>-1.1268316860558979E-2</v>
      </c>
      <c r="AU97" s="175">
        <v>0</v>
      </c>
      <c r="AV97" s="177">
        <v>0</v>
      </c>
      <c r="AW97" s="333">
        <v>-0.12425420984472098</v>
      </c>
      <c r="AX97" s="334">
        <v>12056519.279669341</v>
      </c>
      <c r="AY97" s="335">
        <v>-1498073.2765729586</v>
      </c>
      <c r="AZ97" s="333">
        <v>4.2791460245019966E-2</v>
      </c>
      <c r="BA97" s="334">
        <v>44650214.755081229</v>
      </c>
      <c r="BB97" s="335">
        <v>1910647.8896236622</v>
      </c>
      <c r="BC97" s="332">
        <v>-0.16755518405670136</v>
      </c>
      <c r="BD97" s="334">
        <v>0</v>
      </c>
      <c r="BE97" s="316">
        <f t="shared" si="30"/>
        <v>0</v>
      </c>
      <c r="BF97" s="428">
        <v>-0.16468060304803428</v>
      </c>
      <c r="BG97" s="429">
        <v>0</v>
      </c>
      <c r="BH97" s="430">
        <v>0</v>
      </c>
      <c r="BI97" s="333">
        <v>-0.1589433365158758</v>
      </c>
      <c r="BJ97" s="334">
        <v>173187601.32627216</v>
      </c>
      <c r="BK97" s="335">
        <v>-27527015.197979014</v>
      </c>
      <c r="BL97" s="332">
        <v>2.1826105198102866E-2</v>
      </c>
      <c r="BM97" s="173">
        <f t="shared" si="42"/>
        <v>15233189.058687111</v>
      </c>
      <c r="BN97" s="173">
        <f t="shared" si="31"/>
        <v>332481.18689749448</v>
      </c>
      <c r="BO97" s="431">
        <v>5.813289330758098E-2</v>
      </c>
      <c r="BP97" s="335">
        <v>29019430.679885592</v>
      </c>
      <c r="BQ97" s="335">
        <v>1686983.4675605313</v>
      </c>
      <c r="BR97" s="333">
        <v>-0.17233091156790326</v>
      </c>
      <c r="BS97" s="334">
        <v>595672.55535132799</v>
      </c>
      <c r="BT97" s="335">
        <v>-102652.79445967666</v>
      </c>
      <c r="BU97" s="333">
        <v>-3.9429213307104069E-2</v>
      </c>
      <c r="BV97" s="334">
        <v>0</v>
      </c>
      <c r="BW97" s="425">
        <v>0</v>
      </c>
      <c r="BX97" s="173">
        <f t="shared" si="26"/>
        <v>-27604635730.869457</v>
      </c>
      <c r="BZ97" s="173">
        <f t="shared" si="27"/>
        <v>1742542815039.9634</v>
      </c>
      <c r="CB97" s="432">
        <f t="shared" si="32"/>
        <v>-1.5841582480850765E-2</v>
      </c>
      <c r="CC97" s="433">
        <v>-1.58669104281065E-2</v>
      </c>
    </row>
    <row r="98" spans="1:81" s="170" customFormat="1" ht="15.75">
      <c r="A98" s="434">
        <v>40878</v>
      </c>
      <c r="B98" s="188">
        <v>1717905330670.5754</v>
      </c>
      <c r="C98" s="189">
        <v>5837148233.1390858</v>
      </c>
      <c r="D98" s="190">
        <v>-7.0265719067096971E-2</v>
      </c>
      <c r="E98" s="191">
        <f t="shared" si="38"/>
        <v>50284413.583802439</v>
      </c>
      <c r="F98" s="191">
        <f t="shared" si="28"/>
        <v>-3533270.478333177</v>
      </c>
      <c r="G98" s="346">
        <v>2.8747468231283321E-2</v>
      </c>
      <c r="H98" s="347">
        <v>556718959.14958394</v>
      </c>
      <c r="I98" s="347">
        <v>16004260.59190578</v>
      </c>
      <c r="J98" s="435">
        <v>-5.370742520534337E-2</v>
      </c>
      <c r="K98" s="436">
        <v>392959750.0239886</v>
      </c>
      <c r="L98" s="436">
        <v>-21104856.383123796</v>
      </c>
      <c r="M98" s="435">
        <v>-0.21003150368475382</v>
      </c>
      <c r="N98" s="436">
        <v>379497765.51792556</v>
      </c>
      <c r="O98" s="436">
        <v>-79706486.336734027</v>
      </c>
      <c r="P98" s="435">
        <v>5.0683348928724802E-2</v>
      </c>
      <c r="Q98" s="436">
        <v>1464391.8033605849</v>
      </c>
      <c r="R98" s="437">
        <v>74220.280738089074</v>
      </c>
      <c r="S98" s="346">
        <v>-1.3645967255746074E-2</v>
      </c>
      <c r="T98" s="347">
        <v>79914852.408159941</v>
      </c>
      <c r="U98" s="348">
        <v>-1090515.4592095308</v>
      </c>
      <c r="V98" s="346">
        <v>7.1554438532083375E-2</v>
      </c>
      <c r="W98" s="347">
        <v>0</v>
      </c>
      <c r="X98" s="347">
        <v>0</v>
      </c>
      <c r="Y98" s="438">
        <v>-0.22682316509734282</v>
      </c>
      <c r="Z98" s="439">
        <v>57931401.281802543</v>
      </c>
      <c r="AA98" s="439">
        <v>-13140183.797262715</v>
      </c>
      <c r="AB98" s="438">
        <v>-0.11589168010074033</v>
      </c>
      <c r="AC98" s="439">
        <v>730133.79413136793</v>
      </c>
      <c r="AD98" s="439">
        <v>-84616.432100212289</v>
      </c>
      <c r="AE98" s="435">
        <v>6.9423405486217518E-2</v>
      </c>
      <c r="AF98" s="436">
        <v>0</v>
      </c>
      <c r="AG98" s="437">
        <v>0</v>
      </c>
      <c r="AH98" s="346">
        <v>7.2979568306574677E-2</v>
      </c>
      <c r="AI98" s="348">
        <v>0</v>
      </c>
      <c r="AJ98" s="348">
        <v>0</v>
      </c>
      <c r="AK98" s="345">
        <v>-2.1818215401162681E-2</v>
      </c>
      <c r="AL98" s="189">
        <f t="shared" si="39"/>
        <v>821990115.31720185</v>
      </c>
      <c r="AM98" s="188">
        <f t="shared" si="29"/>
        <v>-17934357.393617261</v>
      </c>
      <c r="AN98" s="204">
        <v>-0.1031176429643489</v>
      </c>
      <c r="AO98" s="191">
        <f t="shared" si="40"/>
        <v>363088117.35387969</v>
      </c>
      <c r="AP98" s="191">
        <f t="shared" si="19"/>
        <v>-37440790.849894978</v>
      </c>
      <c r="AQ98" s="204">
        <v>3.5463914188565843E-3</v>
      </c>
      <c r="AR98" s="193">
        <f t="shared" si="41"/>
        <v>13026462.317481419</v>
      </c>
      <c r="AS98" s="193">
        <f t="shared" si="20"/>
        <v>46196.934180774755</v>
      </c>
      <c r="AT98" s="190">
        <v>0.10892161652945256</v>
      </c>
      <c r="AU98" s="191">
        <v>0</v>
      </c>
      <c r="AV98" s="193">
        <v>0</v>
      </c>
      <c r="AW98" s="346">
        <v>-9.0119280176252864E-4</v>
      </c>
      <c r="AX98" s="347">
        <v>10558446.003096381</v>
      </c>
      <c r="AY98" s="348">
        <v>-9515.1955357888</v>
      </c>
      <c r="AZ98" s="346">
        <v>8.5709365799364751E-2</v>
      </c>
      <c r="BA98" s="347">
        <v>46560862.644704886</v>
      </c>
      <c r="BB98" s="348">
        <v>3990702.0083489888</v>
      </c>
      <c r="BC98" s="345">
        <v>-0.14185263924413949</v>
      </c>
      <c r="BD98" s="347">
        <v>0</v>
      </c>
      <c r="BE98" s="317">
        <f t="shared" si="30"/>
        <v>0</v>
      </c>
      <c r="BF98" s="440">
        <v>0.10618630040417634</v>
      </c>
      <c r="BG98" s="441">
        <v>0</v>
      </c>
      <c r="BH98" s="442">
        <v>0</v>
      </c>
      <c r="BI98" s="346">
        <v>1.875943619352029E-3</v>
      </c>
      <c r="BJ98" s="347">
        <v>145660586.12829316</v>
      </c>
      <c r="BK98" s="348">
        <v>273251.04713844822</v>
      </c>
      <c r="BL98" s="345">
        <v>0.21631436774153517</v>
      </c>
      <c r="BM98" s="189">
        <f t="shared" si="42"/>
        <v>15565670.245584605</v>
      </c>
      <c r="BN98" s="189">
        <f t="shared" si="31"/>
        <v>3367078.1176468604</v>
      </c>
      <c r="BO98" s="443">
        <v>1.8331250365434693E-2</v>
      </c>
      <c r="BP98" s="348">
        <v>30706414.147446122</v>
      </c>
      <c r="BQ98" s="348">
        <v>562886.9655615607</v>
      </c>
      <c r="BR98" s="346">
        <v>0.18378267376864554</v>
      </c>
      <c r="BS98" s="347">
        <v>493019.76089165133</v>
      </c>
      <c r="BT98" s="348">
        <v>90608.489877445987</v>
      </c>
      <c r="BU98" s="346">
        <v>-1.7586112404622309E-2</v>
      </c>
      <c r="BV98" s="347">
        <v>0</v>
      </c>
      <c r="BW98" s="436">
        <v>0</v>
      </c>
      <c r="BX98" s="189">
        <f t="shared" si="26"/>
        <v>5986783621.0294981</v>
      </c>
      <c r="BZ98" s="189">
        <f t="shared" si="27"/>
        <v>1714938179309.0942</v>
      </c>
      <c r="CB98" s="444">
        <f t="shared" si="32"/>
        <v>3.4909617695032154E-3</v>
      </c>
      <c r="CC98" s="445">
        <v>3.3978288145020104E-3</v>
      </c>
    </row>
    <row r="99" spans="1:81" ht="15.75">
      <c r="A99" s="423">
        <v>40909</v>
      </c>
      <c r="B99" s="172">
        <v>1945000000000</v>
      </c>
      <c r="C99" s="173">
        <v>103078262431.73474</v>
      </c>
      <c r="D99" s="174">
        <v>-1.6865282302124099E-2</v>
      </c>
      <c r="E99" s="175">
        <f>'[4]SPU investering'!J2</f>
        <v>0</v>
      </c>
      <c r="F99" s="175">
        <f t="shared" si="28"/>
        <v>0</v>
      </c>
      <c r="G99" s="333">
        <v>9.1505107761333374E-2</v>
      </c>
      <c r="H99" s="334">
        <v>397110801</v>
      </c>
      <c r="I99" s="334">
        <v>36337666.638694413</v>
      </c>
      <c r="J99" s="424">
        <v>9.1724282610154514E-2</v>
      </c>
      <c r="K99" s="425">
        <v>351148122</v>
      </c>
      <c r="L99" s="425">
        <v>32208809.580353014</v>
      </c>
      <c r="M99" s="424">
        <v>0.13096529177186123</v>
      </c>
      <c r="N99" s="425">
        <v>199057766</v>
      </c>
      <c r="O99" s="425">
        <v>26069658.403644878</v>
      </c>
      <c r="P99" s="424">
        <v>8.4052414779310247E-2</v>
      </c>
      <c r="Q99" s="425">
        <v>50432620</v>
      </c>
      <c r="R99" s="359">
        <v>4238983.4946473371</v>
      </c>
      <c r="S99" s="333">
        <v>0.16636480823891669</v>
      </c>
      <c r="T99" s="334">
        <v>0</v>
      </c>
      <c r="U99" s="335">
        <v>0</v>
      </c>
      <c r="V99" s="333">
        <v>0.27381915854373917</v>
      </c>
      <c r="W99" s="334">
        <v>15011546</v>
      </c>
      <c r="X99" s="334">
        <v>4110448.8941606334</v>
      </c>
      <c r="Y99" s="426">
        <v>-2.1704838322746011E-2</v>
      </c>
      <c r="Z99" s="427">
        <v>86632995</v>
      </c>
      <c r="AA99" s="427">
        <v>-1880355.1498902636</v>
      </c>
      <c r="AB99" s="426">
        <v>0.22141387316431618</v>
      </c>
      <c r="AC99" s="427">
        <v>259852015</v>
      </c>
      <c r="AD99" s="427">
        <v>57534841.09070199</v>
      </c>
      <c r="AE99" s="424">
        <v>-4.8392085180544803E-2</v>
      </c>
      <c r="AF99" s="425">
        <v>0</v>
      </c>
      <c r="AG99" s="359">
        <v>0</v>
      </c>
      <c r="AH99" s="333">
        <v>1.422491762314159E-3</v>
      </c>
      <c r="AI99" s="335">
        <v>0</v>
      </c>
      <c r="AJ99" s="335">
        <v>0</v>
      </c>
      <c r="AK99" s="332">
        <v>0.12873800237830899</v>
      </c>
      <c r="AL99" s="173">
        <v>1068135337</v>
      </c>
      <c r="AM99" s="172">
        <f t="shared" si="29"/>
        <v>137509609.55506188</v>
      </c>
      <c r="AN99" s="203">
        <v>0.18663543333320623</v>
      </c>
      <c r="AO99" s="173">
        <v>298447102</v>
      </c>
      <c r="AP99" s="177">
        <f t="shared" si="19"/>
        <v>55700804.208809599</v>
      </c>
      <c r="AQ99" s="203">
        <v>5.6861028939779672E-2</v>
      </c>
      <c r="AR99" s="177">
        <f>'[4]SPU investering'!J14</f>
        <v>3287695</v>
      </c>
      <c r="AS99" s="177">
        <f t="shared" si="20"/>
        <v>186941.72054016893</v>
      </c>
      <c r="AT99" s="174">
        <v>7.9063877924296283E-2</v>
      </c>
      <c r="AU99" s="175">
        <v>0</v>
      </c>
      <c r="AV99" s="177">
        <v>0</v>
      </c>
      <c r="AW99" s="333">
        <v>0.15893682853684865</v>
      </c>
      <c r="AX99" s="334">
        <v>73330561</v>
      </c>
      <c r="AY99" s="335">
        <v>11654926.80016792</v>
      </c>
      <c r="AZ99" s="333">
        <v>0.14184170900479975</v>
      </c>
      <c r="BA99" s="334">
        <v>106898076</v>
      </c>
      <c r="BB99" s="335">
        <v>15162605.789164968</v>
      </c>
      <c r="BC99" s="332">
        <v>0.14105403131374791</v>
      </c>
      <c r="BD99" s="334">
        <v>0</v>
      </c>
      <c r="BE99" s="316">
        <f t="shared" si="30"/>
        <v>0</v>
      </c>
      <c r="BF99" s="428">
        <v>-4.4429467697701862E-2</v>
      </c>
      <c r="BG99" s="429">
        <v>47189387</v>
      </c>
      <c r="BH99" s="430">
        <v>-2096599.3453908521</v>
      </c>
      <c r="BI99" s="333">
        <v>2.5759773536502092E-2</v>
      </c>
      <c r="BJ99" s="334">
        <v>277092036</v>
      </c>
      <c r="BK99" s="335">
        <v>7137828.0961282849</v>
      </c>
      <c r="BL99" s="332">
        <v>3.0718505494685897E-2</v>
      </c>
      <c r="BM99" s="173">
        <v>22438950</v>
      </c>
      <c r="BN99" s="173">
        <f t="shared" si="31"/>
        <v>689291.00886998209</v>
      </c>
      <c r="BO99" s="431">
        <v>4.7605564501290019E-2</v>
      </c>
      <c r="BP99" s="427">
        <v>81788373</v>
      </c>
      <c r="BQ99" s="335">
        <v>3893581.666307067</v>
      </c>
      <c r="BR99" s="333">
        <v>0.13804669306343548</v>
      </c>
      <c r="BS99" s="334">
        <v>653786</v>
      </c>
      <c r="BT99" s="335">
        <v>90252.995271171225</v>
      </c>
      <c r="BU99" s="333">
        <v>3.8477079100936264E-2</v>
      </c>
      <c r="BV99" s="334">
        <v>13677283</v>
      </c>
      <c r="BW99" s="425">
        <v>526261.89987689082</v>
      </c>
      <c r="BX99" s="173">
        <f t="shared" ref="BX99:BX130" si="43">C99-F99-I99-L99-O99-R99-U99-X99-AA99-AD99-AG99-AJ99-AM99-AP99-AS99-AV99-AY99-BB99-BE99-BH99-BK99-BN99-BQ99-BT99-BW99</f>
        <v>102689186874.38763</v>
      </c>
      <c r="BZ99" s="173">
        <f t="shared" ref="BZ99:BZ131" si="44">B99-E99-H99-K99-N99-Q99-T99-W99-Z99-AC99-AF99-AI99-AL99-AO99-AR99-AU99-AX99-BA99-BD99-BG99-BJ99-BM99-BP99-BS99-BV99</f>
        <v>1941647815549</v>
      </c>
      <c r="CB99" s="432">
        <f t="shared" si="32"/>
        <v>5.2887648342834159E-2</v>
      </c>
      <c r="CC99" s="433">
        <v>5.2996535954619402E-2</v>
      </c>
    </row>
    <row r="100" spans="1:81" ht="15.75">
      <c r="A100" s="423">
        <v>40940</v>
      </c>
      <c r="B100" s="172">
        <v>2048078262431.7346</v>
      </c>
      <c r="C100" s="173">
        <v>97004694958.609421</v>
      </c>
      <c r="D100" s="174">
        <v>9.4619528645916204E-2</v>
      </c>
      <c r="E100" s="175">
        <f>E99*(1+D99)</f>
        <v>0</v>
      </c>
      <c r="F100" s="175">
        <f t="shared" si="28"/>
        <v>0</v>
      </c>
      <c r="G100" s="333">
        <v>-4.5516133922987978E-2</v>
      </c>
      <c r="H100" s="334">
        <v>433448467.63869441</v>
      </c>
      <c r="I100" s="334">
        <v>-19728898.501756735</v>
      </c>
      <c r="J100" s="424">
        <v>3.1935684447414119E-2</v>
      </c>
      <c r="K100" s="425">
        <v>383356931.58035302</v>
      </c>
      <c r="L100" s="425">
        <v>12242765.997679079</v>
      </c>
      <c r="M100" s="424">
        <v>3.8791281204459828E-2</v>
      </c>
      <c r="N100" s="425">
        <v>225127424.40364486</v>
      </c>
      <c r="O100" s="425">
        <v>8732981.226877559</v>
      </c>
      <c r="P100" s="424">
        <v>9.6921627574223321E-3</v>
      </c>
      <c r="Q100" s="425">
        <v>54671603.494647339</v>
      </c>
      <c r="R100" s="359">
        <v>529886.07927938155</v>
      </c>
      <c r="S100" s="333">
        <v>-1.9408118437342043E-2</v>
      </c>
      <c r="T100" s="334">
        <v>0</v>
      </c>
      <c r="U100" s="335">
        <v>0</v>
      </c>
      <c r="V100" s="333">
        <v>-2.0234890334965401E-2</v>
      </c>
      <c r="W100" s="334">
        <v>19121994.894160632</v>
      </c>
      <c r="X100" s="334">
        <v>-386931.46966910874</v>
      </c>
      <c r="Y100" s="426">
        <v>1.751642417842867E-2</v>
      </c>
      <c r="Z100" s="427">
        <v>84752639.850109726</v>
      </c>
      <c r="AA100" s="427">
        <v>1484563.1898561192</v>
      </c>
      <c r="AB100" s="426">
        <v>2.8755118209356507E-2</v>
      </c>
      <c r="AC100" s="427">
        <v>317386856.090702</v>
      </c>
      <c r="AD100" s="427">
        <v>9126496.5649841577</v>
      </c>
      <c r="AE100" s="424">
        <v>-1.3525919538172998E-2</v>
      </c>
      <c r="AF100" s="425">
        <v>0</v>
      </c>
      <c r="AG100" s="359">
        <v>0</v>
      </c>
      <c r="AH100" s="333">
        <v>-4.6306449305566939E-2</v>
      </c>
      <c r="AI100" s="335">
        <v>0</v>
      </c>
      <c r="AJ100" s="335">
        <v>0</v>
      </c>
      <c r="AK100" s="332">
        <v>0.11514291965469385</v>
      </c>
      <c r="AL100" s="173">
        <f>AL99*(1+AK99)</f>
        <v>1205644946.5550618</v>
      </c>
      <c r="AM100" s="172">
        <f t="shared" si="29"/>
        <v>138821479.21327713</v>
      </c>
      <c r="AN100" s="203">
        <v>1.9233644293145211E-2</v>
      </c>
      <c r="AO100" s="177">
        <f>AO99*(1+AN99)</f>
        <v>354147906.20880961</v>
      </c>
      <c r="AP100" s="177">
        <f t="shared" si="19"/>
        <v>6811554.8551823962</v>
      </c>
      <c r="AQ100" s="203">
        <v>4.0352848830738433E-2</v>
      </c>
      <c r="AR100" s="177">
        <f>AR99*(1+AQ99)</f>
        <v>3474636.7205401692</v>
      </c>
      <c r="AS100" s="177">
        <f t="shared" si="20"/>
        <v>140211.49032569019</v>
      </c>
      <c r="AT100" s="174">
        <v>7.1953325184859501E-2</v>
      </c>
      <c r="AU100" s="175">
        <v>0</v>
      </c>
      <c r="AV100" s="177">
        <v>0</v>
      </c>
      <c r="AW100" s="333">
        <v>9.1084201016831123E-2</v>
      </c>
      <c r="AX100" s="334">
        <v>84985487.800167918</v>
      </c>
      <c r="AY100" s="335">
        <v>7740835.2543039434</v>
      </c>
      <c r="AZ100" s="333">
        <v>3.9547457500025605E-2</v>
      </c>
      <c r="BA100" s="334">
        <v>122060681.78916496</v>
      </c>
      <c r="BB100" s="335">
        <v>4827189.625481151</v>
      </c>
      <c r="BC100" s="332">
        <v>0.15201779471953936</v>
      </c>
      <c r="BD100" s="334">
        <v>0</v>
      </c>
      <c r="BE100" s="316">
        <f t="shared" si="30"/>
        <v>0</v>
      </c>
      <c r="BF100" s="428">
        <v>-7.6137584451973384E-2</v>
      </c>
      <c r="BG100" s="429">
        <v>45092787.654609151</v>
      </c>
      <c r="BH100" s="430">
        <v>-3433255.9282277068</v>
      </c>
      <c r="BI100" s="333">
        <v>-9.7745141838883758E-5</v>
      </c>
      <c r="BJ100" s="334">
        <v>284229864.09612828</v>
      </c>
      <c r="BK100" s="335">
        <v>-27782.088380922713</v>
      </c>
      <c r="BL100" s="332">
        <v>0.10193597954121048</v>
      </c>
      <c r="BM100" s="173">
        <f>BM99*(1+BL99)</f>
        <v>23128241.008869983</v>
      </c>
      <c r="BN100" s="173">
        <f t="shared" si="31"/>
        <v>2357599.9023043555</v>
      </c>
      <c r="BO100" s="431">
        <v>-2.8665965916987807E-2</v>
      </c>
      <c r="BP100" s="335">
        <v>85681954.666307077</v>
      </c>
      <c r="BQ100" s="335">
        <v>-2456155.992165253</v>
      </c>
      <c r="BR100" s="333">
        <v>6.4506453258482518E-2</v>
      </c>
      <c r="BS100" s="334">
        <v>744038.99527117121</v>
      </c>
      <c r="BT100" s="335">
        <v>47995.316670948101</v>
      </c>
      <c r="BU100" s="333">
        <v>6.5189643932435551E-2</v>
      </c>
      <c r="BV100" s="334">
        <v>14203544.899876893</v>
      </c>
      <c r="BW100" s="425">
        <v>925924.03460133553</v>
      </c>
      <c r="BX100" s="173">
        <f t="shared" si="43"/>
        <v>96836938499.838791</v>
      </c>
      <c r="BZ100" s="173">
        <f t="shared" si="44"/>
        <v>2044337002423.3879</v>
      </c>
      <c r="CB100" s="432">
        <f t="shared" si="32"/>
        <v>4.7368383189780754E-2</v>
      </c>
      <c r="CC100" s="433">
        <v>4.7363763747696498E-2</v>
      </c>
    </row>
    <row r="101" spans="1:81" ht="15.75">
      <c r="A101" s="423">
        <v>40969</v>
      </c>
      <c r="B101" s="172">
        <v>2145082957390.344</v>
      </c>
      <c r="C101" s="173">
        <v>13616873187.117205</v>
      </c>
      <c r="D101" s="174">
        <v>-1.5220245753797317E-2</v>
      </c>
      <c r="E101" s="175">
        <f t="shared" ref="E101:E110" si="45">E100*(1+D100)</f>
        <v>0</v>
      </c>
      <c r="F101" s="175">
        <f t="shared" si="28"/>
        <v>0</v>
      </c>
      <c r="G101" s="333">
        <v>-0.16930284475631233</v>
      </c>
      <c r="H101" s="334">
        <v>413719569.13693768</v>
      </c>
      <c r="I101" s="334">
        <v>-70043899.986239389</v>
      </c>
      <c r="J101" s="424">
        <v>-8.4608599824552141E-2</v>
      </c>
      <c r="K101" s="425">
        <v>395599697.57803208</v>
      </c>
      <c r="L101" s="425">
        <v>-33471136.503093567</v>
      </c>
      <c r="M101" s="424">
        <v>-2.8218365729564692E-2</v>
      </c>
      <c r="N101" s="425">
        <v>233860405.6305224</v>
      </c>
      <c r="O101" s="425">
        <v>-6599158.4557464309</v>
      </c>
      <c r="P101" s="424">
        <v>-6.6019947132619022E-2</v>
      </c>
      <c r="Q101" s="425">
        <v>55201489.573926717</v>
      </c>
      <c r="R101" s="359">
        <v>-3644399.4233124619</v>
      </c>
      <c r="S101" s="333">
        <v>2.4956747244371195E-2</v>
      </c>
      <c r="T101" s="334">
        <v>0</v>
      </c>
      <c r="U101" s="335">
        <v>0</v>
      </c>
      <c r="V101" s="333">
        <v>-0.32554276075490696</v>
      </c>
      <c r="W101" s="334">
        <v>18735063.424491525</v>
      </c>
      <c r="X101" s="334">
        <v>-6099064.2701272527</v>
      </c>
      <c r="Y101" s="426">
        <v>6.4287578926362415E-2</v>
      </c>
      <c r="Z101" s="427">
        <v>86237203.039965853</v>
      </c>
      <c r="AA101" s="427">
        <v>5543980.9968205458</v>
      </c>
      <c r="AB101" s="426">
        <v>-9.3390920613551073E-2</v>
      </c>
      <c r="AC101" s="427">
        <v>326513352.6556862</v>
      </c>
      <c r="AD101" s="427">
        <v>-30493382.597131595</v>
      </c>
      <c r="AE101" s="424">
        <v>-0.16970006951458055</v>
      </c>
      <c r="AF101" s="425">
        <v>0</v>
      </c>
      <c r="AG101" s="359">
        <v>0</v>
      </c>
      <c r="AH101" s="333">
        <v>-0.21530353754958781</v>
      </c>
      <c r="AI101" s="335">
        <v>0</v>
      </c>
      <c r="AJ101" s="335">
        <v>0</v>
      </c>
      <c r="AK101" s="332">
        <v>-4.2825944060668732E-2</v>
      </c>
      <c r="AL101" s="173">
        <f t="shared" ref="AL101:AL110" si="46">AL100*(1+AK100)</f>
        <v>1344466425.7683389</v>
      </c>
      <c r="AM101" s="172">
        <f t="shared" si="29"/>
        <v>-57578043.941402115</v>
      </c>
      <c r="AN101" s="203">
        <v>-1.5752410137616319E-2</v>
      </c>
      <c r="AO101" s="177">
        <f t="shared" ref="AO101:AO110" si="47">AO100*(1+AN100)</f>
        <v>360959461.06399196</v>
      </c>
      <c r="AP101" s="177">
        <f t="shared" si="19"/>
        <v>-5685981.4737329502</v>
      </c>
      <c r="AQ101" s="203">
        <v>1.6922523127530651E-2</v>
      </c>
      <c r="AR101" s="177">
        <f t="shared" ref="AR101:AR110" si="48">AR100*(1+AQ100)</f>
        <v>3614848.2108658599</v>
      </c>
      <c r="AS101" s="177">
        <f t="shared" si="20"/>
        <v>61172.352450890306</v>
      </c>
      <c r="AT101" s="174">
        <v>0.13615047571980046</v>
      </c>
      <c r="AU101" s="175">
        <v>0</v>
      </c>
      <c r="AV101" s="177">
        <v>0</v>
      </c>
      <c r="AW101" s="333">
        <v>-0.11384499461811447</v>
      </c>
      <c r="AX101" s="334">
        <v>92726323.054471865</v>
      </c>
      <c r="AY101" s="335">
        <v>-10556427.749093892</v>
      </c>
      <c r="AZ101" s="333">
        <v>-6.7282621146929596E-3</v>
      </c>
      <c r="BA101" s="334">
        <v>126887871.41464612</v>
      </c>
      <c r="BB101" s="335">
        <v>-853734.85805319529</v>
      </c>
      <c r="BC101" s="332">
        <v>-0.11978683479872224</v>
      </c>
      <c r="BD101" s="334">
        <v>0</v>
      </c>
      <c r="BE101" s="316">
        <f t="shared" si="30"/>
        <v>0</v>
      </c>
      <c r="BF101" s="428">
        <v>-6.918959000459482E-2</v>
      </c>
      <c r="BG101" s="429">
        <v>41659531.726381443</v>
      </c>
      <c r="BH101" s="430">
        <v>-2882405.9199317424</v>
      </c>
      <c r="BI101" s="333">
        <v>-4.3828245866564856E-2</v>
      </c>
      <c r="BJ101" s="334">
        <v>284202082.00774735</v>
      </c>
      <c r="BK101" s="335">
        <v>-12456078.726025179</v>
      </c>
      <c r="BL101" s="332">
        <v>9.5654641288134348E-2</v>
      </c>
      <c r="BM101" s="173">
        <f t="shared" ref="BM101:BM110" si="49">BM100*(1+BL100)</f>
        <v>25485840.911174338</v>
      </c>
      <c r="BN101" s="173">
        <f t="shared" si="31"/>
        <v>2437838.9702848406</v>
      </c>
      <c r="BO101" s="431">
        <v>1.8748760166314893E-3</v>
      </c>
      <c r="BP101" s="335">
        <v>83225798.674141824</v>
      </c>
      <c r="BQ101" s="335">
        <v>156038.05389914929</v>
      </c>
      <c r="BR101" s="333">
        <v>-5.7663114843647674E-2</v>
      </c>
      <c r="BS101" s="334">
        <v>792034.31194211927</v>
      </c>
      <c r="BT101" s="335">
        <v>-45671.165489627892</v>
      </c>
      <c r="BU101" s="333">
        <v>-2.2134784062170565E-2</v>
      </c>
      <c r="BV101" s="334">
        <v>15129468.934478227</v>
      </c>
      <c r="BW101" s="425">
        <v>-334887.52783999336</v>
      </c>
      <c r="BX101" s="173">
        <f t="shared" si="43"/>
        <v>13849418429.340965</v>
      </c>
      <c r="BZ101" s="173">
        <f t="shared" si="44"/>
        <v>2141173940923.2258</v>
      </c>
      <c r="CB101" s="432">
        <f t="shared" si="32"/>
        <v>6.4681426224388891E-3</v>
      </c>
      <c r="CC101" s="433">
        <v>6.3479471226060005E-3</v>
      </c>
    </row>
    <row r="102" spans="1:81" ht="15.75">
      <c r="A102" s="423">
        <v>41000</v>
      </c>
      <c r="B102" s="172">
        <v>2158699830577.4612</v>
      </c>
      <c r="C102" s="173">
        <v>-36388096485.959846</v>
      </c>
      <c r="D102" s="174">
        <v>6.0069725582923089E-2</v>
      </c>
      <c r="E102" s="175">
        <f t="shared" si="45"/>
        <v>0</v>
      </c>
      <c r="F102" s="175">
        <f t="shared" si="28"/>
        <v>0</v>
      </c>
      <c r="G102" s="333">
        <v>-1.8046822772786065E-2</v>
      </c>
      <c r="H102" s="334">
        <v>343675669.1506983</v>
      </c>
      <c r="I102" s="334">
        <v>-6202253.8924813112</v>
      </c>
      <c r="J102" s="424">
        <v>9.7471672736144845E-3</v>
      </c>
      <c r="K102" s="425">
        <v>362128561.07493854</v>
      </c>
      <c r="L102" s="425">
        <v>3529727.6593507449</v>
      </c>
      <c r="M102" s="424">
        <v>-4.3087440787752618E-2</v>
      </c>
      <c r="N102" s="425">
        <v>227261247.17477596</v>
      </c>
      <c r="O102" s="425">
        <v>-9792105.5309939701</v>
      </c>
      <c r="P102" s="424">
        <v>9.9081999901470097E-2</v>
      </c>
      <c r="Q102" s="425">
        <v>51557090.150614254</v>
      </c>
      <c r="R102" s="359">
        <v>5108379.6012232462</v>
      </c>
      <c r="S102" s="333">
        <v>3.3146717252591197E-2</v>
      </c>
      <c r="T102" s="334">
        <v>0</v>
      </c>
      <c r="U102" s="335">
        <v>0</v>
      </c>
      <c r="V102" s="333">
        <v>-6.2864257330769627E-2</v>
      </c>
      <c r="W102" s="334">
        <v>12635999.154364273</v>
      </c>
      <c r="X102" s="334">
        <v>-794352.7024713431</v>
      </c>
      <c r="Y102" s="426">
        <v>-0.40546435699003092</v>
      </c>
      <c r="Z102" s="427">
        <v>91781184.036786392</v>
      </c>
      <c r="AA102" s="427">
        <v>-37213998.769259281</v>
      </c>
      <c r="AB102" s="426">
        <v>-0.15747541360002523</v>
      </c>
      <c r="AC102" s="427">
        <v>296019970.05855459</v>
      </c>
      <c r="AD102" s="427">
        <v>-46615867.218837969</v>
      </c>
      <c r="AE102" s="424">
        <v>-0.20699638331161804</v>
      </c>
      <c r="AF102" s="425">
        <v>0</v>
      </c>
      <c r="AG102" s="359">
        <v>0</v>
      </c>
      <c r="AH102" s="333">
        <v>8.6229628611767094E-3</v>
      </c>
      <c r="AI102" s="335">
        <v>0</v>
      </c>
      <c r="AJ102" s="335">
        <v>0</v>
      </c>
      <c r="AK102" s="332">
        <v>-4.7860057640641961E-2</v>
      </c>
      <c r="AL102" s="173">
        <f t="shared" si="46"/>
        <v>1286888381.8269367</v>
      </c>
      <c r="AM102" s="172">
        <f t="shared" si="29"/>
        <v>-61590552.131309651</v>
      </c>
      <c r="AN102" s="203">
        <v>-4.6371992164570157E-2</v>
      </c>
      <c r="AO102" s="177">
        <f t="shared" si="47"/>
        <v>355273479.59025902</v>
      </c>
      <c r="AP102" s="177">
        <f t="shared" si="19"/>
        <v>-16474739.011839066</v>
      </c>
      <c r="AQ102" s="203">
        <v>-6.8020552812705859E-2</v>
      </c>
      <c r="AR102" s="177">
        <f t="shared" si="48"/>
        <v>3676020.5633167503</v>
      </c>
      <c r="AS102" s="177">
        <f t="shared" si="20"/>
        <v>-250044.95086767976</v>
      </c>
      <c r="AT102" s="174">
        <v>8.1590878513022436E-2</v>
      </c>
      <c r="AU102" s="175">
        <v>0</v>
      </c>
      <c r="AV102" s="177">
        <v>0</v>
      </c>
      <c r="AW102" s="333">
        <v>-6.085112274494045E-2</v>
      </c>
      <c r="AX102" s="334">
        <v>82169895.305377975</v>
      </c>
      <c r="AY102" s="335">
        <v>-5000130.3851664616</v>
      </c>
      <c r="AZ102" s="333">
        <v>-0.11644450914429594</v>
      </c>
      <c r="BA102" s="334">
        <v>126034136.55659293</v>
      </c>
      <c r="BB102" s="335">
        <v>-14675983.166757628</v>
      </c>
      <c r="BC102" s="332">
        <v>-4.4825975301736182E-2</v>
      </c>
      <c r="BD102" s="334">
        <v>0</v>
      </c>
      <c r="BE102" s="316">
        <f t="shared" si="30"/>
        <v>0</v>
      </c>
      <c r="BF102" s="428">
        <v>-0.17293716548815358</v>
      </c>
      <c r="BG102" s="429">
        <v>38777125.806449704</v>
      </c>
      <c r="BH102" s="430">
        <v>-6706006.2227449436</v>
      </c>
      <c r="BI102" s="333">
        <v>3.0463675635886509E-2</v>
      </c>
      <c r="BJ102" s="334">
        <v>271746003.28172219</v>
      </c>
      <c r="BK102" s="335">
        <v>8278382.0993229356</v>
      </c>
      <c r="BL102" s="332">
        <v>-3.0318489848834309E-2</v>
      </c>
      <c r="BM102" s="173">
        <f t="shared" si="49"/>
        <v>27923679.881459177</v>
      </c>
      <c r="BN102" s="173">
        <f t="shared" si="31"/>
        <v>-846603.80502811889</v>
      </c>
      <c r="BO102" s="431">
        <v>-0.11078524153524759</v>
      </c>
      <c r="BP102" s="335">
        <v>83381836.728040963</v>
      </c>
      <c r="BQ102" s="335">
        <v>-9237476.9215685967</v>
      </c>
      <c r="BR102" s="333">
        <v>-0.10230607303114217</v>
      </c>
      <c r="BS102" s="334">
        <v>746363.14645249129</v>
      </c>
      <c r="BT102" s="335">
        <v>-76357.482568721636</v>
      </c>
      <c r="BU102" s="333">
        <v>-0.22642720292203206</v>
      </c>
      <c r="BV102" s="334">
        <v>14794581.406638233</v>
      </c>
      <c r="BW102" s="425">
        <v>-3349895.6863073977</v>
      </c>
      <c r="BX102" s="173">
        <f t="shared" si="43"/>
        <v>-36186186607.441536</v>
      </c>
      <c r="BZ102" s="173">
        <f t="shared" si="44"/>
        <v>2155023359352.5671</v>
      </c>
      <c r="CB102" s="432">
        <f t="shared" si="32"/>
        <v>-1.679155191074724E-2</v>
      </c>
      <c r="CC102" s="433">
        <v>-1.6856487396038698E-2</v>
      </c>
    </row>
    <row r="103" spans="1:81" ht="15.75">
      <c r="A103" s="423">
        <v>41030</v>
      </c>
      <c r="B103" s="172">
        <v>2122311734091.5012</v>
      </c>
      <c r="C103" s="173">
        <v>-144818160078.19382</v>
      </c>
      <c r="D103" s="174">
        <v>-4.0128366299126923E-2</v>
      </c>
      <c r="E103" s="175">
        <f t="shared" si="45"/>
        <v>0</v>
      </c>
      <c r="F103" s="175">
        <f t="shared" si="28"/>
        <v>0</v>
      </c>
      <c r="G103" s="333">
        <v>-0.18782223423008504</v>
      </c>
      <c r="H103" s="334">
        <v>337473415.25821704</v>
      </c>
      <c r="I103" s="334">
        <v>-63385010.847055592</v>
      </c>
      <c r="J103" s="424">
        <v>-1.6053151624024174E-2</v>
      </c>
      <c r="K103" s="425">
        <v>365658288.73428929</v>
      </c>
      <c r="L103" s="425">
        <v>-5869967.9516327567</v>
      </c>
      <c r="M103" s="424">
        <v>-4.3593353688294013E-2</v>
      </c>
      <c r="N103" s="425">
        <v>217469141.64378199</v>
      </c>
      <c r="O103" s="425">
        <v>-9480209.2079670969</v>
      </c>
      <c r="P103" s="424">
        <v>-0.39331263262557853</v>
      </c>
      <c r="Q103" s="425">
        <v>56665469.751837499</v>
      </c>
      <c r="R103" s="359">
        <v>-22287245.087060295</v>
      </c>
      <c r="S103" s="333">
        <v>-0.20745217125827708</v>
      </c>
      <c r="T103" s="334">
        <v>0</v>
      </c>
      <c r="U103" s="335">
        <v>0</v>
      </c>
      <c r="V103" s="333">
        <v>-0.20821839919591875</v>
      </c>
      <c r="W103" s="334">
        <v>11841646.451892929</v>
      </c>
      <c r="X103" s="334">
        <v>-2465648.6680571768</v>
      </c>
      <c r="Y103" s="426">
        <v>-0.57673888397418394</v>
      </c>
      <c r="Z103" s="427">
        <v>54567185.267527111</v>
      </c>
      <c r="AA103" s="427">
        <v>-31471017.532806117</v>
      </c>
      <c r="AB103" s="426">
        <v>-0.35180224517119635</v>
      </c>
      <c r="AC103" s="427">
        <v>249404102.83971661</v>
      </c>
      <c r="AD103" s="427">
        <v>-87740923.333920255</v>
      </c>
      <c r="AE103" s="424">
        <v>-0.24633369313479003</v>
      </c>
      <c r="AF103" s="425">
        <v>0</v>
      </c>
      <c r="AG103" s="359">
        <v>0</v>
      </c>
      <c r="AH103" s="333">
        <v>-0.31450179239369425</v>
      </c>
      <c r="AI103" s="335">
        <v>0</v>
      </c>
      <c r="AJ103" s="335">
        <v>0</v>
      </c>
      <c r="AK103" s="332">
        <v>-0.12633755629848117</v>
      </c>
      <c r="AL103" s="173">
        <f t="shared" si="46"/>
        <v>1225297829.6956272</v>
      </c>
      <c r="AM103" s="172">
        <f t="shared" si="29"/>
        <v>-154801133.54157811</v>
      </c>
      <c r="AN103" s="203">
        <v>-0.15842696847298698</v>
      </c>
      <c r="AO103" s="177">
        <f t="shared" si="47"/>
        <v>338798740.57841998</v>
      </c>
      <c r="AP103" s="177">
        <f t="shared" si="19"/>
        <v>-53674857.392305039</v>
      </c>
      <c r="AQ103" s="203">
        <v>1.9103469309682958E-2</v>
      </c>
      <c r="AR103" s="177">
        <f t="shared" si="48"/>
        <v>3425975.6124490709</v>
      </c>
      <c r="AS103" s="177">
        <f t="shared" si="20"/>
        <v>65448.019968143104</v>
      </c>
      <c r="AT103" s="174">
        <v>-2.3029193608336405E-2</v>
      </c>
      <c r="AU103" s="175">
        <v>0</v>
      </c>
      <c r="AV103" s="177">
        <v>0</v>
      </c>
      <c r="AW103" s="333">
        <v>-0.22797908330752314</v>
      </c>
      <c r="AX103" s="334">
        <v>77169764.920211509</v>
      </c>
      <c r="AY103" s="335">
        <v>-17593092.265566878</v>
      </c>
      <c r="AZ103" s="333">
        <v>-0.51082572406826665</v>
      </c>
      <c r="BA103" s="334">
        <v>111358153.3898353</v>
      </c>
      <c r="BB103" s="335">
        <v>-56884609.336267717</v>
      </c>
      <c r="BC103" s="332">
        <v>-0.18135086588157368</v>
      </c>
      <c r="BD103" s="334">
        <v>0</v>
      </c>
      <c r="BE103" s="316">
        <f t="shared" si="30"/>
        <v>0</v>
      </c>
      <c r="BF103" s="428">
        <v>0.10883746567873223</v>
      </c>
      <c r="BG103" s="429">
        <v>32071119.583704762</v>
      </c>
      <c r="BH103" s="430">
        <v>3490539.3769699843</v>
      </c>
      <c r="BI103" s="333">
        <v>-0.2305387936681316</v>
      </c>
      <c r="BJ103" s="334">
        <v>280024385.3810451</v>
      </c>
      <c r="BK103" s="335">
        <v>-64556484.003406122</v>
      </c>
      <c r="BL103" s="332">
        <v>-2.9867498091778008E-2</v>
      </c>
      <c r="BM103" s="173">
        <f t="shared" si="49"/>
        <v>27077076.076431058</v>
      </c>
      <c r="BN103" s="173">
        <f t="shared" si="31"/>
        <v>-808724.51804373262</v>
      </c>
      <c r="BO103" s="431">
        <v>-2.2211424508244457E-2</v>
      </c>
      <c r="BP103" s="335">
        <v>74144359.806472361</v>
      </c>
      <c r="BQ103" s="335">
        <v>-1646851.8505535754</v>
      </c>
      <c r="BR103" s="333">
        <v>-0.47123516074755795</v>
      </c>
      <c r="BS103" s="334">
        <v>670005.66388376965</v>
      </c>
      <c r="BT103" s="335">
        <v>-315730.22672204248</v>
      </c>
      <c r="BU103" s="333">
        <v>-0.50254592458746117</v>
      </c>
      <c r="BV103" s="334">
        <v>11444685.720330836</v>
      </c>
      <c r="BW103" s="425">
        <v>-5751480.1669365745</v>
      </c>
      <c r="BX103" s="173">
        <f t="shared" si="43"/>
        <v>-144242983079.66089</v>
      </c>
      <c r="BZ103" s="173">
        <f t="shared" si="44"/>
        <v>2118837172745.1255</v>
      </c>
      <c r="CB103" s="432">
        <f t="shared" si="32"/>
        <v>-6.8076483146075076E-2</v>
      </c>
      <c r="CC103" s="433">
        <v>-6.8236045512035104E-2</v>
      </c>
    </row>
    <row r="104" spans="1:81" ht="15.75">
      <c r="A104" s="423">
        <v>41061</v>
      </c>
      <c r="B104" s="172">
        <v>1977493574013.3074</v>
      </c>
      <c r="C104" s="173">
        <v>82464126035.913269</v>
      </c>
      <c r="D104" s="174">
        <v>7.2995621868951227E-2</v>
      </c>
      <c r="E104" s="175">
        <f t="shared" si="45"/>
        <v>0</v>
      </c>
      <c r="F104" s="175">
        <f t="shared" si="28"/>
        <v>0</v>
      </c>
      <c r="G104" s="333">
        <v>-8.1595910528754395E-2</v>
      </c>
      <c r="H104" s="334">
        <v>274088404.41116142</v>
      </c>
      <c r="I104" s="334">
        <v>-22364492.923302177</v>
      </c>
      <c r="J104" s="424">
        <v>-8.3727403198355269E-2</v>
      </c>
      <c r="K104" s="425">
        <v>359788320.78265649</v>
      </c>
      <c r="L104" s="425">
        <v>-30124141.800228663</v>
      </c>
      <c r="M104" s="424">
        <v>-9.9898096232697811E-2</v>
      </c>
      <c r="N104" s="425">
        <v>207988932.43581489</v>
      </c>
      <c r="O104" s="425">
        <v>-20777698.38780912</v>
      </c>
      <c r="P104" s="424">
        <v>9.2574735729097232E-2</v>
      </c>
      <c r="Q104" s="425">
        <v>34378224.664777204</v>
      </c>
      <c r="R104" s="359">
        <v>3182555.063177282</v>
      </c>
      <c r="S104" s="333">
        <v>7.2181528931074601E-2</v>
      </c>
      <c r="T104" s="334">
        <v>0</v>
      </c>
      <c r="U104" s="335">
        <v>0</v>
      </c>
      <c r="V104" s="333">
        <v>-0.11320797565185081</v>
      </c>
      <c r="W104" s="334">
        <v>9375997.7838357519</v>
      </c>
      <c r="X104" s="334">
        <v>-1061437.7288242851</v>
      </c>
      <c r="Y104" s="426">
        <v>0.28385382620530625</v>
      </c>
      <c r="Z104" s="427">
        <v>23096167.734720994</v>
      </c>
      <c r="AA104" s="427">
        <v>6555935.5821800949</v>
      </c>
      <c r="AB104" s="426">
        <v>5.2374706630791613E-2</v>
      </c>
      <c r="AC104" s="427">
        <v>161663179.50579634</v>
      </c>
      <c r="AD104" s="427">
        <v>8467061.5996170864</v>
      </c>
      <c r="AE104" s="424">
        <v>-0.18529306381935978</v>
      </c>
      <c r="AF104" s="425">
        <v>0</v>
      </c>
      <c r="AG104" s="359">
        <v>0</v>
      </c>
      <c r="AH104" s="333">
        <v>-0.35417143902445591</v>
      </c>
      <c r="AI104" s="335">
        <v>0</v>
      </c>
      <c r="AJ104" s="335">
        <v>0</v>
      </c>
      <c r="AK104" s="332">
        <v>-8.7199993826431333E-3</v>
      </c>
      <c r="AL104" s="173">
        <f t="shared" si="46"/>
        <v>1070496696.154049</v>
      </c>
      <c r="AM104" s="172">
        <f t="shared" si="29"/>
        <v>-9334730.5295848213</v>
      </c>
      <c r="AN104" s="203">
        <v>3.0119060166811165E-2</v>
      </c>
      <c r="AO104" s="177">
        <f t="shared" si="47"/>
        <v>285123883.18611497</v>
      </c>
      <c r="AP104" s="177">
        <f t="shared" si="19"/>
        <v>8587663.3926774357</v>
      </c>
      <c r="AQ104" s="203">
        <v>9.1466433929606253E-2</v>
      </c>
      <c r="AR104" s="177">
        <f t="shared" si="48"/>
        <v>3491423.6324172141</v>
      </c>
      <c r="AS104" s="177">
        <f t="shared" si="20"/>
        <v>319348.06899475498</v>
      </c>
      <c r="AT104" s="174">
        <v>-1.8659232064509285E-2</v>
      </c>
      <c r="AU104" s="175">
        <v>0</v>
      </c>
      <c r="AV104" s="177">
        <v>0</v>
      </c>
      <c r="AW104" s="333">
        <v>5.668185227711757E-2</v>
      </c>
      <c r="AX104" s="334">
        <v>59576672.654644631</v>
      </c>
      <c r="AY104" s="335">
        <v>3376916.1585727567</v>
      </c>
      <c r="AZ104" s="333">
        <v>5.0894759156610438E-2</v>
      </c>
      <c r="BA104" s="334">
        <v>54473544.053567581</v>
      </c>
      <c r="BB104" s="335">
        <v>2772417.9050133307</v>
      </c>
      <c r="BC104" s="332">
        <v>-2.7866397569409378E-2</v>
      </c>
      <c r="BD104" s="334">
        <v>0</v>
      </c>
      <c r="BE104" s="316">
        <f t="shared" si="30"/>
        <v>0</v>
      </c>
      <c r="BF104" s="428">
        <v>1.3277810911990939E-2</v>
      </c>
      <c r="BG104" s="429">
        <v>35561658.960674748</v>
      </c>
      <c r="BH104" s="430">
        <v>472180.9833965475</v>
      </c>
      <c r="BI104" s="333">
        <v>-0.10828776938500932</v>
      </c>
      <c r="BJ104" s="334">
        <v>215467901.377639</v>
      </c>
      <c r="BK104" s="335">
        <v>-23332538.414253704</v>
      </c>
      <c r="BL104" s="332">
        <v>-3.0249918462267561E-3</v>
      </c>
      <c r="BM104" s="173">
        <f t="shared" si="49"/>
        <v>26268351.558387324</v>
      </c>
      <c r="BN104" s="173">
        <f t="shared" si="31"/>
        <v>-79461.549277939557</v>
      </c>
      <c r="BO104" s="431">
        <v>-3.482398100207499E-2</v>
      </c>
      <c r="BP104" s="335">
        <v>72497507.955918789</v>
      </c>
      <c r="BQ104" s="335">
        <v>-2524651.8397546965</v>
      </c>
      <c r="BR104" s="333">
        <v>0.10741919335147401</v>
      </c>
      <c r="BS104" s="334">
        <v>354275.43716172717</v>
      </c>
      <c r="BT104" s="335">
        <v>38055.98168415355</v>
      </c>
      <c r="BU104" s="333">
        <v>-1.6722706614789098E-2</v>
      </c>
      <c r="BV104" s="334">
        <v>5693205.5533942617</v>
      </c>
      <c r="BW104" s="425">
        <v>-95205.806167100251</v>
      </c>
      <c r="BX104" s="173">
        <f t="shared" si="43"/>
        <v>82540048260.157135</v>
      </c>
      <c r="BZ104" s="173">
        <f t="shared" si="44"/>
        <v>1974594189665.4648</v>
      </c>
      <c r="CB104" s="432">
        <f t="shared" si="32"/>
        <v>4.1801018504030465E-2</v>
      </c>
      <c r="CC104" s="433">
        <v>4.1701337045840801E-2</v>
      </c>
    </row>
    <row r="105" spans="1:81" ht="15.75">
      <c r="A105" s="423">
        <v>41091</v>
      </c>
      <c r="B105" s="172">
        <v>2059957700049.2207</v>
      </c>
      <c r="C105" s="173">
        <v>37597930008.405502</v>
      </c>
      <c r="D105" s="174">
        <v>-1.6041000351635151E-2</v>
      </c>
      <c r="E105" s="175">
        <f t="shared" si="45"/>
        <v>0</v>
      </c>
      <c r="F105" s="175">
        <f t="shared" si="28"/>
        <v>0</v>
      </c>
      <c r="G105" s="333">
        <v>2.5350503653804882E-2</v>
      </c>
      <c r="H105" s="334">
        <v>251723911.48785925</v>
      </c>
      <c r="I105" s="334">
        <v>6381327.9379230328</v>
      </c>
      <c r="J105" s="424">
        <v>-8.3353835516129626E-2</v>
      </c>
      <c r="K105" s="425">
        <v>329664178.98242784</v>
      </c>
      <c r="L105" s="425">
        <v>-27478773.750461206</v>
      </c>
      <c r="M105" s="424">
        <v>-7.5674495491882071E-2</v>
      </c>
      <c r="N105" s="425">
        <v>187211234.04800576</v>
      </c>
      <c r="O105" s="425">
        <v>-14167115.686995491</v>
      </c>
      <c r="P105" s="424">
        <v>-3.2546501442085971E-2</v>
      </c>
      <c r="Q105" s="425">
        <v>37560779.727954485</v>
      </c>
      <c r="R105" s="359">
        <v>-1222471.971581744</v>
      </c>
      <c r="S105" s="333">
        <v>7.4068004203654364E-2</v>
      </c>
      <c r="T105" s="334">
        <v>0</v>
      </c>
      <c r="U105" s="335">
        <v>0</v>
      </c>
      <c r="V105" s="333">
        <v>-0.1135004035870585</v>
      </c>
      <c r="W105" s="334">
        <v>8314560.0550114671</v>
      </c>
      <c r="X105" s="334">
        <v>-943705.9218926368</v>
      </c>
      <c r="Y105" s="426">
        <v>8.3797819010603444E-2</v>
      </c>
      <c r="Z105" s="427">
        <v>29652103.316901091</v>
      </c>
      <c r="AA105" s="427">
        <v>2484781.5870333919</v>
      </c>
      <c r="AB105" s="426">
        <v>-8.4020157157811637E-2</v>
      </c>
      <c r="AC105" s="427">
        <v>170130241.10541344</v>
      </c>
      <c r="AD105" s="427">
        <v>-14294369.594973221</v>
      </c>
      <c r="AE105" s="424">
        <v>3.0512001491257996E-2</v>
      </c>
      <c r="AF105" s="425">
        <v>0</v>
      </c>
      <c r="AG105" s="359">
        <v>0</v>
      </c>
      <c r="AH105" s="333">
        <v>-0.17684400171795084</v>
      </c>
      <c r="AI105" s="335">
        <v>0</v>
      </c>
      <c r="AJ105" s="335">
        <v>0</v>
      </c>
      <c r="AK105" s="332">
        <v>7.576966045623728E-3</v>
      </c>
      <c r="AL105" s="173">
        <f t="shared" si="46"/>
        <v>1061161965.6244643</v>
      </c>
      <c r="AM105" s="172">
        <f t="shared" si="29"/>
        <v>8040388.1824438991</v>
      </c>
      <c r="AN105" s="203">
        <v>-7.5062403383770293E-2</v>
      </c>
      <c r="AO105" s="177">
        <f t="shared" si="47"/>
        <v>293711546.57879239</v>
      </c>
      <c r="AP105" s="177">
        <f t="shared" si="19"/>
        <v>-22046694.587768354</v>
      </c>
      <c r="AQ105" s="203">
        <v>-9.016724362922908E-2</v>
      </c>
      <c r="AR105" s="177">
        <f t="shared" si="48"/>
        <v>3810771.701411969</v>
      </c>
      <c r="AS105" s="177">
        <f t="shared" si="20"/>
        <v>-343606.78041658481</v>
      </c>
      <c r="AT105" s="174">
        <v>3.2129725190375637E-2</v>
      </c>
      <c r="AU105" s="175">
        <v>0</v>
      </c>
      <c r="AV105" s="177">
        <v>0</v>
      </c>
      <c r="AW105" s="333">
        <v>3.26434502485266E-2</v>
      </c>
      <c r="AX105" s="334">
        <v>62953588.813217387</v>
      </c>
      <c r="AY105" s="335">
        <v>2055022.3443904624</v>
      </c>
      <c r="AZ105" s="333">
        <v>8.9858162639858241E-2</v>
      </c>
      <c r="BA105" s="334">
        <v>57245961.958580911</v>
      </c>
      <c r="BB105" s="335">
        <v>5144016.9601493012</v>
      </c>
      <c r="BC105" s="332">
        <v>-6.1352758353548968E-2</v>
      </c>
      <c r="BD105" s="334">
        <v>0</v>
      </c>
      <c r="BE105" s="316">
        <f t="shared" si="30"/>
        <v>0</v>
      </c>
      <c r="BF105" s="428">
        <v>2.725464107190665E-2</v>
      </c>
      <c r="BG105" s="429">
        <v>36033839.944071293</v>
      </c>
      <c r="BH105" s="430">
        <v>982089.37411819585</v>
      </c>
      <c r="BI105" s="333">
        <v>-0.24379754836894679</v>
      </c>
      <c r="BJ105" s="334">
        <v>192135362.96338531</v>
      </c>
      <c r="BK105" s="335">
        <v>-46842130.445451081</v>
      </c>
      <c r="BL105" s="332">
        <v>-2.2665279890002193E-2</v>
      </c>
      <c r="BM105" s="173">
        <f t="shared" si="49"/>
        <v>26188890.009109385</v>
      </c>
      <c r="BN105" s="173">
        <f t="shared" si="31"/>
        <v>-593578.52206494636</v>
      </c>
      <c r="BO105" s="431">
        <v>-5.228463641843864E-2</v>
      </c>
      <c r="BP105" s="335">
        <v>69972856.116164088</v>
      </c>
      <c r="BQ105" s="335">
        <v>-3658505.3411933598</v>
      </c>
      <c r="BR105" s="333">
        <v>-0.2711779415998668</v>
      </c>
      <c r="BS105" s="334">
        <v>392331.41884588078</v>
      </c>
      <c r="BT105" s="335">
        <v>-106391.62658758114</v>
      </c>
      <c r="BU105" s="333">
        <v>-0.11552755715564215</v>
      </c>
      <c r="BV105" s="334">
        <v>5597999.7472271612</v>
      </c>
      <c r="BW105" s="425">
        <v>-646723.23575505614</v>
      </c>
      <c r="BX105" s="173">
        <f t="shared" si="43"/>
        <v>37705186449.484581</v>
      </c>
      <c r="BZ105" s="173">
        <f t="shared" si="44"/>
        <v>2057134237925.6216</v>
      </c>
      <c r="CB105" s="432">
        <f t="shared" si="32"/>
        <v>1.8328986876182583E-2</v>
      </c>
      <c r="CC105" s="433">
        <v>1.8251797115788899E-2</v>
      </c>
    </row>
    <row r="106" spans="1:81" ht="15.75">
      <c r="A106" s="423">
        <v>41122</v>
      </c>
      <c r="B106" s="172">
        <v>2097555630057.6262</v>
      </c>
      <c r="C106" s="173">
        <v>47238354905.020683</v>
      </c>
      <c r="D106" s="174">
        <v>-2.0172464924738981E-2</v>
      </c>
      <c r="E106" s="175">
        <f t="shared" si="45"/>
        <v>0</v>
      </c>
      <c r="F106" s="175">
        <f t="shared" si="28"/>
        <v>0</v>
      </c>
      <c r="G106" s="333">
        <v>-5.8876831335473818E-3</v>
      </c>
      <c r="H106" s="334">
        <v>258105239.42578226</v>
      </c>
      <c r="I106" s="334">
        <v>-1519641.864847387</v>
      </c>
      <c r="J106" s="424">
        <v>-1.4887490351461309E-2</v>
      </c>
      <c r="K106" s="425">
        <v>302185405.23196661</v>
      </c>
      <c r="L106" s="425">
        <v>-4498782.3047433291</v>
      </c>
      <c r="M106" s="424">
        <v>1.9705058915586229E-3</v>
      </c>
      <c r="N106" s="425">
        <v>173044118.36101025</v>
      </c>
      <c r="O106" s="425">
        <v>340984.45472993836</v>
      </c>
      <c r="P106" s="424">
        <v>-0.1058442771487165</v>
      </c>
      <c r="Q106" s="425">
        <v>36338307.756372742</v>
      </c>
      <c r="R106" s="359">
        <v>-3846201.917280871</v>
      </c>
      <c r="S106" s="333">
        <v>2.0988689990387437E-2</v>
      </c>
      <c r="T106" s="334">
        <v>0</v>
      </c>
      <c r="U106" s="335">
        <v>0</v>
      </c>
      <c r="V106" s="333">
        <v>-5.5041353218998716E-2</v>
      </c>
      <c r="W106" s="334">
        <v>7370854.1331188306</v>
      </c>
      <c r="X106" s="334">
        <v>-405701.78586671012</v>
      </c>
      <c r="Y106" s="426">
        <v>0.1707884431848444</v>
      </c>
      <c r="Z106" s="427">
        <v>32136884.903934482</v>
      </c>
      <c r="AA106" s="427">
        <v>5488608.5415534982</v>
      </c>
      <c r="AB106" s="426">
        <v>0.15382925512177478</v>
      </c>
      <c r="AC106" s="427">
        <v>155835871.5104402</v>
      </c>
      <c r="AD106" s="427">
        <v>23972116.035703622</v>
      </c>
      <c r="AE106" s="424">
        <v>6.73187429593049E-2</v>
      </c>
      <c r="AF106" s="425">
        <v>0</v>
      </c>
      <c r="AG106" s="359">
        <v>0</v>
      </c>
      <c r="AH106" s="333">
        <v>-4.9052373282700956E-2</v>
      </c>
      <c r="AI106" s="335">
        <v>0</v>
      </c>
      <c r="AJ106" s="335">
        <v>0</v>
      </c>
      <c r="AK106" s="332">
        <v>8.7661956030700497E-3</v>
      </c>
      <c r="AL106" s="173">
        <f t="shared" si="46"/>
        <v>1069202353.8069082</v>
      </c>
      <c r="AM106" s="172">
        <f t="shared" si="29"/>
        <v>9372836.9727342669</v>
      </c>
      <c r="AN106" s="203">
        <v>0.15283036428606167</v>
      </c>
      <c r="AO106" s="177">
        <f t="shared" si="47"/>
        <v>271664851.99102402</v>
      </c>
      <c r="AP106" s="177">
        <f t="shared" si="19"/>
        <v>41518638.293507226</v>
      </c>
      <c r="AQ106" s="203">
        <v>-0.10133503633432901</v>
      </c>
      <c r="AR106" s="177">
        <f t="shared" si="48"/>
        <v>3467164.920995384</v>
      </c>
      <c r="AS106" s="177">
        <f t="shared" si="20"/>
        <v>-351345.28324617824</v>
      </c>
      <c r="AT106" s="174">
        <v>1.9885814638319513E-2</v>
      </c>
      <c r="AU106" s="175">
        <v>0</v>
      </c>
      <c r="AV106" s="177">
        <v>0</v>
      </c>
      <c r="AW106" s="333">
        <v>0.11474009492051523</v>
      </c>
      <c r="AX106" s="334">
        <v>65008611.157607853</v>
      </c>
      <c r="AY106" s="335">
        <v>7459094.214874791</v>
      </c>
      <c r="AZ106" s="333">
        <v>1.1865671270352655E-2</v>
      </c>
      <c r="BA106" s="334">
        <v>62389978.918730214</v>
      </c>
      <c r="BB106" s="335">
        <v>740298.98041388486</v>
      </c>
      <c r="BC106" s="332">
        <v>1.8907943103733005E-2</v>
      </c>
      <c r="BD106" s="334">
        <v>0</v>
      </c>
      <c r="BE106" s="316">
        <f t="shared" si="30"/>
        <v>0</v>
      </c>
      <c r="BF106" s="428">
        <v>8.436341029459879E-2</v>
      </c>
      <c r="BG106" s="429">
        <v>37015929.318189487</v>
      </c>
      <c r="BH106" s="430">
        <v>3122790.032506288</v>
      </c>
      <c r="BI106" s="333">
        <v>-4.2711176040684997E-3</v>
      </c>
      <c r="BJ106" s="334">
        <v>145293232.51793423</v>
      </c>
      <c r="BK106" s="335">
        <v>-620564.48315936665</v>
      </c>
      <c r="BL106" s="332">
        <v>2.538135426188802E-2</v>
      </c>
      <c r="BM106" s="173">
        <f t="shared" si="49"/>
        <v>25595311.487044439</v>
      </c>
      <c r="BN106" s="173">
        <f t="shared" si="31"/>
        <v>649643.66829604679</v>
      </c>
      <c r="BO106" s="431">
        <v>2.4208689358577312E-2</v>
      </c>
      <c r="BP106" s="335">
        <v>66314350.774970733</v>
      </c>
      <c r="BQ106" s="335">
        <v>1605383.517926997</v>
      </c>
      <c r="BR106" s="333">
        <v>-0.17873896380137827</v>
      </c>
      <c r="BS106" s="334">
        <v>285939.79225829965</v>
      </c>
      <c r="BT106" s="335">
        <v>-51108.582177829841</v>
      </c>
      <c r="BU106" s="333">
        <v>-7.1485666537192294E-2</v>
      </c>
      <c r="BV106" s="334">
        <v>4951276.511472105</v>
      </c>
      <c r="BW106" s="425">
        <v>-353945.30163252767</v>
      </c>
      <c r="BX106" s="173">
        <f t="shared" si="43"/>
        <v>47155731801.83139</v>
      </c>
      <c r="BZ106" s="173">
        <f t="shared" si="44"/>
        <v>2094839424375.1067</v>
      </c>
      <c r="CB106" s="432">
        <f t="shared" si="32"/>
        <v>2.2510427889191557E-2</v>
      </c>
      <c r="CC106" s="433">
        <v>2.2520668452413298E-2</v>
      </c>
    </row>
    <row r="107" spans="1:81" ht="15.75">
      <c r="A107" s="423">
        <v>41153</v>
      </c>
      <c r="B107" s="172">
        <v>2144793984962.647</v>
      </c>
      <c r="C107" s="173">
        <v>48568526498.632111</v>
      </c>
      <c r="D107" s="174">
        <v>-1.6696066527692666E-2</v>
      </c>
      <c r="E107" s="175">
        <f t="shared" si="45"/>
        <v>0</v>
      </c>
      <c r="F107" s="175">
        <f t="shared" si="28"/>
        <v>0</v>
      </c>
      <c r="G107" s="333">
        <v>4.6837598567081556E-2</v>
      </c>
      <c r="H107" s="334">
        <v>256585597.56093487</v>
      </c>
      <c r="I107" s="334">
        <v>12017853.216653809</v>
      </c>
      <c r="J107" s="424">
        <v>-8.6961332424070822E-2</v>
      </c>
      <c r="K107" s="425">
        <v>297686622.92722327</v>
      </c>
      <c r="L107" s="425">
        <v>-25887225.374573287</v>
      </c>
      <c r="M107" s="424">
        <v>-5.252248740447768E-2</v>
      </c>
      <c r="N107" s="425">
        <v>173385102.8157402</v>
      </c>
      <c r="O107" s="425">
        <v>-9106616.8787637819</v>
      </c>
      <c r="P107" s="424">
        <v>-0.14316098728977839</v>
      </c>
      <c r="Q107" s="425">
        <v>32492105.839091871</v>
      </c>
      <c r="R107" s="359">
        <v>-4651601.9510483658</v>
      </c>
      <c r="S107" s="333">
        <v>7.0882417561066988E-2</v>
      </c>
      <c r="T107" s="334">
        <v>0</v>
      </c>
      <c r="U107" s="335">
        <v>0</v>
      </c>
      <c r="V107" s="333">
        <v>0.16138801878922018</v>
      </c>
      <c r="W107" s="334">
        <v>6965152.3472521203</v>
      </c>
      <c r="X107" s="334">
        <v>1124092.1378881063</v>
      </c>
      <c r="Y107" s="426">
        <v>0.52763845490683403</v>
      </c>
      <c r="Z107" s="427">
        <v>37625493.445487976</v>
      </c>
      <c r="AA107" s="427">
        <v>19852657.226684488</v>
      </c>
      <c r="AB107" s="426">
        <v>0.18173628765172342</v>
      </c>
      <c r="AC107" s="427">
        <v>179807987.54614383</v>
      </c>
      <c r="AD107" s="427">
        <v>32677636.146763496</v>
      </c>
      <c r="AE107" s="424">
        <v>3.2451197774105399E-2</v>
      </c>
      <c r="AF107" s="425">
        <v>0</v>
      </c>
      <c r="AG107" s="359">
        <v>0</v>
      </c>
      <c r="AH107" s="333">
        <v>9.0165339427411825E-2</v>
      </c>
      <c r="AI107" s="335">
        <v>0</v>
      </c>
      <c r="AJ107" s="335">
        <v>0</v>
      </c>
      <c r="AK107" s="332">
        <v>-1.8188680271620312E-2</v>
      </c>
      <c r="AL107" s="173">
        <f t="shared" si="46"/>
        <v>1078575190.7796426</v>
      </c>
      <c r="AM107" s="172">
        <f t="shared" si="29"/>
        <v>-19617859.293992799</v>
      </c>
      <c r="AN107" s="203">
        <v>5.7194201347844024E-2</v>
      </c>
      <c r="AO107" s="177">
        <f t="shared" si="47"/>
        <v>313183490.28453124</v>
      </c>
      <c r="AP107" s="177">
        <f t="shared" si="19"/>
        <v>17912279.602154031</v>
      </c>
      <c r="AQ107" s="203">
        <v>-4.98000160186515E-2</v>
      </c>
      <c r="AR107" s="177">
        <f t="shared" si="48"/>
        <v>3115819.6377492058</v>
      </c>
      <c r="AS107" s="177">
        <f t="shared" si="20"/>
        <v>-155167.86787113937</v>
      </c>
      <c r="AT107" s="174">
        <v>2.4937350607921762E-2</v>
      </c>
      <c r="AU107" s="175">
        <v>0</v>
      </c>
      <c r="AV107" s="177">
        <v>0</v>
      </c>
      <c r="AW107" s="333">
        <v>2.5079139774908086E-2</v>
      </c>
      <c r="AX107" s="334">
        <v>72467705.372482643</v>
      </c>
      <c r="AY107" s="335">
        <v>1817427.7122033499</v>
      </c>
      <c r="AZ107" s="333">
        <v>8.1728814911339112E-2</v>
      </c>
      <c r="BA107" s="334">
        <v>63130277.899144098</v>
      </c>
      <c r="BB107" s="335">
        <v>5159562.7977205506</v>
      </c>
      <c r="BC107" s="332">
        <v>4.3441648272722774E-2</v>
      </c>
      <c r="BD107" s="334">
        <v>0</v>
      </c>
      <c r="BE107" s="316">
        <f t="shared" si="30"/>
        <v>0</v>
      </c>
      <c r="BF107" s="428">
        <v>2.606132989108538E-2</v>
      </c>
      <c r="BG107" s="429">
        <v>40138719.350695774</v>
      </c>
      <c r="BH107" s="430">
        <v>1046068.406404175</v>
      </c>
      <c r="BI107" s="333">
        <v>-2.3769316298543723E-2</v>
      </c>
      <c r="BJ107" s="334">
        <v>144672668.03477487</v>
      </c>
      <c r="BK107" s="335">
        <v>-3438770.4062727797</v>
      </c>
      <c r="BL107" s="332">
        <v>5.5772350083682323E-2</v>
      </c>
      <c r="BM107" s="173">
        <f t="shared" si="49"/>
        <v>26244955.155340482</v>
      </c>
      <c r="BN107" s="173">
        <f t="shared" si="31"/>
        <v>1463742.8268541924</v>
      </c>
      <c r="BO107" s="431">
        <v>2.3636415156083789E-2</v>
      </c>
      <c r="BP107" s="335">
        <v>67919734.292897731</v>
      </c>
      <c r="BQ107" s="335">
        <v>1605379.0370378317</v>
      </c>
      <c r="BR107" s="333">
        <v>-0.4539691307196555</v>
      </c>
      <c r="BS107" s="334">
        <v>234831.21008046978</v>
      </c>
      <c r="BT107" s="335">
        <v>-106606.12030607567</v>
      </c>
      <c r="BU107" s="333">
        <v>-0.3443244250333411</v>
      </c>
      <c r="BV107" s="334">
        <v>4597331.2098395769</v>
      </c>
      <c r="BW107" s="425">
        <v>-1582973.4255158468</v>
      </c>
      <c r="BX107" s="173">
        <f t="shared" si="43"/>
        <v>48538396620.840088</v>
      </c>
      <c r="BZ107" s="173">
        <f t="shared" si="44"/>
        <v>2141995156176.9382</v>
      </c>
      <c r="CB107" s="432">
        <f t="shared" si="32"/>
        <v>2.2660367125886535E-2</v>
      </c>
      <c r="CC107" s="433">
        <v>2.2644844604726901E-2</v>
      </c>
    </row>
    <row r="108" spans="1:81" ht="15.75">
      <c r="A108" s="423">
        <v>41183</v>
      </c>
      <c r="B108" s="186">
        <v>2193362511461.2791</v>
      </c>
      <c r="C108" s="173">
        <v>6271560544.9994135</v>
      </c>
      <c r="D108" s="174">
        <v>6.0877211313539372E-3</v>
      </c>
      <c r="E108" s="175">
        <f t="shared" si="45"/>
        <v>0</v>
      </c>
      <c r="F108" s="175">
        <f t="shared" si="28"/>
        <v>0</v>
      </c>
      <c r="G108" s="333">
        <v>0.16533372610983674</v>
      </c>
      <c r="H108" s="334">
        <v>268603450.77758867</v>
      </c>
      <c r="I108" s="334">
        <v>44409209.363018855</v>
      </c>
      <c r="J108" s="424">
        <v>6.519965081357601E-2</v>
      </c>
      <c r="K108" s="425">
        <v>271799397.55264997</v>
      </c>
      <c r="L108" s="425">
        <v>17721225.811773103</v>
      </c>
      <c r="M108" s="424">
        <v>6.9304613283975969E-2</v>
      </c>
      <c r="N108" s="425">
        <v>164278485.93697643</v>
      </c>
      <c r="O108" s="425">
        <v>11385256.938739236</v>
      </c>
      <c r="P108" s="424">
        <v>4.7489004115150106E-2</v>
      </c>
      <c r="Q108" s="425">
        <v>27840503.888043508</v>
      </c>
      <c r="R108" s="359">
        <v>1322117.8037071507</v>
      </c>
      <c r="S108" s="333">
        <v>-4.3894191075406416E-2</v>
      </c>
      <c r="T108" s="334">
        <v>0</v>
      </c>
      <c r="U108" s="335">
        <v>0</v>
      </c>
      <c r="V108" s="333">
        <v>9.230628927145966E-2</v>
      </c>
      <c r="W108" s="334">
        <v>8089244.4851402268</v>
      </c>
      <c r="X108" s="334">
        <v>746688.14143291349</v>
      </c>
      <c r="Y108" s="426">
        <v>4.4409119193130689E-2</v>
      </c>
      <c r="Z108" s="427">
        <v>57478150.672172464</v>
      </c>
      <c r="AA108" s="427">
        <v>2552554.044201232</v>
      </c>
      <c r="AB108" s="426">
        <v>-0.13340501288131099</v>
      </c>
      <c r="AC108" s="427">
        <v>212485623.69290733</v>
      </c>
      <c r="AD108" s="427">
        <v>-28346647.365845703</v>
      </c>
      <c r="AE108" s="424">
        <v>0.14070563437155786</v>
      </c>
      <c r="AF108" s="425">
        <v>0</v>
      </c>
      <c r="AG108" s="359">
        <v>0</v>
      </c>
      <c r="AH108" s="333">
        <v>0.22728659672484233</v>
      </c>
      <c r="AI108" s="335">
        <v>0</v>
      </c>
      <c r="AJ108" s="335">
        <v>0</v>
      </c>
      <c r="AK108" s="332">
        <v>-8.8786248370923179E-2</v>
      </c>
      <c r="AL108" s="173">
        <f t="shared" si="46"/>
        <v>1058957331.4856497</v>
      </c>
      <c r="AM108" s="172">
        <f t="shared" si="29"/>
        <v>-94020848.647494927</v>
      </c>
      <c r="AN108" s="203">
        <v>-6.7848077231419043E-2</v>
      </c>
      <c r="AO108" s="177">
        <f t="shared" si="47"/>
        <v>331095769.88668525</v>
      </c>
      <c r="AP108" s="177">
        <f t="shared" si="19"/>
        <v>-22464211.366267968</v>
      </c>
      <c r="AQ108" s="203">
        <v>-6.974149659899973E-3</v>
      </c>
      <c r="AR108" s="177">
        <f t="shared" si="48"/>
        <v>2960651.7698780666</v>
      </c>
      <c r="AS108" s="177">
        <f t="shared" si="20"/>
        <v>-20648.028533977373</v>
      </c>
      <c r="AT108" s="174">
        <v>-3.1426094675364238E-2</v>
      </c>
      <c r="AU108" s="175">
        <v>0</v>
      </c>
      <c r="AV108" s="177">
        <v>0</v>
      </c>
      <c r="AW108" s="333">
        <v>-3.8312230092069936E-3</v>
      </c>
      <c r="AX108" s="334">
        <v>74285133.084685996</v>
      </c>
      <c r="AY108" s="335">
        <v>-284602.91111605265</v>
      </c>
      <c r="AZ108" s="333">
        <v>-0.22314357115116615</v>
      </c>
      <c r="BA108" s="334">
        <v>68289840.69686465</v>
      </c>
      <c r="BB108" s="335">
        <v>-15238438.926442619</v>
      </c>
      <c r="BC108" s="332">
        <v>-2.4374001163715187E-2</v>
      </c>
      <c r="BD108" s="334">
        <v>0</v>
      </c>
      <c r="BE108" s="316">
        <f t="shared" si="30"/>
        <v>0</v>
      </c>
      <c r="BF108" s="428">
        <v>7.5357194526635835E-2</v>
      </c>
      <c r="BG108" s="429">
        <v>41184787.757099949</v>
      </c>
      <c r="BH108" s="430">
        <v>3103570.0625499906</v>
      </c>
      <c r="BI108" s="333">
        <v>7.5531891856546768E-2</v>
      </c>
      <c r="BJ108" s="334">
        <v>141233897.6285021</v>
      </c>
      <c r="BK108" s="335">
        <v>10667663.482154617</v>
      </c>
      <c r="BL108" s="332">
        <v>0.33660053503294901</v>
      </c>
      <c r="BM108" s="173">
        <f t="shared" si="49"/>
        <v>27708697.982194677</v>
      </c>
      <c r="BN108" s="173">
        <f t="shared" si="31"/>
        <v>9326762.5658731237</v>
      </c>
      <c r="BO108" s="431">
        <v>5.3071502427614943E-2</v>
      </c>
      <c r="BP108" s="335">
        <v>69525113.329935566</v>
      </c>
      <c r="BQ108" s="335">
        <v>3689802.2208698792</v>
      </c>
      <c r="BR108" s="333">
        <v>-8.2865584753663665E-2</v>
      </c>
      <c r="BS108" s="334">
        <v>128225.08977439412</v>
      </c>
      <c r="BT108" s="335">
        <v>-10625.447044246188</v>
      </c>
      <c r="BU108" s="333">
        <v>0.44395784177300979</v>
      </c>
      <c r="BV108" s="334">
        <v>3014357.7843237305</v>
      </c>
      <c r="BW108" s="425">
        <v>1338247.7762600351</v>
      </c>
      <c r="BX108" s="173">
        <f t="shared" si="43"/>
        <v>6325683469.4815788</v>
      </c>
      <c r="BZ108" s="173">
        <f t="shared" si="44"/>
        <v>2190533552797.7783</v>
      </c>
      <c r="CB108" s="432">
        <f t="shared" si="32"/>
        <v>2.8877363970993882E-3</v>
      </c>
      <c r="CC108" s="448">
        <v>2.8593360706348197E-3</v>
      </c>
    </row>
    <row r="109" spans="1:81" ht="15.75">
      <c r="A109" s="423">
        <v>41214</v>
      </c>
      <c r="B109" s="172">
        <v>2199634072006.2783</v>
      </c>
      <c r="C109" s="173">
        <v>40913549359.080421</v>
      </c>
      <c r="D109" s="174">
        <v>-2.3934394058961698E-3</v>
      </c>
      <c r="E109" s="175">
        <f t="shared" si="45"/>
        <v>0</v>
      </c>
      <c r="F109" s="175">
        <f t="shared" si="28"/>
        <v>0</v>
      </c>
      <c r="G109" s="333">
        <v>-0.11673021331027018</v>
      </c>
      <c r="H109" s="334">
        <v>313012660.14060748</v>
      </c>
      <c r="I109" s="334">
        <v>-36538034.587028213</v>
      </c>
      <c r="J109" s="424">
        <v>-3.0952342367089606E-2</v>
      </c>
      <c r="K109" s="425">
        <v>289520623.36442304</v>
      </c>
      <c r="L109" s="425">
        <v>-8961341.4567088243</v>
      </c>
      <c r="M109" s="424">
        <v>-0.10778487487201206</v>
      </c>
      <c r="N109" s="425">
        <v>175663742.87571564</v>
      </c>
      <c r="O109" s="425">
        <v>-18933894.545408312</v>
      </c>
      <c r="P109" s="424">
        <v>-0.11224928424595712</v>
      </c>
      <c r="Q109" s="425">
        <v>29162621.691750661</v>
      </c>
      <c r="R109" s="359">
        <v>-3273483.4116346347</v>
      </c>
      <c r="S109" s="333">
        <v>-3.4105654178535852E-2</v>
      </c>
      <c r="T109" s="334">
        <v>0</v>
      </c>
      <c r="U109" s="335">
        <v>0</v>
      </c>
      <c r="V109" s="333">
        <v>-2.2800192539991614E-2</v>
      </c>
      <c r="W109" s="334">
        <v>8835932.6265731398</v>
      </c>
      <c r="X109" s="334">
        <v>-201460.9651562614</v>
      </c>
      <c r="Y109" s="426">
        <v>6.518792986905915E-2</v>
      </c>
      <c r="Z109" s="427">
        <v>60030704.716373689</v>
      </c>
      <c r="AA109" s="427">
        <v>3913277.3690411663</v>
      </c>
      <c r="AB109" s="426">
        <v>-8.5538833698429698E-2</v>
      </c>
      <c r="AC109" s="427">
        <v>184138976.32706162</v>
      </c>
      <c r="AD109" s="427">
        <v>-15751033.273439607</v>
      </c>
      <c r="AE109" s="424">
        <v>-0.1893746092271876</v>
      </c>
      <c r="AF109" s="425">
        <v>0</v>
      </c>
      <c r="AG109" s="359">
        <v>0</v>
      </c>
      <c r="AH109" s="333">
        <v>-0.2178918267099407</v>
      </c>
      <c r="AI109" s="335">
        <v>0</v>
      </c>
      <c r="AJ109" s="335">
        <v>0</v>
      </c>
      <c r="AK109" s="332">
        <v>7.3667191727478265E-2</v>
      </c>
      <c r="AL109" s="173">
        <f t="shared" si="46"/>
        <v>964936482.83815479</v>
      </c>
      <c r="AM109" s="172">
        <f t="shared" si="29"/>
        <v>71084160.886076882</v>
      </c>
      <c r="AN109" s="203">
        <v>-3.7870483201064432E-2</v>
      </c>
      <c r="AO109" s="177">
        <f t="shared" si="47"/>
        <v>308631558.52041727</v>
      </c>
      <c r="AP109" s="177">
        <f t="shared" si="19"/>
        <v>-11688026.252265796</v>
      </c>
      <c r="AQ109" s="203">
        <v>-6.1242470576723287E-2</v>
      </c>
      <c r="AR109" s="177">
        <f t="shared" si="48"/>
        <v>2940003.7413440892</v>
      </c>
      <c r="AS109" s="177">
        <f t="shared" si="20"/>
        <v>-180053.09262472176</v>
      </c>
      <c r="AT109" s="174">
        <v>1.0843854373092595E-3</v>
      </c>
      <c r="AU109" s="175">
        <v>0</v>
      </c>
      <c r="AV109" s="177">
        <v>0</v>
      </c>
      <c r="AW109" s="333">
        <v>-9.1128682711096309E-2</v>
      </c>
      <c r="AX109" s="334">
        <v>74000530.173569947</v>
      </c>
      <c r="AY109" s="335">
        <v>-6743570.8346401649</v>
      </c>
      <c r="AZ109" s="333">
        <v>-3.34331405305128E-2</v>
      </c>
      <c r="BA109" s="334">
        <v>53051401.770422034</v>
      </c>
      <c r="BB109" s="335">
        <v>-1773674.9707312156</v>
      </c>
      <c r="BC109" s="332">
        <v>2.2545100349233876E-2</v>
      </c>
      <c r="BD109" s="334">
        <v>0</v>
      </c>
      <c r="BE109" s="316">
        <f t="shared" si="30"/>
        <v>0</v>
      </c>
      <c r="BF109" s="428">
        <v>-1.3285857157293147E-2</v>
      </c>
      <c r="BG109" s="429">
        <v>44288357.819649935</v>
      </c>
      <c r="BH109" s="430">
        <v>-588408.79572295595</v>
      </c>
      <c r="BI109" s="333">
        <v>-0.2487276491823279</v>
      </c>
      <c r="BJ109" s="334">
        <v>151901561.11065674</v>
      </c>
      <c r="BK109" s="335">
        <v>-37782118.202179372</v>
      </c>
      <c r="BL109" s="332">
        <v>0.1335810928511631</v>
      </c>
      <c r="BM109" s="173">
        <f t="shared" si="49"/>
        <v>37035460.548067801</v>
      </c>
      <c r="BN109" s="173">
        <f t="shared" si="31"/>
        <v>4947237.2942570327</v>
      </c>
      <c r="BO109" s="431">
        <v>-5.9767926181939733E-2</v>
      </c>
      <c r="BP109" s="335">
        <v>73214915.550805449</v>
      </c>
      <c r="BQ109" s="335">
        <v>-4375903.668057492</v>
      </c>
      <c r="BR109" s="333">
        <v>-0.17414459198962784</v>
      </c>
      <c r="BS109" s="334">
        <v>117599.64273014793</v>
      </c>
      <c r="BT109" s="335">
        <v>-20479.341801367613</v>
      </c>
      <c r="BU109" s="333">
        <v>-0.27953617552264315</v>
      </c>
      <c r="BV109" s="334">
        <v>4352605.5605837656</v>
      </c>
      <c r="BW109" s="425">
        <v>-1216710.711964176</v>
      </c>
      <c r="BX109" s="173">
        <f t="shared" si="43"/>
        <v>40981632877.640427</v>
      </c>
      <c r="BZ109" s="173">
        <f t="shared" si="44"/>
        <v>2196859236267.2595</v>
      </c>
      <c r="CB109" s="432">
        <f t="shared" si="32"/>
        <v>1.8654646688821712E-2</v>
      </c>
      <c r="CC109" s="448">
        <v>1.86001616722382E-2</v>
      </c>
    </row>
    <row r="110" spans="1:81" s="170" customFormat="1" ht="15.75">
      <c r="A110" s="434">
        <v>41244</v>
      </c>
      <c r="B110" s="188">
        <v>2240547621365.3589</v>
      </c>
      <c r="C110" s="189">
        <v>55744449980.342316</v>
      </c>
      <c r="D110" s="190">
        <v>5.0499134386159876E-2</v>
      </c>
      <c r="E110" s="191">
        <f t="shared" si="45"/>
        <v>0</v>
      </c>
      <c r="F110" s="191">
        <f t="shared" si="28"/>
        <v>0</v>
      </c>
      <c r="G110" s="346">
        <v>4.6614851393546625E-2</v>
      </c>
      <c r="H110" s="347">
        <v>276474625.55357927</v>
      </c>
      <c r="I110" s="347">
        <v>12887823.584266545</v>
      </c>
      <c r="J110" s="435">
        <v>8.7227507698486834E-2</v>
      </c>
      <c r="K110" s="436">
        <v>280559281.90771419</v>
      </c>
      <c r="L110" s="436">
        <v>24472486.922487076</v>
      </c>
      <c r="M110" s="435">
        <v>5.4663390081978611E-2</v>
      </c>
      <c r="N110" s="436">
        <v>156729848.33030733</v>
      </c>
      <c r="O110" s="436">
        <v>8567384.8367689345</v>
      </c>
      <c r="P110" s="435">
        <v>0.20083802725628819</v>
      </c>
      <c r="Q110" s="436">
        <v>25889138.280116025</v>
      </c>
      <c r="R110" s="437">
        <v>5199523.4595437562</v>
      </c>
      <c r="S110" s="346">
        <v>-6.6547768424583386E-3</v>
      </c>
      <c r="T110" s="347">
        <v>0</v>
      </c>
      <c r="U110" s="348">
        <v>0</v>
      </c>
      <c r="V110" s="346">
        <v>0.19704554676316458</v>
      </c>
      <c r="W110" s="347">
        <v>8634471.6614168771</v>
      </c>
      <c r="X110" s="347">
        <v>1701384.1895349387</v>
      </c>
      <c r="Y110" s="438">
        <v>0.22955127523582722</v>
      </c>
      <c r="Z110" s="439">
        <v>63943982.085414857</v>
      </c>
      <c r="AA110" s="439">
        <v>14678422.631363871</v>
      </c>
      <c r="AB110" s="438">
        <v>8.0170029249970326E-2</v>
      </c>
      <c r="AC110" s="439">
        <v>168387943.05362201</v>
      </c>
      <c r="AD110" s="439">
        <v>13499666.319951214</v>
      </c>
      <c r="AE110" s="435">
        <v>0.10377927649020402</v>
      </c>
      <c r="AF110" s="436">
        <v>0</v>
      </c>
      <c r="AG110" s="437">
        <v>0</v>
      </c>
      <c r="AH110" s="346">
        <v>0.24289574120847243</v>
      </c>
      <c r="AI110" s="348">
        <v>0</v>
      </c>
      <c r="AJ110" s="348">
        <v>0</v>
      </c>
      <c r="AK110" s="345">
        <v>3.9861701009717886E-2</v>
      </c>
      <c r="AL110" s="189">
        <f t="shared" si="46"/>
        <v>1036020643.7242317</v>
      </c>
      <c r="AM110" s="188">
        <f t="shared" si="29"/>
        <v>41297545.140030779</v>
      </c>
      <c r="AN110" s="204">
        <v>5.8181210012447963E-2</v>
      </c>
      <c r="AO110" s="191">
        <f t="shared" si="47"/>
        <v>296943532.26815146</v>
      </c>
      <c r="AP110" s="191">
        <f t="shared" si="19"/>
        <v>17276534.01273144</v>
      </c>
      <c r="AQ110" s="204">
        <v>-3.0044076107473981E-2</v>
      </c>
      <c r="AR110" s="193">
        <f t="shared" si="48"/>
        <v>2759950.6487193676</v>
      </c>
      <c r="AS110" s="193">
        <f t="shared" si="20"/>
        <v>-82920.167342996865</v>
      </c>
      <c r="AT110" s="190">
        <v>6.2530082317116178E-3</v>
      </c>
      <c r="AU110" s="191">
        <v>0</v>
      </c>
      <c r="AV110" s="193">
        <v>0</v>
      </c>
      <c r="AW110" s="346">
        <v>-3.1188875696228552E-2</v>
      </c>
      <c r="AX110" s="347">
        <v>67256959.338929787</v>
      </c>
      <c r="AY110" s="348">
        <v>-2097668.9445281792</v>
      </c>
      <c r="AZ110" s="346">
        <v>-5.1012408906982519E-2</v>
      </c>
      <c r="BA110" s="347">
        <v>51277726.79969082</v>
      </c>
      <c r="BB110" s="348">
        <v>-2615800.3673263644</v>
      </c>
      <c r="BC110" s="345">
        <v>8.3121832548626373E-2</v>
      </c>
      <c r="BD110" s="347">
        <v>0</v>
      </c>
      <c r="BE110" s="317">
        <f t="shared" si="30"/>
        <v>0</v>
      </c>
      <c r="BF110" s="440">
        <v>7.1801785308356139E-3</v>
      </c>
      <c r="BG110" s="441">
        <v>43699949.023926981</v>
      </c>
      <c r="BH110" s="442">
        <v>313773.43578021124</v>
      </c>
      <c r="BI110" s="346">
        <v>0.1568725194746125</v>
      </c>
      <c r="BJ110" s="347">
        <v>114119442.90847737</v>
      </c>
      <c r="BK110" s="348">
        <v>17902204.530092046</v>
      </c>
      <c r="BL110" s="345">
        <v>0.10190638055065666</v>
      </c>
      <c r="BM110" s="189">
        <f t="shared" si="49"/>
        <v>41982697.842324838</v>
      </c>
      <c r="BN110" s="189">
        <f t="shared" si="31"/>
        <v>4278304.7828631876</v>
      </c>
      <c r="BO110" s="443">
        <v>3.3042604076646311E-2</v>
      </c>
      <c r="BP110" s="348">
        <v>68839011.882747963</v>
      </c>
      <c r="BQ110" s="348">
        <v>2274620.2146691917</v>
      </c>
      <c r="BR110" s="346">
        <v>-1.2885907823316765E-3</v>
      </c>
      <c r="BS110" s="347">
        <v>97120.300928780314</v>
      </c>
      <c r="BT110" s="348">
        <v>-125.14832455410487</v>
      </c>
      <c r="BU110" s="346">
        <v>-8.1573313818629895E-2</v>
      </c>
      <c r="BV110" s="347">
        <v>3135894.8486195896</v>
      </c>
      <c r="BW110" s="436">
        <v>-255805.33458867067</v>
      </c>
      <c r="BX110" s="189">
        <f t="shared" si="43"/>
        <v>55585152626.244339</v>
      </c>
      <c r="BZ110" s="189">
        <f t="shared" si="44"/>
        <v>2237840869144.8994</v>
      </c>
      <c r="CB110" s="444">
        <f t="shared" si="32"/>
        <v>2.4838742286212676E-2</v>
      </c>
      <c r="CC110" s="449">
        <v>2.4879832701959002E-2</v>
      </c>
    </row>
    <row r="111" spans="1:81" ht="15.75">
      <c r="A111" s="423">
        <v>41275</v>
      </c>
      <c r="B111" s="172">
        <v>2336000000000</v>
      </c>
      <c r="C111" s="173">
        <v>117746273028.63863</v>
      </c>
      <c r="D111" s="174">
        <v>3.0379307769905356E-2</v>
      </c>
      <c r="E111" s="175">
        <f>'[4]SPU investering'!K2</f>
        <v>274548678</v>
      </c>
      <c r="F111" s="175">
        <f t="shared" si="28"/>
        <v>8340598.7867826438</v>
      </c>
      <c r="G111" s="333">
        <v>-1.7225388454628548E-2</v>
      </c>
      <c r="H111" s="334">
        <v>131173500</v>
      </c>
      <c r="I111" s="334">
        <v>-2259514.492453218</v>
      </c>
      <c r="J111" s="424">
        <v>3.8296198948013969E-2</v>
      </c>
      <c r="K111" s="425">
        <v>93918635</v>
      </c>
      <c r="L111" s="425">
        <v>3596726.730885908</v>
      </c>
      <c r="M111" s="424">
        <v>3.186916002434436E-2</v>
      </c>
      <c r="N111" s="425">
        <v>0</v>
      </c>
      <c r="O111" s="425">
        <v>0</v>
      </c>
      <c r="P111" s="424">
        <v>5.1480330126525295E-2</v>
      </c>
      <c r="Q111" s="425">
        <v>89393194</v>
      </c>
      <c r="R111" s="359">
        <v>4601991.1381845204</v>
      </c>
      <c r="S111" s="333">
        <v>2.0336256742291139E-2</v>
      </c>
      <c r="T111" s="334">
        <v>0</v>
      </c>
      <c r="U111" s="335">
        <v>0</v>
      </c>
      <c r="V111" s="333">
        <v>1.2067512560786949E-2</v>
      </c>
      <c r="W111" s="334">
        <v>44281712</v>
      </c>
      <c r="X111" s="334">
        <v>534370.11577315012</v>
      </c>
      <c r="Y111" s="426">
        <v>0.31010815155785693</v>
      </c>
      <c r="Z111" s="427">
        <v>147183168</v>
      </c>
      <c r="AA111" s="427">
        <v>45642700.16890952</v>
      </c>
      <c r="AB111" s="426">
        <v>4.5380318441526617E-2</v>
      </c>
      <c r="AC111" s="427">
        <v>97753750</v>
      </c>
      <c r="AD111" s="427">
        <v>4436096.3038533824</v>
      </c>
      <c r="AE111" s="424">
        <v>4.0254551858962477E-2</v>
      </c>
      <c r="AF111" s="425">
        <v>0</v>
      </c>
      <c r="AG111" s="359">
        <v>0</v>
      </c>
      <c r="AH111" s="333">
        <v>6.071199019391342E-2</v>
      </c>
      <c r="AI111" s="335">
        <v>0</v>
      </c>
      <c r="AJ111" s="335">
        <v>0</v>
      </c>
      <c r="AK111" s="332">
        <v>5.3283229916763986E-2</v>
      </c>
      <c r="AL111" s="173">
        <v>1208330215</v>
      </c>
      <c r="AM111" s="172">
        <f t="shared" si="29"/>
        <v>64383736.661217861</v>
      </c>
      <c r="AN111" s="203">
        <v>3.9182349723371764E-2</v>
      </c>
      <c r="AO111" s="173">
        <v>10159364</v>
      </c>
      <c r="AP111" s="177">
        <f t="shared" si="19"/>
        <v>398067.75321503304</v>
      </c>
      <c r="AQ111" s="203">
        <v>4.1541484645405871E-2</v>
      </c>
      <c r="AR111" s="177">
        <f>'[4]SPU investering'!K14</f>
        <v>0</v>
      </c>
      <c r="AS111" s="177">
        <f t="shared" si="20"/>
        <v>0</v>
      </c>
      <c r="AT111" s="174">
        <v>-4.3372097769090345E-2</v>
      </c>
      <c r="AU111" s="175">
        <v>89748191</v>
      </c>
      <c r="AV111" s="177">
        <v>-3892567.3146509943</v>
      </c>
      <c r="AW111" s="333">
        <v>8.5957131778972601E-2</v>
      </c>
      <c r="AX111" s="334">
        <v>223166618</v>
      </c>
      <c r="AY111" s="335">
        <v>19182762.39209364</v>
      </c>
      <c r="AZ111" s="333">
        <v>0.15271356054249596</v>
      </c>
      <c r="BA111" s="334">
        <v>7393960</v>
      </c>
      <c r="BB111" s="335">
        <v>1129157.9581087935</v>
      </c>
      <c r="BC111" s="332">
        <v>7.7773189770608013E-3</v>
      </c>
      <c r="BD111" s="173">
        <v>27509496</v>
      </c>
      <c r="BE111" s="316">
        <f t="shared" si="30"/>
        <v>213950.1252901782</v>
      </c>
      <c r="BF111" s="428">
        <v>-5.7824172894544341E-2</v>
      </c>
      <c r="BG111" s="429">
        <v>115657198</v>
      </c>
      <c r="BH111" s="430">
        <v>-6687781.8136505485</v>
      </c>
      <c r="BI111" s="333">
        <v>0.11911735757414646</v>
      </c>
      <c r="BJ111" s="334">
        <v>156204189</v>
      </c>
      <c r="BK111" s="335">
        <v>18606630.235692557</v>
      </c>
      <c r="BL111" s="332">
        <v>9.1827709155254844E-2</v>
      </c>
      <c r="BM111" s="173">
        <v>17373105</v>
      </c>
      <c r="BN111" s="173">
        <f t="shared" si="31"/>
        <v>1595332.4330637038</v>
      </c>
      <c r="BO111" s="431">
        <v>-6.5217333155494859E-3</v>
      </c>
      <c r="BP111" s="427">
        <v>68798372</v>
      </c>
      <c r="BQ111" s="335">
        <v>-448684.63472796691</v>
      </c>
      <c r="BR111" s="333">
        <v>0.53297248941994457</v>
      </c>
      <c r="BS111" s="334">
        <v>3607129</v>
      </c>
      <c r="BT111" s="335">
        <v>1922500.5227888753</v>
      </c>
      <c r="BU111" s="333">
        <v>0.16583203164263816</v>
      </c>
      <c r="BV111" s="334">
        <v>3960941</v>
      </c>
      <c r="BW111" s="425">
        <v>656850.89324662287</v>
      </c>
      <c r="BX111" s="173">
        <f t="shared" si="43"/>
        <v>117584320104.675</v>
      </c>
      <c r="BZ111" s="173">
        <f t="shared" si="44"/>
        <v>2333189838585</v>
      </c>
      <c r="CB111" s="432">
        <f t="shared" si="32"/>
        <v>5.0396379308760356E-2</v>
      </c>
      <c r="CC111" s="433">
        <v>5.0405082632122698E-2</v>
      </c>
    </row>
    <row r="112" spans="1:81" ht="15.75">
      <c r="A112" s="423">
        <v>41306</v>
      </c>
      <c r="B112" s="172">
        <v>2453746273028.6387</v>
      </c>
      <c r="C112" s="173">
        <v>28213044698.307278</v>
      </c>
      <c r="D112" s="174">
        <v>-2.3739886283021951E-2</v>
      </c>
      <c r="E112" s="175">
        <f>E111*(1+D111)</f>
        <v>282889276.78678262</v>
      </c>
      <c r="F112" s="175">
        <f t="shared" si="28"/>
        <v>-6715759.261604541</v>
      </c>
      <c r="G112" s="333">
        <v>-0.12925247744693441</v>
      </c>
      <c r="H112" s="334">
        <v>128913985.50754678</v>
      </c>
      <c r="I112" s="334">
        <v>-16662452.00440862</v>
      </c>
      <c r="J112" s="424">
        <v>-1.8211830433525096E-2</v>
      </c>
      <c r="K112" s="425">
        <v>97515361.730885908</v>
      </c>
      <c r="L112" s="425">
        <v>-1775933.2325067564</v>
      </c>
      <c r="M112" s="424">
        <v>-2.4953393478427857E-2</v>
      </c>
      <c r="N112" s="425">
        <v>0</v>
      </c>
      <c r="O112" s="425">
        <v>0</v>
      </c>
      <c r="P112" s="424">
        <v>-0.21690848472551322</v>
      </c>
      <c r="Q112" s="425">
        <v>93995185.138184518</v>
      </c>
      <c r="R112" s="359">
        <v>-20388353.179817684</v>
      </c>
      <c r="S112" s="333">
        <v>-6.4974807332496567E-2</v>
      </c>
      <c r="T112" s="334">
        <v>0</v>
      </c>
      <c r="U112" s="335">
        <v>0</v>
      </c>
      <c r="V112" s="333">
        <v>-0.15976201485733849</v>
      </c>
      <c r="W112" s="334">
        <v>44816082.115773149</v>
      </c>
      <c r="X112" s="334">
        <v>-7159907.5768278511</v>
      </c>
      <c r="Y112" s="426">
        <v>-4.3838491763308021E-2</v>
      </c>
      <c r="Z112" s="427">
        <v>192825868.16890952</v>
      </c>
      <c r="AA112" s="427">
        <v>-8453195.2334754579</v>
      </c>
      <c r="AB112" s="426">
        <v>-0.19614710695080922</v>
      </c>
      <c r="AC112" s="427">
        <v>102189846.30385339</v>
      </c>
      <c r="AD112" s="427">
        <v>-20044242.712248687</v>
      </c>
      <c r="AE112" s="424">
        <v>-0.31931062920010228</v>
      </c>
      <c r="AF112" s="425">
        <v>0</v>
      </c>
      <c r="AG112" s="359">
        <v>0</v>
      </c>
      <c r="AH112" s="333">
        <v>-0.12874445706619528</v>
      </c>
      <c r="AI112" s="335">
        <v>0</v>
      </c>
      <c r="AJ112" s="335">
        <v>0</v>
      </c>
      <c r="AK112" s="332">
        <v>-3.7310301512275011E-2</v>
      </c>
      <c r="AL112" s="173">
        <f>AL111*(1+AK111)</f>
        <v>1272713951.6612179</v>
      </c>
      <c r="AM112" s="172">
        <f t="shared" si="29"/>
        <v>-47485341.275359042</v>
      </c>
      <c r="AN112" s="203">
        <v>-0.11221674293605532</v>
      </c>
      <c r="AO112" s="177">
        <f>AO111*(1+AN111)</f>
        <v>10557431.753215034</v>
      </c>
      <c r="AP112" s="177">
        <f t="shared" si="19"/>
        <v>-1184720.6051154793</v>
      </c>
      <c r="AQ112" s="203">
        <v>2.1561584523520287E-3</v>
      </c>
      <c r="AR112" s="177">
        <f>AR111*(1+AQ111)</f>
        <v>0</v>
      </c>
      <c r="AS112" s="177">
        <f t="shared" si="20"/>
        <v>0</v>
      </c>
      <c r="AT112" s="174">
        <v>-1.7470398557553172E-2</v>
      </c>
      <c r="AU112" s="175">
        <v>85855623.685349002</v>
      </c>
      <c r="AV112" s="177">
        <v>-1499931.9641903492</v>
      </c>
      <c r="AW112" s="333">
        <v>-7.9940962652345945E-2</v>
      </c>
      <c r="AX112" s="334">
        <v>242349380.39209366</v>
      </c>
      <c r="AY112" s="335">
        <v>-19373642.766743541</v>
      </c>
      <c r="AZ112" s="333">
        <v>-5.9879411403814434E-2</v>
      </c>
      <c r="BA112" s="334">
        <v>8523117.9581087921</v>
      </c>
      <c r="BB112" s="335">
        <v>-510359.28665683517</v>
      </c>
      <c r="BC112" s="332">
        <v>-8.7246523577395332E-2</v>
      </c>
      <c r="BD112" s="173">
        <f>BD111*(1+BC111)</f>
        <v>27723446.125290181</v>
      </c>
      <c r="BE112" s="316">
        <f t="shared" si="30"/>
        <v>-2418774.2960167793</v>
      </c>
      <c r="BF112" s="428">
        <v>-0.12797572155673689</v>
      </c>
      <c r="BG112" s="429">
        <v>108969416.18634945</v>
      </c>
      <c r="BH112" s="430">
        <v>-13945439.664064435</v>
      </c>
      <c r="BI112" s="333">
        <v>-0.14486844267398633</v>
      </c>
      <c r="BJ112" s="334">
        <v>174810819.23569256</v>
      </c>
      <c r="BK112" s="335">
        <v>-25324571.145238515</v>
      </c>
      <c r="BL112" s="332">
        <v>-4.0131347196799207E-2</v>
      </c>
      <c r="BM112" s="173">
        <f>BM111*(1+BL111)</f>
        <v>18968437.433063705</v>
      </c>
      <c r="BN112" s="173">
        <f t="shared" si="31"/>
        <v>-761228.94840704219</v>
      </c>
      <c r="BO112" s="431">
        <v>1.1924318910699913E-2</v>
      </c>
      <c r="BP112" s="335">
        <v>68349687.36527203</v>
      </c>
      <c r="BQ112" s="335">
        <v>815023.46959014016</v>
      </c>
      <c r="BR112" s="333">
        <v>-0.26971782367042352</v>
      </c>
      <c r="BS112" s="334">
        <v>5529629.5227888748</v>
      </c>
      <c r="BT112" s="335">
        <v>-1491439.6405903378</v>
      </c>
      <c r="BU112" s="333">
        <v>-0.17758922416087569</v>
      </c>
      <c r="BV112" s="334">
        <v>4617791.8932466237</v>
      </c>
      <c r="BW112" s="425">
        <v>-820070.07965804916</v>
      </c>
      <c r="BX112" s="173">
        <f t="shared" si="43"/>
        <v>28408245037.710617</v>
      </c>
      <c r="BZ112" s="173">
        <f t="shared" si="44"/>
        <v>2450774158689.6748</v>
      </c>
      <c r="CB112" s="432">
        <f t="shared" si="32"/>
        <v>1.1591539325230727E-2</v>
      </c>
      <c r="CC112" s="433">
        <v>1.1497947040581401E-2</v>
      </c>
    </row>
    <row r="113" spans="1:81" ht="15.75">
      <c r="A113" s="423">
        <v>41334</v>
      </c>
      <c r="B113" s="172">
        <v>2481959317726.9458</v>
      </c>
      <c r="C113" s="173">
        <v>46854984066.74334</v>
      </c>
      <c r="D113" s="174">
        <v>-1.8805102295482747E-2</v>
      </c>
      <c r="E113" s="175">
        <f t="shared" ref="E113:E122" si="50">E112*(1+D112)</f>
        <v>276173517.52517807</v>
      </c>
      <c r="F113" s="175">
        <f t="shared" si="28"/>
        <v>-5193471.2483642707</v>
      </c>
      <c r="G113" s="333">
        <v>-7.8388790851394732E-2</v>
      </c>
      <c r="H113" s="334">
        <v>112251533.50313817</v>
      </c>
      <c r="I113" s="334">
        <v>-8799261.9825258274</v>
      </c>
      <c r="J113" s="424">
        <v>-3.8841079057580441E-2</v>
      </c>
      <c r="K113" s="425">
        <v>95739428.498379141</v>
      </c>
      <c r="L113" s="425">
        <v>-3718622.7112331139</v>
      </c>
      <c r="M113" s="424">
        <v>6.4741078352961737E-2</v>
      </c>
      <c r="N113" s="425">
        <v>0</v>
      </c>
      <c r="O113" s="425">
        <v>0</v>
      </c>
      <c r="P113" s="424">
        <v>-0.28425743742930393</v>
      </c>
      <c r="Q113" s="425">
        <v>73606831.958366841</v>
      </c>
      <c r="R113" s="359">
        <v>-20923289.42977475</v>
      </c>
      <c r="S113" s="333">
        <v>-8.2238633253244306E-2</v>
      </c>
      <c r="T113" s="334">
        <v>0</v>
      </c>
      <c r="U113" s="335">
        <v>0</v>
      </c>
      <c r="V113" s="333">
        <v>-0.1420528858790823</v>
      </c>
      <c r="W113" s="334">
        <v>37656174.538945302</v>
      </c>
      <c r="X113" s="334">
        <v>-5349168.2644236013</v>
      </c>
      <c r="Y113" s="426">
        <v>-0.14552220083998096</v>
      </c>
      <c r="Z113" s="427">
        <v>184372672.93543407</v>
      </c>
      <c r="AA113" s="427">
        <v>-26830317.140314359</v>
      </c>
      <c r="AB113" s="426">
        <v>-8.2733978257722218E-2</v>
      </c>
      <c r="AC113" s="427">
        <v>82145603.59160471</v>
      </c>
      <c r="AD113" s="427">
        <v>-6796232.5815152926</v>
      </c>
      <c r="AE113" s="424">
        <v>-2.0142034278552077E-2</v>
      </c>
      <c r="AF113" s="425">
        <v>0</v>
      </c>
      <c r="AG113" s="359">
        <v>0</v>
      </c>
      <c r="AH113" s="333">
        <v>-4.9626007273549246E-2</v>
      </c>
      <c r="AI113" s="335">
        <v>0</v>
      </c>
      <c r="AJ113" s="335">
        <v>0</v>
      </c>
      <c r="AK113" s="332">
        <v>-1.9020206034169495E-2</v>
      </c>
      <c r="AL113" s="173">
        <f t="shared" ref="AL113:AL122" si="51">AL112*(1+AK112)</f>
        <v>1225228610.385859</v>
      </c>
      <c r="AM113" s="172">
        <f t="shared" si="29"/>
        <v>-23304100.608498219</v>
      </c>
      <c r="AN113" s="203">
        <v>-0.16674708248950992</v>
      </c>
      <c r="AO113" s="177">
        <f t="shared" ref="AO113:AO122" si="52">AO112*(1+AN112)</f>
        <v>9372711.1480995547</v>
      </c>
      <c r="AP113" s="177">
        <f t="shared" si="19"/>
        <v>-1562872.2389625057</v>
      </c>
      <c r="AQ113" s="203">
        <v>8.7403930909426955E-2</v>
      </c>
      <c r="AR113" s="177">
        <f t="shared" ref="AR113:AR122" si="53">AR112*(1+AQ112)</f>
        <v>0</v>
      </c>
      <c r="AS113" s="177">
        <f t="shared" si="20"/>
        <v>0</v>
      </c>
      <c r="AT113" s="174">
        <v>2.6075189707450958E-2</v>
      </c>
      <c r="AU113" s="175">
        <v>84355691.721158653</v>
      </c>
      <c r="AV113" s="177">
        <v>2199590.6645324621</v>
      </c>
      <c r="AW113" s="333">
        <v>-6.2055139766132826E-2</v>
      </c>
      <c r="AX113" s="334">
        <v>222975737.62535012</v>
      </c>
      <c r="AY113" s="335">
        <v>-13836790.562797664</v>
      </c>
      <c r="AZ113" s="333">
        <v>-4.4072112495735637E-2</v>
      </c>
      <c r="BA113" s="334">
        <v>8012758.671451957</v>
      </c>
      <c r="BB113" s="335">
        <v>-353139.20156941185</v>
      </c>
      <c r="BC113" s="332">
        <v>-0.1130690426217258</v>
      </c>
      <c r="BD113" s="173">
        <f t="shared" ref="BD113:BD122" si="54">BD112*(1+BC112)</f>
        <v>25304671.829273403</v>
      </c>
      <c r="BE113" s="316">
        <f t="shared" si="30"/>
        <v>-2861175.0175928986</v>
      </c>
      <c r="BF113" s="428">
        <v>0.11380731716775291</v>
      </c>
      <c r="BG113" s="429">
        <v>95023976.522285014</v>
      </c>
      <c r="BH113" s="430">
        <v>10814423.834612798</v>
      </c>
      <c r="BI113" s="333">
        <v>-0.12136200791405209</v>
      </c>
      <c r="BJ113" s="334">
        <v>149486248.09045404</v>
      </c>
      <c r="BK113" s="335">
        <v>-18141951.223795637</v>
      </c>
      <c r="BL113" s="332">
        <v>-0.11963340846554653</v>
      </c>
      <c r="BM113" s="173">
        <f t="shared" ref="BM113:BM122" si="55">BM112*(1+BL112)</f>
        <v>18207208.484656662</v>
      </c>
      <c r="BN113" s="173">
        <f t="shared" si="31"/>
        <v>-2178190.4096622947</v>
      </c>
      <c r="BO113" s="431">
        <v>-1.0782418241839292E-3</v>
      </c>
      <c r="BP113" s="335">
        <v>69164710.834862173</v>
      </c>
      <c r="BQ113" s="335">
        <v>-74576.283979735759</v>
      </c>
      <c r="BR113" s="333">
        <v>-0.18529214744591346</v>
      </c>
      <c r="BS113" s="334">
        <v>4038189.8821985368</v>
      </c>
      <c r="BT113" s="335">
        <v>-748244.87506692717</v>
      </c>
      <c r="BU113" s="333">
        <v>-0.44295302366699857</v>
      </c>
      <c r="BV113" s="334">
        <v>3797721.8135885745</v>
      </c>
      <c r="BW113" s="425">
        <v>-1682212.3603751766</v>
      </c>
      <c r="BX113" s="173">
        <f t="shared" si="43"/>
        <v>46984323668.384644</v>
      </c>
      <c r="BZ113" s="173">
        <f t="shared" si="44"/>
        <v>2479182403727.3848</v>
      </c>
      <c r="CB113" s="432">
        <f t="shared" si="32"/>
        <v>1.8951539667974797E-2</v>
      </c>
      <c r="CC113" s="433">
        <v>1.8878224043436202E-2</v>
      </c>
    </row>
    <row r="114" spans="1:81" ht="15.75">
      <c r="A114" s="423">
        <v>41365</v>
      </c>
      <c r="B114" s="172">
        <v>2528814301793.689</v>
      </c>
      <c r="C114" s="173">
        <v>63334025112.27343</v>
      </c>
      <c r="D114" s="174">
        <v>-3.1170252763852796E-2</v>
      </c>
      <c r="E114" s="175">
        <f t="shared" si="50"/>
        <v>270980046.27681381</v>
      </c>
      <c r="F114" s="175">
        <f t="shared" si="28"/>
        <v>-8446516.5364088137</v>
      </c>
      <c r="G114" s="333">
        <v>-0.10075993851793449</v>
      </c>
      <c r="H114" s="334">
        <v>103452271.52061234</v>
      </c>
      <c r="I114" s="334">
        <v>-10423844.517957566</v>
      </c>
      <c r="J114" s="424">
        <v>-7.6688727851792995E-2</v>
      </c>
      <c r="K114" s="425">
        <v>92020805.787146032</v>
      </c>
      <c r="L114" s="425">
        <v>-7056958.5317131402</v>
      </c>
      <c r="M114" s="424">
        <v>-0.18384190551711338</v>
      </c>
      <c r="N114" s="425">
        <v>0</v>
      </c>
      <c r="O114" s="425">
        <v>0</v>
      </c>
      <c r="P114" s="424">
        <v>-0.14980146352577378</v>
      </c>
      <c r="Q114" s="425">
        <v>52683542.528592095</v>
      </c>
      <c r="R114" s="359">
        <v>-7892071.7745054401</v>
      </c>
      <c r="S114" s="333">
        <v>4.8929279741412347E-2</v>
      </c>
      <c r="T114" s="334">
        <v>0</v>
      </c>
      <c r="U114" s="335">
        <v>0</v>
      </c>
      <c r="V114" s="333">
        <v>6.8796710922173113E-2</v>
      </c>
      <c r="W114" s="334">
        <v>32307006.274521701</v>
      </c>
      <c r="X114" s="334">
        <v>2222615.7714291024</v>
      </c>
      <c r="Y114" s="426">
        <v>2.6547954649529245E-2</v>
      </c>
      <c r="Z114" s="427">
        <v>157542355.7951197</v>
      </c>
      <c r="AA114" s="427">
        <v>4182427.3170288387</v>
      </c>
      <c r="AB114" s="426">
        <v>-0.37378601666126116</v>
      </c>
      <c r="AC114" s="427">
        <v>75349371.010089412</v>
      </c>
      <c r="AD114" s="427">
        <v>-28164541.247792829</v>
      </c>
      <c r="AE114" s="424">
        <v>-0.16498667088121283</v>
      </c>
      <c r="AF114" s="425">
        <v>0</v>
      </c>
      <c r="AG114" s="359">
        <v>0</v>
      </c>
      <c r="AH114" s="333">
        <v>-0.18894410770212769</v>
      </c>
      <c r="AI114" s="335">
        <v>0</v>
      </c>
      <c r="AJ114" s="335">
        <v>0</v>
      </c>
      <c r="AK114" s="332">
        <v>-8.335142614378302E-2</v>
      </c>
      <c r="AL114" s="173">
        <f t="shared" si="51"/>
        <v>1201924509.7773607</v>
      </c>
      <c r="AM114" s="172">
        <f t="shared" si="29"/>
        <v>-100182122.0071103</v>
      </c>
      <c r="AN114" s="203">
        <v>-0.23579956401311167</v>
      </c>
      <c r="AO114" s="177">
        <f t="shared" si="52"/>
        <v>7809838.9091370497</v>
      </c>
      <c r="AP114" s="177">
        <f t="shared" si="19"/>
        <v>-1841556.6097871519</v>
      </c>
      <c r="AQ114" s="203">
        <v>-2.8695428519383365E-2</v>
      </c>
      <c r="AR114" s="177">
        <f t="shared" si="53"/>
        <v>0</v>
      </c>
      <c r="AS114" s="177">
        <f t="shared" si="20"/>
        <v>0</v>
      </c>
      <c r="AT114" s="174">
        <v>9.1542275124002065E-2</v>
      </c>
      <c r="AU114" s="175">
        <v>86555282.385691106</v>
      </c>
      <c r="AV114" s="177">
        <v>7923467.4735866254</v>
      </c>
      <c r="AW114" s="333">
        <v>6.6729868222657834E-2</v>
      </c>
      <c r="AX114" s="334">
        <v>209138947.06255245</v>
      </c>
      <c r="AY114" s="335">
        <v>13955814.377709538</v>
      </c>
      <c r="AZ114" s="333">
        <v>-0.419217392994157</v>
      </c>
      <c r="BA114" s="334">
        <v>7659619.4698825451</v>
      </c>
      <c r="BB114" s="335">
        <v>-3211045.7054914474</v>
      </c>
      <c r="BC114" s="332">
        <v>-5.2095413690194494E-3</v>
      </c>
      <c r="BD114" s="173">
        <f t="shared" si="54"/>
        <v>22443496.811680503</v>
      </c>
      <c r="BE114" s="316">
        <f t="shared" si="30"/>
        <v>-116920.32510590569</v>
      </c>
      <c r="BF114" s="428">
        <v>4.5076675314910122E-2</v>
      </c>
      <c r="BG114" s="429">
        <v>105838400.35689782</v>
      </c>
      <c r="BH114" s="430">
        <v>4770843.2087373501</v>
      </c>
      <c r="BI114" s="333">
        <v>-0.58115040978926658</v>
      </c>
      <c r="BJ114" s="334">
        <v>131344296.8666584</v>
      </c>
      <c r="BK114" s="335">
        <v>-76330791.947541609</v>
      </c>
      <c r="BL114" s="332">
        <v>2.7853596047552692E-2</v>
      </c>
      <c r="BM114" s="173">
        <f t="shared" si="55"/>
        <v>16029018.074994368</v>
      </c>
      <c r="BN114" s="173">
        <f t="shared" si="31"/>
        <v>446465.79449981381</v>
      </c>
      <c r="BO114" s="431">
        <v>-0.10093543367596594</v>
      </c>
      <c r="BP114" s="335">
        <v>69090134.550882444</v>
      </c>
      <c r="BQ114" s="335">
        <v>-6973642.6936241575</v>
      </c>
      <c r="BR114" s="333">
        <v>-0.12001791602720145</v>
      </c>
      <c r="BS114" s="334">
        <v>3289945.0071316096</v>
      </c>
      <c r="BT114" s="335">
        <v>-394852.34360003221</v>
      </c>
      <c r="BU114" s="333">
        <v>-0.19026540954622845</v>
      </c>
      <c r="BV114" s="334">
        <v>2115509.4532133983</v>
      </c>
      <c r="BW114" s="425">
        <v>-402508.27251456503</v>
      </c>
      <c r="BX114" s="173">
        <f t="shared" si="43"/>
        <v>63551960850.843582</v>
      </c>
      <c r="BZ114" s="173">
        <f t="shared" si="44"/>
        <v>2526166727395.77</v>
      </c>
      <c r="CB114" s="432">
        <f t="shared" si="32"/>
        <v>2.5157468888191484E-2</v>
      </c>
      <c r="CC114" s="433">
        <v>2.50449489578379E-2</v>
      </c>
    </row>
    <row r="115" spans="1:81" ht="15.75">
      <c r="A115" s="423">
        <v>41395</v>
      </c>
      <c r="B115" s="172">
        <v>2592148326905.9624</v>
      </c>
      <c r="C115" s="173">
        <v>53221590138.664108</v>
      </c>
      <c r="D115" s="174">
        <v>-4.1290913480500444E-2</v>
      </c>
      <c r="E115" s="175">
        <f t="shared" si="50"/>
        <v>262533529.74040499</v>
      </c>
      <c r="F115" s="175">
        <f t="shared" si="28"/>
        <v>-10840249.262241453</v>
      </c>
      <c r="G115" s="333">
        <v>8.8444771391798058E-2</v>
      </c>
      <c r="H115" s="334">
        <v>93028427.002654776</v>
      </c>
      <c r="I115" s="334">
        <v>8227877.9591883747</v>
      </c>
      <c r="J115" s="424">
        <v>7.4722651553828807E-3</v>
      </c>
      <c r="K115" s="425">
        <v>84963847.255432889</v>
      </c>
      <c r="L115" s="425">
        <v>634872.39531404455</v>
      </c>
      <c r="M115" s="424">
        <v>-6.2815342099450777E-2</v>
      </c>
      <c r="N115" s="425">
        <v>0</v>
      </c>
      <c r="O115" s="425">
        <v>0</v>
      </c>
      <c r="P115" s="424">
        <v>7.6034420473652622E-2</v>
      </c>
      <c r="Q115" s="425">
        <v>44791470.754086651</v>
      </c>
      <c r="R115" s="359">
        <v>3405693.5209495388</v>
      </c>
      <c r="S115" s="333">
        <v>-3.5031655972449567E-2</v>
      </c>
      <c r="T115" s="334">
        <v>0</v>
      </c>
      <c r="U115" s="335">
        <v>0</v>
      </c>
      <c r="V115" s="333">
        <v>-8.7056741995642471E-3</v>
      </c>
      <c r="W115" s="334">
        <v>34529622.045950808</v>
      </c>
      <c r="X115" s="334">
        <v>-300603.6397661388</v>
      </c>
      <c r="Y115" s="426">
        <v>0.12112691307378459</v>
      </c>
      <c r="Z115" s="427">
        <v>161724783.11214855</v>
      </c>
      <c r="AA115" s="427">
        <v>19589223.745901883</v>
      </c>
      <c r="AB115" s="426">
        <v>1.850619294659112E-3</v>
      </c>
      <c r="AC115" s="427">
        <v>47184829.76229658</v>
      </c>
      <c r="AD115" s="427">
        <v>87321.156373311576</v>
      </c>
      <c r="AE115" s="424">
        <v>0.17241265410969778</v>
      </c>
      <c r="AF115" s="425">
        <v>0</v>
      </c>
      <c r="AG115" s="359">
        <v>0</v>
      </c>
      <c r="AH115" s="333">
        <v>3.4608616469799798E-2</v>
      </c>
      <c r="AI115" s="335">
        <v>0</v>
      </c>
      <c r="AJ115" s="335">
        <v>0</v>
      </c>
      <c r="AK115" s="332">
        <v>0.11973041439325081</v>
      </c>
      <c r="AL115" s="173">
        <f t="shared" si="51"/>
        <v>1101742387.7702503</v>
      </c>
      <c r="AM115" s="172">
        <f t="shared" si="29"/>
        <v>131912072.6423417</v>
      </c>
      <c r="AN115" s="203">
        <v>9.79886396238598E-2</v>
      </c>
      <c r="AO115" s="177">
        <f t="shared" si="52"/>
        <v>5968282.2993498975</v>
      </c>
      <c r="AP115" s="177">
        <f t="shared" si="19"/>
        <v>584823.86340445839</v>
      </c>
      <c r="AQ115" s="203">
        <v>8.7180473279460061E-2</v>
      </c>
      <c r="AR115" s="177">
        <f t="shared" si="53"/>
        <v>0</v>
      </c>
      <c r="AS115" s="177">
        <f t="shared" si="20"/>
        <v>0</v>
      </c>
      <c r="AT115" s="174">
        <v>-2.470495084796704E-3</v>
      </c>
      <c r="AU115" s="175">
        <v>94478749.859277725</v>
      </c>
      <c r="AV115" s="177">
        <v>-233409.2871450829</v>
      </c>
      <c r="AW115" s="333">
        <v>-2.665786629474726E-2</v>
      </c>
      <c r="AX115" s="334">
        <v>223094761.44026199</v>
      </c>
      <c r="AY115" s="335">
        <v>-5947230.3215330411</v>
      </c>
      <c r="AZ115" s="333">
        <v>-4.6458681732663383E-2</v>
      </c>
      <c r="BA115" s="334">
        <v>4448573.7643910982</v>
      </c>
      <c r="BB115" s="335">
        <v>-206674.8726841223</v>
      </c>
      <c r="BC115" s="332">
        <v>-8.0184706883226722E-2</v>
      </c>
      <c r="BD115" s="173">
        <f t="shared" si="54"/>
        <v>22326576.486574598</v>
      </c>
      <c r="BE115" s="316">
        <f t="shared" si="30"/>
        <v>-1790249.9912819259</v>
      </c>
      <c r="BF115" s="428">
        <v>2.1276285343134558E-2</v>
      </c>
      <c r="BG115" s="429">
        <v>110609243.56563516</v>
      </c>
      <c r="BH115" s="430">
        <v>2353353.8276907238</v>
      </c>
      <c r="BI115" s="333">
        <v>0.12433207738890721</v>
      </c>
      <c r="BJ115" s="334">
        <v>55013504.919116788</v>
      </c>
      <c r="BK115" s="335">
        <v>6839943.3510386562</v>
      </c>
      <c r="BL115" s="332">
        <v>-4.5205248774022017E-2</v>
      </c>
      <c r="BM115" s="173">
        <f t="shared" si="55"/>
        <v>16475483.869494183</v>
      </c>
      <c r="BN115" s="173">
        <f t="shared" si="31"/>
        <v>-744778.34699287137</v>
      </c>
      <c r="BO115" s="431">
        <v>9.3355587906961107E-2</v>
      </c>
      <c r="BP115" s="335">
        <v>62116491.85725829</v>
      </c>
      <c r="BQ115" s="335">
        <v>5798921.61605231</v>
      </c>
      <c r="BR115" s="333">
        <v>-5.6607519206405228E-2</v>
      </c>
      <c r="BS115" s="334">
        <v>2895092.6635315772</v>
      </c>
      <c r="BT115" s="335">
        <v>-163884.01355518663</v>
      </c>
      <c r="BU115" s="333">
        <v>-0.32238183143927995</v>
      </c>
      <c r="BV115" s="334">
        <v>1713001.1806988334</v>
      </c>
      <c r="BW115" s="425">
        <v>-552240.45789133885</v>
      </c>
      <c r="BX115" s="173">
        <f t="shared" si="43"/>
        <v>53062935354.778946</v>
      </c>
      <c r="BZ115" s="173">
        <f t="shared" si="44"/>
        <v>2589718688246.6143</v>
      </c>
      <c r="CB115" s="432">
        <f t="shared" si="32"/>
        <v>2.0489845323974378E-2</v>
      </c>
      <c r="CC115" s="433">
        <v>2.0531845954274697E-2</v>
      </c>
    </row>
    <row r="116" spans="1:81" ht="15.75">
      <c r="A116" s="423">
        <v>41426</v>
      </c>
      <c r="B116" s="172">
        <v>2645369917044.6265</v>
      </c>
      <c r="C116" s="173">
        <v>-94022193098.170715</v>
      </c>
      <c r="D116" s="174">
        <v>-7.9149619334709376E-2</v>
      </c>
      <c r="E116" s="175">
        <f t="shared" si="50"/>
        <v>251693280.47816354</v>
      </c>
      <c r="F116" s="175">
        <f t="shared" si="28"/>
        <v>-19921427.338950884</v>
      </c>
      <c r="G116" s="333">
        <v>-0.25413859891120327</v>
      </c>
      <c r="H116" s="334">
        <v>101256304.96184315</v>
      </c>
      <c r="I116" s="334">
        <v>-25733135.473928336</v>
      </c>
      <c r="J116" s="424">
        <v>-0.19551275665759618</v>
      </c>
      <c r="K116" s="425">
        <v>85598719.650746942</v>
      </c>
      <c r="L116" s="425">
        <v>-16735641.645278282</v>
      </c>
      <c r="M116" s="424">
        <v>-0.27597369335466937</v>
      </c>
      <c r="N116" s="425">
        <v>0</v>
      </c>
      <c r="O116" s="425">
        <v>0</v>
      </c>
      <c r="P116" s="424">
        <v>1.8037677124880844E-2</v>
      </c>
      <c r="Q116" s="425">
        <v>48197164.275036193</v>
      </c>
      <c r="R116" s="359">
        <v>869364.88752794452</v>
      </c>
      <c r="S116" s="333">
        <v>-9.2725418038646715E-2</v>
      </c>
      <c r="T116" s="334">
        <v>0</v>
      </c>
      <c r="U116" s="335">
        <v>0</v>
      </c>
      <c r="V116" s="333">
        <v>-0.24247334960700845</v>
      </c>
      <c r="W116" s="334">
        <v>34229018.406184666</v>
      </c>
      <c r="X116" s="334">
        <v>-8299624.7467075419</v>
      </c>
      <c r="Y116" s="426">
        <v>-0.20353223195991349</v>
      </c>
      <c r="Z116" s="427">
        <v>181314006.85805044</v>
      </c>
      <c r="AA116" s="427">
        <v>-36903244.501414068</v>
      </c>
      <c r="AB116" s="426">
        <v>-0.23437687107392552</v>
      </c>
      <c r="AC116" s="427">
        <v>47272150.918669887</v>
      </c>
      <c r="AD116" s="427">
        <v>-11079498.821252242</v>
      </c>
      <c r="AE116" s="424">
        <v>-0.32261116097613052</v>
      </c>
      <c r="AF116" s="425">
        <v>0</v>
      </c>
      <c r="AG116" s="359">
        <v>0</v>
      </c>
      <c r="AH116" s="333">
        <v>-0.25278344206658099</v>
      </c>
      <c r="AI116" s="335">
        <v>0</v>
      </c>
      <c r="AJ116" s="335">
        <v>0</v>
      </c>
      <c r="AK116" s="332">
        <v>-9.3677449114238226E-2</v>
      </c>
      <c r="AL116" s="173">
        <f t="shared" si="51"/>
        <v>1233654460.4125919</v>
      </c>
      <c r="AM116" s="172">
        <f t="shared" si="29"/>
        <v>-115565602.93985359</v>
      </c>
      <c r="AN116" s="203">
        <v>-0.25901298643906717</v>
      </c>
      <c r="AO116" s="177">
        <f t="shared" si="52"/>
        <v>6553106.1627543559</v>
      </c>
      <c r="AP116" s="177">
        <f t="shared" si="19"/>
        <v>-1697339.5976672615</v>
      </c>
      <c r="AQ116" s="203">
        <v>9.3773945566469577E-2</v>
      </c>
      <c r="AR116" s="177">
        <f t="shared" si="53"/>
        <v>0</v>
      </c>
      <c r="AS116" s="177">
        <f t="shared" si="20"/>
        <v>0</v>
      </c>
      <c r="AT116" s="174">
        <v>-0.19458362492721928</v>
      </c>
      <c r="AU116" s="175">
        <v>94245340.572132647</v>
      </c>
      <c r="AV116" s="177">
        <v>-18338600.0010259</v>
      </c>
      <c r="AW116" s="333">
        <v>-9.9226661976029931E-2</v>
      </c>
      <c r="AX116" s="334">
        <v>217147531.11872894</v>
      </c>
      <c r="AY116" s="335">
        <v>-21546824.669247556</v>
      </c>
      <c r="AZ116" s="333">
        <v>-0.23623890296623223</v>
      </c>
      <c r="BA116" s="334">
        <v>4241898.8917069761</v>
      </c>
      <c r="BB116" s="335">
        <v>-1002101.5406705324</v>
      </c>
      <c r="BC116" s="332">
        <v>-0.21498795447881158</v>
      </c>
      <c r="BD116" s="173">
        <f t="shared" si="54"/>
        <v>20536326.495292671</v>
      </c>
      <c r="BE116" s="316">
        <f t="shared" si="30"/>
        <v>-4415062.8257319927</v>
      </c>
      <c r="BF116" s="428">
        <v>-0.12512699893318621</v>
      </c>
      <c r="BG116" s="429">
        <v>112962597.39332588</v>
      </c>
      <c r="BH116" s="430">
        <v>-14134670.80352463</v>
      </c>
      <c r="BI116" s="333">
        <v>-0.38253890952406844</v>
      </c>
      <c r="BJ116" s="334">
        <v>61853448.270155445</v>
      </c>
      <c r="BK116" s="335">
        <v>-23661350.65156864</v>
      </c>
      <c r="BL116" s="332">
        <v>4.2732254604315123E-2</v>
      </c>
      <c r="BM116" s="173">
        <f t="shared" si="55"/>
        <v>15730705.522501312</v>
      </c>
      <c r="BN116" s="173">
        <f t="shared" si="31"/>
        <v>672208.51349303208</v>
      </c>
      <c r="BO116" s="431">
        <v>-9.5745029373613039E-2</v>
      </c>
      <c r="BP116" s="335">
        <v>67915413.473310605</v>
      </c>
      <c r="BQ116" s="335">
        <v>-6502563.2579231989</v>
      </c>
      <c r="BR116" s="333">
        <v>-7.9804649757863111E-2</v>
      </c>
      <c r="BS116" s="334">
        <v>2731208.6499763904</v>
      </c>
      <c r="BT116" s="335">
        <v>-217963.14972701197</v>
      </c>
      <c r="BU116" s="333">
        <v>-0.44792466977072232</v>
      </c>
      <c r="BV116" s="334">
        <v>1160760.7228074947</v>
      </c>
      <c r="BW116" s="425">
        <v>-519933.36344637198</v>
      </c>
      <c r="BX116" s="173">
        <f t="shared" si="43"/>
        <v>-93697460086.24382</v>
      </c>
      <c r="BZ116" s="173">
        <f t="shared" si="44"/>
        <v>2642781623601.3936</v>
      </c>
      <c r="CB116" s="432">
        <f t="shared" si="32"/>
        <v>-3.5454106101494541E-2</v>
      </c>
      <c r="CC116" s="433">
        <v>-3.5542172190122699E-2</v>
      </c>
    </row>
    <row r="117" spans="1:81" ht="15.75">
      <c r="A117" s="423">
        <v>41456</v>
      </c>
      <c r="B117" s="172">
        <v>2551347723946.4556</v>
      </c>
      <c r="C117" s="173">
        <v>121946449529.2795</v>
      </c>
      <c r="D117" s="174">
        <v>-3.3034397115148849E-2</v>
      </c>
      <c r="E117" s="175">
        <f t="shared" si="50"/>
        <v>231771853.13921264</v>
      </c>
      <c r="F117" s="175">
        <f t="shared" si="28"/>
        <v>-7656443.4367147088</v>
      </c>
      <c r="G117" s="333">
        <v>6.8841789160711889E-2</v>
      </c>
      <c r="H117" s="334">
        <v>75523169.487914816</v>
      </c>
      <c r="I117" s="334">
        <v>5199150.1106357407</v>
      </c>
      <c r="J117" s="424">
        <v>-8.5488204305013471E-2</v>
      </c>
      <c r="K117" s="425">
        <v>68863078.005468667</v>
      </c>
      <c r="L117" s="425">
        <v>-5886980.8816035846</v>
      </c>
      <c r="M117" s="424">
        <v>-7.7234145031713761E-2</v>
      </c>
      <c r="N117" s="425">
        <v>0</v>
      </c>
      <c r="O117" s="425">
        <v>0</v>
      </c>
      <c r="P117" s="424">
        <v>-5.2435815002502335E-2</v>
      </c>
      <c r="Q117" s="425">
        <v>49066529.162564144</v>
      </c>
      <c r="R117" s="359">
        <v>-2572843.4459830993</v>
      </c>
      <c r="S117" s="333">
        <v>-1.0145835435139113E-2</v>
      </c>
      <c r="T117" s="334">
        <v>0</v>
      </c>
      <c r="U117" s="335">
        <v>0</v>
      </c>
      <c r="V117" s="333">
        <v>9.4341678284621505E-2</v>
      </c>
      <c r="W117" s="334">
        <v>25929393.659477126</v>
      </c>
      <c r="X117" s="334">
        <v>2446222.5147376959</v>
      </c>
      <c r="Y117" s="426">
        <v>7.5096076954202035E-2</v>
      </c>
      <c r="Z117" s="427">
        <v>144410762.35663635</v>
      </c>
      <c r="AA117" s="427">
        <v>10844681.722948946</v>
      </c>
      <c r="AB117" s="426">
        <v>4.4197381975782324E-2</v>
      </c>
      <c r="AC117" s="427">
        <v>36192652.097417645</v>
      </c>
      <c r="AD117" s="427">
        <v>1599620.469466167</v>
      </c>
      <c r="AE117" s="424">
        <v>7.1468171508872108E-2</v>
      </c>
      <c r="AF117" s="425">
        <v>0</v>
      </c>
      <c r="AG117" s="359">
        <v>0</v>
      </c>
      <c r="AH117" s="333">
        <v>6.827607801427836E-2</v>
      </c>
      <c r="AI117" s="335">
        <v>0</v>
      </c>
      <c r="AJ117" s="335">
        <v>0</v>
      </c>
      <c r="AK117" s="332">
        <v>5.356500771381037E-2</v>
      </c>
      <c r="AL117" s="173">
        <f t="shared" si="51"/>
        <v>1118088857.4727383</v>
      </c>
      <c r="AM117" s="172">
        <f t="shared" si="29"/>
        <v>59890438.275252648</v>
      </c>
      <c r="AN117" s="203">
        <v>0.19581415148193279</v>
      </c>
      <c r="AO117" s="177">
        <f t="shared" si="52"/>
        <v>4855766.5650870949</v>
      </c>
      <c r="AP117" s="177">
        <f t="shared" si="19"/>
        <v>950827.80973686883</v>
      </c>
      <c r="AQ117" s="203">
        <v>2.6083278210347331E-2</v>
      </c>
      <c r="AR117" s="177">
        <f t="shared" si="53"/>
        <v>0</v>
      </c>
      <c r="AS117" s="177">
        <f t="shared" si="20"/>
        <v>0</v>
      </c>
      <c r="AT117" s="174">
        <v>7.551808050010185E-2</v>
      </c>
      <c r="AU117" s="175">
        <v>75906740.571106747</v>
      </c>
      <c r="AV117" s="177">
        <v>5732331.3449491868</v>
      </c>
      <c r="AW117" s="333">
        <v>-7.8598527518954336E-3</v>
      </c>
      <c r="AX117" s="334">
        <v>195600706.44948137</v>
      </c>
      <c r="AY117" s="335">
        <v>-1537392.7508596471</v>
      </c>
      <c r="AZ117" s="333">
        <v>3.6813573341876238E-2</v>
      </c>
      <c r="BA117" s="334">
        <v>3239797.3510364438</v>
      </c>
      <c r="BB117" s="335">
        <v>119268.51739519648</v>
      </c>
      <c r="BC117" s="332">
        <v>-3.4161425445087851E-2</v>
      </c>
      <c r="BD117" s="173">
        <f t="shared" si="54"/>
        <v>16121263.669560678</v>
      </c>
      <c r="BE117" s="316">
        <f t="shared" si="30"/>
        <v>-550725.34692830045</v>
      </c>
      <c r="BF117" s="428">
        <v>-8.1788695488720312E-3</v>
      </c>
      <c r="BG117" s="429">
        <v>98827926.589801252</v>
      </c>
      <c r="BH117" s="430">
        <v>-808300.71936348593</v>
      </c>
      <c r="BI117" s="333">
        <v>0.10861669974772288</v>
      </c>
      <c r="BJ117" s="334">
        <v>38192097.618586801</v>
      </c>
      <c r="BK117" s="335">
        <v>4148299.5997737646</v>
      </c>
      <c r="BL117" s="332">
        <v>7.3309903112176361E-2</v>
      </c>
      <c r="BM117" s="173">
        <f t="shared" si="55"/>
        <v>16402914.035994345</v>
      </c>
      <c r="BN117" s="173">
        <f t="shared" si="31"/>
        <v>1202496.0387361031</v>
      </c>
      <c r="BO117" s="431">
        <v>6.7077100110499666E-2</v>
      </c>
      <c r="BP117" s="335">
        <v>61412850.215387404</v>
      </c>
      <c r="BQ117" s="335">
        <v>4119395.9019686617</v>
      </c>
      <c r="BR117" s="333">
        <v>-8.1712441262064131E-2</v>
      </c>
      <c r="BS117" s="334">
        <v>2513245.5002493784</v>
      </c>
      <c r="BT117" s="335">
        <v>-205363.42531627431</v>
      </c>
      <c r="BU117" s="333">
        <v>0.53338490589358045</v>
      </c>
      <c r="BV117" s="334">
        <v>640827.35936112271</v>
      </c>
      <c r="BW117" s="425">
        <v>341807.64076686412</v>
      </c>
      <c r="BX117" s="173">
        <f t="shared" si="43"/>
        <v>121869073039.33989</v>
      </c>
      <c r="BZ117" s="173">
        <f t="shared" si="44"/>
        <v>2549084163515.1479</v>
      </c>
      <c r="CB117" s="432">
        <f t="shared" si="32"/>
        <v>4.7808964012896422E-2</v>
      </c>
      <c r="CC117" s="433">
        <v>4.7796875504155602E-2</v>
      </c>
    </row>
    <row r="118" spans="1:81" ht="15.75">
      <c r="A118" s="423">
        <v>41487</v>
      </c>
      <c r="B118" s="172">
        <v>2673294173475.7349</v>
      </c>
      <c r="C118" s="173">
        <v>-40433674115.531509</v>
      </c>
      <c r="D118" s="174">
        <v>5.6641553155239978E-2</v>
      </c>
      <c r="E118" s="175">
        <f t="shared" si="50"/>
        <v>224115409.70249793</v>
      </c>
      <c r="F118" s="175">
        <f t="shared" si="28"/>
        <v>12694244.891572421</v>
      </c>
      <c r="G118" s="333">
        <v>4.591636218450125E-2</v>
      </c>
      <c r="H118" s="334">
        <v>80722319.598550558</v>
      </c>
      <c r="I118" s="334">
        <v>3706475.2630601111</v>
      </c>
      <c r="J118" s="424">
        <v>4.601580752147371E-2</v>
      </c>
      <c r="K118" s="425">
        <v>62976097.123865083</v>
      </c>
      <c r="L118" s="425">
        <v>2897895.9637054098</v>
      </c>
      <c r="M118" s="424">
        <v>3.2462351487409433E-2</v>
      </c>
      <c r="N118" s="425">
        <v>0</v>
      </c>
      <c r="O118" s="425">
        <v>0</v>
      </c>
      <c r="P118" s="424">
        <v>-0.12329282980061193</v>
      </c>
      <c r="Q118" s="425">
        <v>46493685.716581039</v>
      </c>
      <c r="R118" s="359">
        <v>-5732338.0798575683</v>
      </c>
      <c r="S118" s="333">
        <v>-0.17053730002050899</v>
      </c>
      <c r="T118" s="334">
        <v>0</v>
      </c>
      <c r="U118" s="335">
        <v>0</v>
      </c>
      <c r="V118" s="333">
        <v>-0.26931825603234727</v>
      </c>
      <c r="W118" s="334">
        <v>28375616.174214825</v>
      </c>
      <c r="X118" s="334">
        <v>-7642071.4618828027</v>
      </c>
      <c r="Y118" s="426">
        <v>0.14443808474524603</v>
      </c>
      <c r="Z118" s="427">
        <v>155255444.07958528</v>
      </c>
      <c r="AA118" s="427">
        <v>22424798.989127945</v>
      </c>
      <c r="AB118" s="426">
        <v>1.6266193910244472E-2</v>
      </c>
      <c r="AC118" s="427">
        <v>37792272.566883817</v>
      </c>
      <c r="AD118" s="427">
        <v>614736.43388174474</v>
      </c>
      <c r="AE118" s="424">
        <v>0.11252318708881347</v>
      </c>
      <c r="AF118" s="425">
        <v>0</v>
      </c>
      <c r="AG118" s="359">
        <v>0</v>
      </c>
      <c r="AH118" s="333">
        <v>7.5432810804410194E-2</v>
      </c>
      <c r="AI118" s="335">
        <v>0</v>
      </c>
      <c r="AJ118" s="335">
        <v>0</v>
      </c>
      <c r="AK118" s="332">
        <v>1.7864540114415604E-2</v>
      </c>
      <c r="AL118" s="173">
        <f t="shared" si="51"/>
        <v>1177979295.7479908</v>
      </c>
      <c r="AM118" s="172">
        <f t="shared" si="29"/>
        <v>21044058.382841025</v>
      </c>
      <c r="AN118" s="203">
        <v>7.6029141645941128E-2</v>
      </c>
      <c r="AO118" s="177">
        <f t="shared" si="52"/>
        <v>5806594.3748239633</v>
      </c>
      <c r="AP118" s="177">
        <f t="shared" si="19"/>
        <v>441470.3862040161</v>
      </c>
      <c r="AQ118" s="203">
        <v>-0.10263304560583482</v>
      </c>
      <c r="AR118" s="177">
        <f t="shared" si="53"/>
        <v>0</v>
      </c>
      <c r="AS118" s="177">
        <f t="shared" si="20"/>
        <v>0</v>
      </c>
      <c r="AT118" s="174">
        <v>-0.14132003400306675</v>
      </c>
      <c r="AU118" s="175">
        <v>81639071.916055933</v>
      </c>
      <c r="AV118" s="177">
        <v>-11537236.419155836</v>
      </c>
      <c r="AW118" s="333">
        <v>-0.17327773273902772</v>
      </c>
      <c r="AX118" s="334">
        <v>194063313.69862172</v>
      </c>
      <c r="AY118" s="335">
        <v>-33626851.005519874</v>
      </c>
      <c r="AZ118" s="333">
        <v>-8.2738863534016868E-2</v>
      </c>
      <c r="BA118" s="334">
        <v>3359065.8684316403</v>
      </c>
      <c r="BB118" s="335">
        <v>-277925.29248993937</v>
      </c>
      <c r="BC118" s="332">
        <v>-0.15661786631740293</v>
      </c>
      <c r="BD118" s="173">
        <f t="shared" si="54"/>
        <v>15570538.322632378</v>
      </c>
      <c r="BE118" s="316">
        <f t="shared" si="30"/>
        <v>-2438624.489504037</v>
      </c>
      <c r="BF118" s="428">
        <v>-5.1786378066967717E-2</v>
      </c>
      <c r="BG118" s="429">
        <v>98019625.870437771</v>
      </c>
      <c r="BH118" s="430">
        <v>-5076081.4033092204</v>
      </c>
      <c r="BI118" s="333">
        <v>-8.7268697343099319E-2</v>
      </c>
      <c r="BJ118" s="334">
        <v>42340397.218360566</v>
      </c>
      <c r="BK118" s="335">
        <v>-3694991.3102357127</v>
      </c>
      <c r="BL118" s="332">
        <v>-6.5713235080733429E-2</v>
      </c>
      <c r="BM118" s="173">
        <f t="shared" si="55"/>
        <v>17605410.074730448</v>
      </c>
      <c r="BN118" s="173">
        <f t="shared" si="31"/>
        <v>-1156908.4509334746</v>
      </c>
      <c r="BO118" s="431">
        <v>2.5401697945602243E-2</v>
      </c>
      <c r="BP118" s="335">
        <v>65532246.117356069</v>
      </c>
      <c r="BQ118" s="335">
        <v>1664630.3215699443</v>
      </c>
      <c r="BR118" s="333">
        <v>-0.11861968075852236</v>
      </c>
      <c r="BS118" s="334">
        <v>2307882.0749331042</v>
      </c>
      <c r="BT118" s="335">
        <v>-273760.23495688103</v>
      </c>
      <c r="BU118" s="333">
        <v>0.24103799393770298</v>
      </c>
      <c r="BV118" s="334">
        <v>982635.00012798677</v>
      </c>
      <c r="BW118" s="425">
        <v>236852.36920382443</v>
      </c>
      <c r="BX118" s="173">
        <f t="shared" si="43"/>
        <v>-40427942490.384834</v>
      </c>
      <c r="BZ118" s="173">
        <f t="shared" si="44"/>
        <v>2670953236554.4873</v>
      </c>
      <c r="CB118" s="432">
        <f t="shared" si="32"/>
        <v>-1.5136147625907754E-2</v>
      </c>
      <c r="CC118" s="433">
        <v>-1.5125037310413501E-2</v>
      </c>
    </row>
    <row r="119" spans="1:81" ht="15.75">
      <c r="A119" s="423">
        <v>41518</v>
      </c>
      <c r="B119" s="172">
        <v>2632860499360.2036</v>
      </c>
      <c r="C119" s="173">
        <v>113517339497.9384</v>
      </c>
      <c r="D119" s="174">
        <v>-0.17453331148394371</v>
      </c>
      <c r="E119" s="175">
        <f t="shared" si="50"/>
        <v>236809654.59407035</v>
      </c>
      <c r="F119" s="175">
        <f t="shared" si="28"/>
        <v>-41331173.207672</v>
      </c>
      <c r="G119" s="333">
        <v>2.0510413626371828E-2</v>
      </c>
      <c r="H119" s="334">
        <v>84428794.861610681</v>
      </c>
      <c r="I119" s="334">
        <v>1731669.5045877316</v>
      </c>
      <c r="J119" s="424">
        <v>6.3402386656087772E-2</v>
      </c>
      <c r="K119" s="425">
        <v>65873993.087570488</v>
      </c>
      <c r="L119" s="425">
        <v>4176568.3803185974</v>
      </c>
      <c r="M119" s="424">
        <v>3.4466100731285976E-2</v>
      </c>
      <c r="N119" s="425">
        <v>0</v>
      </c>
      <c r="O119" s="425">
        <v>0</v>
      </c>
      <c r="P119" s="424">
        <v>4.9744077273225287E-2</v>
      </c>
      <c r="Q119" s="425">
        <v>40761347.636723466</v>
      </c>
      <c r="R119" s="359">
        <v>2027635.626601971</v>
      </c>
      <c r="S119" s="333">
        <v>0.16157429456155484</v>
      </c>
      <c r="T119" s="334">
        <v>0</v>
      </c>
      <c r="U119" s="335">
        <v>0</v>
      </c>
      <c r="V119" s="333">
        <v>-0.10510107557125838</v>
      </c>
      <c r="W119" s="334">
        <v>20733544.712332021</v>
      </c>
      <c r="X119" s="334">
        <v>-2179117.8496708721</v>
      </c>
      <c r="Y119" s="426">
        <v>5.2817724881801191E-2</v>
      </c>
      <c r="Z119" s="427">
        <v>177680243.06871322</v>
      </c>
      <c r="AA119" s="427">
        <v>9384666.1953348573</v>
      </c>
      <c r="AB119" s="426">
        <v>8.7377995182545548E-2</v>
      </c>
      <c r="AC119" s="427">
        <v>38407009.000765562</v>
      </c>
      <c r="AD119" s="427">
        <v>3355927.4474448767</v>
      </c>
      <c r="AE119" s="424">
        <v>2.2183246345937112E-3</v>
      </c>
      <c r="AF119" s="425">
        <v>0</v>
      </c>
      <c r="AG119" s="359">
        <v>0</v>
      </c>
      <c r="AH119" s="333">
        <v>-1.1160080653802506E-2</v>
      </c>
      <c r="AI119" s="335">
        <v>0</v>
      </c>
      <c r="AJ119" s="335">
        <v>0</v>
      </c>
      <c r="AK119" s="332">
        <v>8.4839636892903664E-2</v>
      </c>
      <c r="AL119" s="173">
        <f t="shared" si="51"/>
        <v>1199023354.1308317</v>
      </c>
      <c r="AM119" s="172">
        <f t="shared" si="29"/>
        <v>101724705.9905712</v>
      </c>
      <c r="AN119" s="203">
        <v>8.0784907070157341E-2</v>
      </c>
      <c r="AO119" s="177">
        <f t="shared" si="52"/>
        <v>6248064.7610279787</v>
      </c>
      <c r="AP119" s="177">
        <f t="shared" si="19"/>
        <v>504749.33108797012</v>
      </c>
      <c r="AQ119" s="203">
        <v>1.6999538380644198E-2</v>
      </c>
      <c r="AR119" s="177">
        <f t="shared" si="53"/>
        <v>0</v>
      </c>
      <c r="AS119" s="177">
        <f t="shared" si="20"/>
        <v>0</v>
      </c>
      <c r="AT119" s="174">
        <v>-1.1781752249665194E-2</v>
      </c>
      <c r="AU119" s="175">
        <v>70101835.496900097</v>
      </c>
      <c r="AV119" s="177">
        <v>-825922.45807126211</v>
      </c>
      <c r="AW119" s="333">
        <v>0.14032418738552496</v>
      </c>
      <c r="AX119" s="334">
        <v>160436462.69310185</v>
      </c>
      <c r="AY119" s="335">
        <v>22513116.254417609</v>
      </c>
      <c r="AZ119" s="333">
        <v>7.1172532508579203E-2</v>
      </c>
      <c r="BA119" s="334">
        <v>3081140.575941701</v>
      </c>
      <c r="BB119" s="335">
        <v>219292.57780471316</v>
      </c>
      <c r="BC119" s="332">
        <v>-7.1011384484555268E-2</v>
      </c>
      <c r="BD119" s="173">
        <f t="shared" si="54"/>
        <v>13131913.833128341</v>
      </c>
      <c r="BE119" s="316">
        <f t="shared" si="30"/>
        <v>-932515.38222232659</v>
      </c>
      <c r="BF119" s="428">
        <v>-8.6452455634624781E-2</v>
      </c>
      <c r="BG119" s="429">
        <v>92943544.467128545</v>
      </c>
      <c r="BH119" s="430">
        <v>-8035197.6545692058</v>
      </c>
      <c r="BI119" s="333"/>
      <c r="BJ119" s="334">
        <v>38645405.908124857</v>
      </c>
      <c r="BK119" s="335">
        <v>0</v>
      </c>
      <c r="BL119" s="332">
        <v>-2.9999832218458665E-2</v>
      </c>
      <c r="BM119" s="173">
        <f t="shared" si="55"/>
        <v>16448501.623796973</v>
      </c>
      <c r="BN119" s="173">
        <f t="shared" si="31"/>
        <v>-493452.2889589541</v>
      </c>
      <c r="BO119" s="431">
        <v>-2.1833650490084796E-3</v>
      </c>
      <c r="BP119" s="335">
        <v>67196876.438926011</v>
      </c>
      <c r="BQ119" s="335">
        <v>-146715.31141929244</v>
      </c>
      <c r="BR119" s="333">
        <v>9.3580058529046453E-3</v>
      </c>
      <c r="BS119" s="334">
        <v>2034121.8399762232</v>
      </c>
      <c r="BT119" s="335">
        <v>19035.324084018663</v>
      </c>
      <c r="BU119" s="333">
        <v>-0.22034065145250134</v>
      </c>
      <c r="BV119" s="334">
        <v>1219487.3693318113</v>
      </c>
      <c r="BW119" s="425">
        <v>-268702.64139666839</v>
      </c>
      <c r="BX119" s="173">
        <f t="shared" si="43"/>
        <v>113425894928.10011</v>
      </c>
      <c r="BZ119" s="173">
        <f t="shared" si="44"/>
        <v>2630525294064.1025</v>
      </c>
      <c r="CB119" s="432">
        <f t="shared" si="32"/>
        <v>4.3119104455695861E-2</v>
      </c>
      <c r="CC119" s="433">
        <v>4.3115592157474202E-2</v>
      </c>
    </row>
    <row r="120" spans="1:81" ht="15.75">
      <c r="A120" s="423">
        <v>41548</v>
      </c>
      <c r="B120" s="186">
        <v>2746377838858.1421</v>
      </c>
      <c r="C120" s="173">
        <v>107494703796.36348</v>
      </c>
      <c r="D120" s="174">
        <v>-9.0521242927938377E-3</v>
      </c>
      <c r="E120" s="175">
        <f t="shared" si="50"/>
        <v>195478481.38639835</v>
      </c>
      <c r="F120" s="175">
        <f t="shared" si="28"/>
        <v>-1769495.5100762644</v>
      </c>
      <c r="G120" s="333">
        <v>4.8207719192929356E-2</v>
      </c>
      <c r="H120" s="334">
        <v>86160464.366198421</v>
      </c>
      <c r="I120" s="334">
        <v>4153599.4716980895</v>
      </c>
      <c r="J120" s="424">
        <v>-2.3251478130019373E-2</v>
      </c>
      <c r="K120" s="425">
        <v>70050561.467889085</v>
      </c>
      <c r="L120" s="425">
        <v>-1628779.0979662009</v>
      </c>
      <c r="M120" s="424">
        <v>6.7581425686127919E-2</v>
      </c>
      <c r="N120" s="425">
        <v>0</v>
      </c>
      <c r="O120" s="425">
        <v>0</v>
      </c>
      <c r="P120" s="424">
        <v>-0.13579076151002922</v>
      </c>
      <c r="Q120" s="425">
        <v>42788983.263325438</v>
      </c>
      <c r="R120" s="359">
        <v>-5810348.6215668563</v>
      </c>
      <c r="S120" s="333">
        <v>-3.5344500006016445E-2</v>
      </c>
      <c r="T120" s="334">
        <v>0</v>
      </c>
      <c r="U120" s="335">
        <v>0</v>
      </c>
      <c r="V120" s="333">
        <v>0.32835940959251669</v>
      </c>
      <c r="W120" s="334">
        <v>18554426.862661149</v>
      </c>
      <c r="X120" s="334">
        <v>6092520.6499509467</v>
      </c>
      <c r="Y120" s="426">
        <v>0.22210562838781867</v>
      </c>
      <c r="Z120" s="427">
        <v>187064909.26404807</v>
      </c>
      <c r="AA120" s="427">
        <v>41548169.221401677</v>
      </c>
      <c r="AB120" s="426">
        <v>-3.0015913299830513E-2</v>
      </c>
      <c r="AC120" s="427">
        <v>41762936.448210441</v>
      </c>
      <c r="AD120" s="427">
        <v>-1253552.6795758163</v>
      </c>
      <c r="AE120" s="424">
        <v>-0.13727112264526686</v>
      </c>
      <c r="AF120" s="425">
        <v>0</v>
      </c>
      <c r="AG120" s="359">
        <v>0</v>
      </c>
      <c r="AH120" s="333">
        <v>4.0779547159799132E-2</v>
      </c>
      <c r="AI120" s="335">
        <v>0</v>
      </c>
      <c r="AJ120" s="335">
        <v>0</v>
      </c>
      <c r="AK120" s="332">
        <v>-8.1895955178575583E-4</v>
      </c>
      <c r="AL120" s="173">
        <f t="shared" si="51"/>
        <v>1300748060.121403</v>
      </c>
      <c r="AM120" s="172">
        <f t="shared" si="29"/>
        <v>-1065260.0483032155</v>
      </c>
      <c r="AN120" s="203">
        <v>-2.2767101428113425E-2</v>
      </c>
      <c r="AO120" s="177">
        <f t="shared" si="52"/>
        <v>6752814.0921159489</v>
      </c>
      <c r="AP120" s="177">
        <f t="shared" si="19"/>
        <v>-153742.00336039747</v>
      </c>
      <c r="AQ120" s="203">
        <v>-6.8089775878638792E-2</v>
      </c>
      <c r="AR120" s="177">
        <f t="shared" si="53"/>
        <v>0</v>
      </c>
      <c r="AS120" s="177">
        <f t="shared" si="20"/>
        <v>0</v>
      </c>
      <c r="AT120" s="174">
        <v>0.14782644013000956</v>
      </c>
      <c r="AU120" s="175">
        <v>69275913.038828835</v>
      </c>
      <c r="AV120" s="177">
        <v>10240811.61128618</v>
      </c>
      <c r="AW120" s="333">
        <v>3.2099978385770375E-2</v>
      </c>
      <c r="AX120" s="334">
        <v>182949578.94751948</v>
      </c>
      <c r="AY120" s="335">
        <v>5872677.5299011664</v>
      </c>
      <c r="AZ120" s="333">
        <v>-3.4954255725218493E-2</v>
      </c>
      <c r="BA120" s="334">
        <v>3300433.1537464145</v>
      </c>
      <c r="BB120" s="335">
        <v>-115364.18446004154</v>
      </c>
      <c r="BC120" s="332">
        <v>5.0790312995369895E-2</v>
      </c>
      <c r="BD120" s="173">
        <f t="shared" si="54"/>
        <v>12199398.450906014</v>
      </c>
      <c r="BE120" s="316">
        <f t="shared" si="30"/>
        <v>619611.26567674708</v>
      </c>
      <c r="BF120" s="428">
        <v>1.349037150785722E-3</v>
      </c>
      <c r="BG120" s="429">
        <v>84908346.812559336</v>
      </c>
      <c r="BH120" s="430">
        <v>114544.51426194099</v>
      </c>
      <c r="BI120" s="333">
        <v>7.3651624939867641E-2</v>
      </c>
      <c r="BJ120" s="334">
        <v>38645405.908124857</v>
      </c>
      <c r="BK120" s="335">
        <v>2846296.9415941569</v>
      </c>
      <c r="BL120" s="332">
        <v>6.4869341068171549E-2</v>
      </c>
      <c r="BM120" s="173">
        <f t="shared" si="55"/>
        <v>15955049.334838018</v>
      </c>
      <c r="BN120" s="173">
        <f t="shared" si="31"/>
        <v>1034993.537061111</v>
      </c>
      <c r="BO120" s="431">
        <v>2.0552360437203075E-2</v>
      </c>
      <c r="BP120" s="335">
        <v>67050161.127506718</v>
      </c>
      <c r="BQ120" s="335">
        <v>1378039.0788650606</v>
      </c>
      <c r="BR120" s="333">
        <v>2.0280300383480471E-2</v>
      </c>
      <c r="BS120" s="334">
        <v>2053157.1640602418</v>
      </c>
      <c r="BT120" s="335">
        <v>41638.644021636595</v>
      </c>
      <c r="BU120" s="333">
        <v>-0.11416062989175989</v>
      </c>
      <c r="BV120" s="334">
        <v>950784.72793514293</v>
      </c>
      <c r="BW120" s="425">
        <v>-108542.18343254147</v>
      </c>
      <c r="BX120" s="173">
        <f t="shared" si="43"/>
        <v>107432665978.22649</v>
      </c>
      <c r="BZ120" s="173">
        <f t="shared" si="44"/>
        <v>2743951188992.2031</v>
      </c>
      <c r="CB120" s="432">
        <f t="shared" si="32"/>
        <v>3.9152542657905041E-2</v>
      </c>
      <c r="CC120" s="433">
        <v>3.9140537137838403E-2</v>
      </c>
    </row>
    <row r="121" spans="1:81" ht="15.75">
      <c r="A121" s="423">
        <v>41579</v>
      </c>
      <c r="B121" s="172">
        <v>2853872542654.5054</v>
      </c>
      <c r="C121" s="173">
        <v>48099359643.048195</v>
      </c>
      <c r="D121" s="174">
        <v>-0.11098627206851114</v>
      </c>
      <c r="E121" s="175">
        <f t="shared" si="50"/>
        <v>193708985.87632209</v>
      </c>
      <c r="F121" s="175">
        <f t="shared" si="28"/>
        <v>-21499038.208584864</v>
      </c>
      <c r="G121" s="333">
        <v>-3.1454788888198186E-2</v>
      </c>
      <c r="H121" s="334">
        <v>90314063.837896511</v>
      </c>
      <c r="I121" s="334">
        <v>-2840809.8116562888</v>
      </c>
      <c r="J121" s="424">
        <v>4.0644601343117776E-3</v>
      </c>
      <c r="K121" s="425">
        <v>68421782.369922891</v>
      </c>
      <c r="L121" s="425">
        <v>278097.60676110804</v>
      </c>
      <c r="M121" s="424">
        <v>-0.10450847351861559</v>
      </c>
      <c r="N121" s="425">
        <v>0</v>
      </c>
      <c r="O121" s="425">
        <v>0</v>
      </c>
      <c r="P121" s="424">
        <v>-0.18221699898781038</v>
      </c>
      <c r="Q121" s="425">
        <v>36978634.641758583</v>
      </c>
      <c r="R121" s="359">
        <v>-6738135.8310879339</v>
      </c>
      <c r="S121" s="333">
        <v>-0.10011841082017746</v>
      </c>
      <c r="T121" s="334">
        <v>0</v>
      </c>
      <c r="U121" s="335">
        <v>0</v>
      </c>
      <c r="V121" s="333">
        <v>0.18376139525003743</v>
      </c>
      <c r="W121" s="334">
        <v>24646947.512612097</v>
      </c>
      <c r="X121" s="334">
        <v>4529157.4635720383</v>
      </c>
      <c r="Y121" s="426">
        <v>9.3743750698584705E-2</v>
      </c>
      <c r="Z121" s="427">
        <v>228613078.48544976</v>
      </c>
      <c r="AA121" s="427">
        <v>21431047.43597598</v>
      </c>
      <c r="AB121" s="426">
        <v>-0.43355654119921722</v>
      </c>
      <c r="AC121" s="427">
        <v>40509383.768634625</v>
      </c>
      <c r="AD121" s="427">
        <v>-17563108.312840939</v>
      </c>
      <c r="AE121" s="424">
        <v>7.3346217938589364E-3</v>
      </c>
      <c r="AF121" s="425">
        <v>0</v>
      </c>
      <c r="AG121" s="359">
        <v>0</v>
      </c>
      <c r="AH121" s="333">
        <v>6.9457636244493082E-2</v>
      </c>
      <c r="AI121" s="335">
        <v>0</v>
      </c>
      <c r="AJ121" s="335">
        <v>0</v>
      </c>
      <c r="AK121" s="332">
        <v>-2.5826761988233509E-2</v>
      </c>
      <c r="AL121" s="173">
        <f t="shared" si="51"/>
        <v>1299682800.0730996</v>
      </c>
      <c r="AM121" s="172">
        <f t="shared" si="29"/>
        <v>-33566598.337688819</v>
      </c>
      <c r="AN121" s="203">
        <v>3.3958884055037504E-2</v>
      </c>
      <c r="AO121" s="177">
        <f t="shared" si="52"/>
        <v>6599072.0887555517</v>
      </c>
      <c r="AP121" s="177">
        <f t="shared" si="19"/>
        <v>224097.12393288393</v>
      </c>
      <c r="AQ121" s="203">
        <v>-8.5227938095599406E-3</v>
      </c>
      <c r="AR121" s="177">
        <f t="shared" si="53"/>
        <v>0</v>
      </c>
      <c r="AS121" s="177">
        <f t="shared" si="20"/>
        <v>0</v>
      </c>
      <c r="AT121" s="174">
        <v>1.2609744083036591E-2</v>
      </c>
      <c r="AU121" s="175">
        <v>79516724.650115013</v>
      </c>
      <c r="AV121" s="177">
        <v>1002685.5481592376</v>
      </c>
      <c r="AW121" s="333">
        <v>1.6511976649283583E-2</v>
      </c>
      <c r="AX121" s="334">
        <v>188822256.47742063</v>
      </c>
      <c r="AY121" s="335">
        <v>3117828.6898202053</v>
      </c>
      <c r="AZ121" s="333">
        <v>-0.18749896668505883</v>
      </c>
      <c r="BA121" s="334">
        <v>3185068.9692863729</v>
      </c>
      <c r="BB121" s="335">
        <v>-597197.14056184026</v>
      </c>
      <c r="BC121" s="332">
        <v>-9.9840589717672373E-2</v>
      </c>
      <c r="BD121" s="173">
        <f t="shared" si="54"/>
        <v>12819009.716582762</v>
      </c>
      <c r="BE121" s="316">
        <f t="shared" si="30"/>
        <v>-1279857.4897001951</v>
      </c>
      <c r="BF121" s="428">
        <v>9.4324447529737163E-2</v>
      </c>
      <c r="BG121" s="429">
        <v>85022891.326821283</v>
      </c>
      <c r="BH121" s="430">
        <v>8019737.2517832993</v>
      </c>
      <c r="BI121" s="333">
        <v>3.2403259136968535E-3</v>
      </c>
      <c r="BJ121" s="334">
        <v>41491702.84971901</v>
      </c>
      <c r="BK121" s="335">
        <v>134446.6399473541</v>
      </c>
      <c r="BL121" s="332">
        <v>-3.7620281726559778E-3</v>
      </c>
      <c r="BM121" s="173">
        <f t="shared" si="55"/>
        <v>16990042.871899128</v>
      </c>
      <c r="BN121" s="173">
        <f t="shared" si="31"/>
        <v>-63917.0199387174</v>
      </c>
      <c r="BO121" s="431">
        <v>3.7819649270704719E-2</v>
      </c>
      <c r="BP121" s="335">
        <v>68428200.206371784</v>
      </c>
      <c r="BQ121" s="335">
        <v>2587930.5320305452</v>
      </c>
      <c r="BR121" s="333">
        <v>-0.15994648897933894</v>
      </c>
      <c r="BS121" s="334">
        <v>2094795.8080818781</v>
      </c>
      <c r="BT121" s="335">
        <v>-335055.23463133356</v>
      </c>
      <c r="BU121" s="333">
        <v>6.589970762081504E-2</v>
      </c>
      <c r="BV121" s="334">
        <v>842242.54450260149</v>
      </c>
      <c r="BW121" s="425">
        <v>55503.537428532742</v>
      </c>
      <c r="BX121" s="173">
        <f t="shared" si="43"/>
        <v>48142462828.605492</v>
      </c>
      <c r="BZ121" s="173">
        <f t="shared" si="44"/>
        <v>2851383854970.4297</v>
      </c>
      <c r="CB121" s="432">
        <f t="shared" si="32"/>
        <v>1.6883894023838737E-2</v>
      </c>
      <c r="CC121" s="433">
        <v>1.68540672101316E-2</v>
      </c>
    </row>
    <row r="122" spans="1:81" s="170" customFormat="1" ht="15.75">
      <c r="A122" s="434">
        <v>41609</v>
      </c>
      <c r="B122" s="188">
        <v>2901971902297.5537</v>
      </c>
      <c r="C122" s="189">
        <v>47905922947.12925</v>
      </c>
      <c r="D122" s="190">
        <v>-2.9785445742012445E-2</v>
      </c>
      <c r="E122" s="191">
        <f t="shared" si="50"/>
        <v>172209947.66773725</v>
      </c>
      <c r="F122" s="191">
        <f t="shared" si="28"/>
        <v>-5129350.0524921902</v>
      </c>
      <c r="G122" s="346">
        <v>-1.0383730059916231E-2</v>
      </c>
      <c r="H122" s="347">
        <v>87473254.026240215</v>
      </c>
      <c r="I122" s="347">
        <v>-908298.657270959</v>
      </c>
      <c r="J122" s="435">
        <v>-0.13073494955561751</v>
      </c>
      <c r="K122" s="436">
        <v>68699879.976684004</v>
      </c>
      <c r="L122" s="436">
        <v>-8981475.3432287611</v>
      </c>
      <c r="M122" s="435">
        <v>-0.10869833541129416</v>
      </c>
      <c r="N122" s="436">
        <v>0</v>
      </c>
      <c r="O122" s="436">
        <v>0</v>
      </c>
      <c r="P122" s="435">
        <v>0.22278838536934248</v>
      </c>
      <c r="Q122" s="436">
        <v>30240498.810670648</v>
      </c>
      <c r="R122" s="437">
        <v>6737231.9027928356</v>
      </c>
      <c r="S122" s="346">
        <v>7.1737863603105814E-2</v>
      </c>
      <c r="T122" s="347">
        <v>0</v>
      </c>
      <c r="U122" s="348">
        <v>0</v>
      </c>
      <c r="V122" s="346">
        <v>0.12513413010547375</v>
      </c>
      <c r="W122" s="347">
        <v>29176104.976184137</v>
      </c>
      <c r="X122" s="347">
        <v>3650926.5160607859</v>
      </c>
      <c r="Y122" s="438">
        <v>-8.0963188381599716E-2</v>
      </c>
      <c r="Z122" s="439">
        <v>250044125.92142576</v>
      </c>
      <c r="AA122" s="439">
        <v>-20244369.670688834</v>
      </c>
      <c r="AB122" s="438">
        <v>-1.0741241250439973E-2</v>
      </c>
      <c r="AC122" s="439">
        <v>22946275.455793682</v>
      </c>
      <c r="AD122" s="439">
        <v>-246471.4804697294</v>
      </c>
      <c r="AE122" s="435">
        <v>7.336230898479483E-2</v>
      </c>
      <c r="AF122" s="436">
        <v>0</v>
      </c>
      <c r="AG122" s="437">
        <v>0</v>
      </c>
      <c r="AH122" s="346">
        <v>-6.8069384485781564E-2</v>
      </c>
      <c r="AI122" s="348">
        <v>0</v>
      </c>
      <c r="AJ122" s="348">
        <v>0</v>
      </c>
      <c r="AK122" s="345">
        <v>-5.1420598426483208E-2</v>
      </c>
      <c r="AL122" s="189">
        <f t="shared" si="51"/>
        <v>1266116201.7354107</v>
      </c>
      <c r="AM122" s="188">
        <f t="shared" si="29"/>
        <v>-65104452.770700753</v>
      </c>
      <c r="AN122" s="204">
        <v>4.1008031631831504E-2</v>
      </c>
      <c r="AO122" s="191">
        <f t="shared" si="52"/>
        <v>6823169.2126884358</v>
      </c>
      <c r="AP122" s="191">
        <f t="shared" si="19"/>
        <v>279804.73890326626</v>
      </c>
      <c r="AQ122" s="204">
        <v>-4.2912836756131181E-2</v>
      </c>
      <c r="AR122" s="193">
        <f t="shared" si="53"/>
        <v>0</v>
      </c>
      <c r="AS122" s="193">
        <f t="shared" si="20"/>
        <v>0</v>
      </c>
      <c r="AT122" s="190">
        <v>4.4408266554125116E-2</v>
      </c>
      <c r="AU122" s="191">
        <v>80519410.198274255</v>
      </c>
      <c r="AV122" s="193">
        <v>3575727.4308659034</v>
      </c>
      <c r="AW122" s="346">
        <v>-8.3144521031872809E-2</v>
      </c>
      <c r="AX122" s="347">
        <v>191940085.16724083</v>
      </c>
      <c r="AY122" s="348">
        <v>-15958766.448047113</v>
      </c>
      <c r="AZ122" s="346">
        <v>4.7965882345946585E-2</v>
      </c>
      <c r="BA122" s="347">
        <v>2587871.8287245324</v>
      </c>
      <c r="BB122" s="348">
        <v>124129.55566299055</v>
      </c>
      <c r="BC122" s="345">
        <v>5.3276848507096061E-2</v>
      </c>
      <c r="BD122" s="189">
        <f t="shared" si="54"/>
        <v>11539152.226882566</v>
      </c>
      <c r="BE122" s="317">
        <f t="shared" si="30"/>
        <v>614769.66509194265</v>
      </c>
      <c r="BF122" s="440">
        <v>7.9430182369782346E-2</v>
      </c>
      <c r="BG122" s="441">
        <v>93042628.578604579</v>
      </c>
      <c r="BH122" s="442">
        <v>7390392.9561624844</v>
      </c>
      <c r="BI122" s="346">
        <v>3.7732392346151007E-2</v>
      </c>
      <c r="BJ122" s="347">
        <v>41626149.489666365</v>
      </c>
      <c r="BK122" s="348">
        <v>1570654.2044036249</v>
      </c>
      <c r="BL122" s="345">
        <v>8.3466292785205023E-2</v>
      </c>
      <c r="BM122" s="189">
        <f t="shared" si="55"/>
        <v>16926125.851960409</v>
      </c>
      <c r="BN122" s="189">
        <f t="shared" si="31"/>
        <v>1412760.9760789555</v>
      </c>
      <c r="BO122" s="443">
        <v>-6.2048406050676597E-3</v>
      </c>
      <c r="BP122" s="348">
        <v>71016130.738402337</v>
      </c>
      <c r="BQ122" s="348">
        <v>-440643.77162043238</v>
      </c>
      <c r="BR122" s="346">
        <v>-0.23824601034670892</v>
      </c>
      <c r="BS122" s="347">
        <v>1759740.5734505446</v>
      </c>
      <c r="BT122" s="348">
        <v>-419251.17086982192</v>
      </c>
      <c r="BU122" s="346">
        <v>-0.36836275581088368</v>
      </c>
      <c r="BV122" s="347">
        <v>897746.08193113422</v>
      </c>
      <c r="BW122" s="436">
        <v>-330696.22075857595</v>
      </c>
      <c r="BX122" s="189">
        <f t="shared" si="43"/>
        <v>47998330324.769363</v>
      </c>
      <c r="BZ122" s="189">
        <f t="shared" si="44"/>
        <v>2899526317799.0356</v>
      </c>
      <c r="CB122" s="444">
        <f t="shared" si="32"/>
        <v>1.6553852272395926E-2</v>
      </c>
      <c r="CC122" s="445">
        <v>1.6508058851018199E-2</v>
      </c>
    </row>
    <row r="123" spans="1:81" ht="15.75">
      <c r="A123" s="450">
        <v>41670</v>
      </c>
      <c r="B123" s="208">
        <v>3107000000000</v>
      </c>
      <c r="C123" s="209">
        <v>-89440329610.279541</v>
      </c>
      <c r="D123" s="174">
        <v>-5.1908311902397371E-2</v>
      </c>
      <c r="E123" s="175">
        <f>'[4]SPU investering'!L2</f>
        <v>148758903.69</v>
      </c>
      <c r="F123" s="175">
        <f t="shared" si="28"/>
        <v>-7721823.5709992107</v>
      </c>
      <c r="G123" s="333">
        <v>-4.5370297534003956E-2</v>
      </c>
      <c r="H123" s="334">
        <v>64389092.950000003</v>
      </c>
      <c r="I123" s="334">
        <v>-2921352.3050861368</v>
      </c>
      <c r="J123" s="424">
        <v>-7.4049549118883284E-2</v>
      </c>
      <c r="K123" s="425">
        <v>34145119.869999997</v>
      </c>
      <c r="L123" s="425">
        <v>-2528430.7309837225</v>
      </c>
      <c r="M123" s="424">
        <v>-0.17913253903589854</v>
      </c>
      <c r="N123" s="425">
        <v>21848500.059999999</v>
      </c>
      <c r="O123" s="425">
        <v>-3913777.2898737816</v>
      </c>
      <c r="P123" s="424">
        <v>-6.8176000238263174E-2</v>
      </c>
      <c r="Q123" s="425">
        <v>130152329.22</v>
      </c>
      <c r="R123" s="359">
        <v>-8873265.2279132269</v>
      </c>
      <c r="S123" s="333">
        <v>1.1584962367511048E-2</v>
      </c>
      <c r="T123" s="334">
        <v>107534226.23999999</v>
      </c>
      <c r="U123" s="335">
        <v>1245779.964209819</v>
      </c>
      <c r="V123" s="333">
        <v>-5.3221160744608503E-2</v>
      </c>
      <c r="W123" s="334">
        <v>51806900</v>
      </c>
      <c r="X123" s="334">
        <v>-2757223.3525798582</v>
      </c>
      <c r="Y123" s="426">
        <v>3.6688889405822947E-2</v>
      </c>
      <c r="Z123" s="427">
        <v>372038320.75999999</v>
      </c>
      <c r="AA123" s="427">
        <v>13649672.805091724</v>
      </c>
      <c r="AB123" s="426">
        <v>-0.11065412714083989</v>
      </c>
      <c r="AC123" s="427">
        <v>34657015</v>
      </c>
      <c r="AD123" s="427">
        <v>-3834941.7441319949</v>
      </c>
      <c r="AE123" s="424">
        <v>-3.4794245426705304E-2</v>
      </c>
      <c r="AF123" s="425">
        <v>0</v>
      </c>
      <c r="AG123" s="359">
        <v>0</v>
      </c>
      <c r="AH123" s="333">
        <v>-5.3449768791020418E-2</v>
      </c>
      <c r="AI123" s="335">
        <v>0</v>
      </c>
      <c r="AJ123" s="335">
        <v>0</v>
      </c>
      <c r="AK123" s="332">
        <v>1.7761236830867503E-2</v>
      </c>
      <c r="AL123" s="173">
        <v>1830848680</v>
      </c>
      <c r="AM123" s="172">
        <f t="shared" si="29"/>
        <v>32518137.006961152</v>
      </c>
      <c r="AN123" s="203">
        <v>-7.0508600607095462E-2</v>
      </c>
      <c r="AO123" s="173">
        <v>8991071.6999999993</v>
      </c>
      <c r="AP123" s="177">
        <f t="shared" si="19"/>
        <v>-633947.88352505874</v>
      </c>
      <c r="AQ123" s="203">
        <v>-6.3703432153878345E-2</v>
      </c>
      <c r="AR123" s="177">
        <f>'[4]SPU investering'!L14</f>
        <v>26129014</v>
      </c>
      <c r="AS123" s="177">
        <f t="shared" si="20"/>
        <v>-1664507.8705967374</v>
      </c>
      <c r="AT123" s="174">
        <v>4.6635883777076705E-2</v>
      </c>
      <c r="AU123" s="175">
        <v>99309161.290000007</v>
      </c>
      <c r="AV123" s="177">
        <v>4631370.5039194049</v>
      </c>
      <c r="AW123" s="333">
        <v>-4.2410636018367989E-2</v>
      </c>
      <c r="AX123" s="334">
        <v>423025775</v>
      </c>
      <c r="AY123" s="335">
        <v>-17940792.169913031</v>
      </c>
      <c r="AZ123" s="333">
        <v>8.5307513929830214E-2</v>
      </c>
      <c r="BA123" s="334">
        <v>90456.95</v>
      </c>
      <c r="BB123" s="335">
        <v>7716.6575221749554</v>
      </c>
      <c r="BC123" s="332">
        <v>0.15553782490127271</v>
      </c>
      <c r="BD123" s="173">
        <v>14071179.800000001</v>
      </c>
      <c r="BE123" s="316">
        <f t="shared" si="30"/>
        <v>2188600.6998867257</v>
      </c>
      <c r="BF123" s="428">
        <v>2.8246697707941743E-3</v>
      </c>
      <c r="BG123" s="429">
        <v>95853633.390000001</v>
      </c>
      <c r="BH123" s="430">
        <v>270754.86065752013</v>
      </c>
      <c r="BI123" s="333">
        <v>-0.20865015459377112</v>
      </c>
      <c r="BJ123" s="334">
        <v>40888768</v>
      </c>
      <c r="BK123" s="335">
        <v>-8531447.7643488422</v>
      </c>
      <c r="BL123" s="332">
        <v>-5.982294190114678E-2</v>
      </c>
      <c r="BM123" s="173">
        <v>19407046.440000001</v>
      </c>
      <c r="BN123" s="173">
        <f t="shared" si="31"/>
        <v>-1160986.6116529775</v>
      </c>
      <c r="BO123" s="431">
        <v>3.6664266811395292E-2</v>
      </c>
      <c r="BP123" s="427">
        <v>213822565</v>
      </c>
      <c r="BQ123" s="335">
        <v>7839647.5734569123</v>
      </c>
      <c r="BR123" s="333">
        <v>7.3329814755709516E-2</v>
      </c>
      <c r="BS123" s="334">
        <v>1514027</v>
      </c>
      <c r="BT123" s="335">
        <v>111023.31944514261</v>
      </c>
      <c r="BU123" s="333">
        <v>-7.0247901656675174E-2</v>
      </c>
      <c r="BV123" s="334">
        <v>1294229</v>
      </c>
      <c r="BW123" s="425">
        <v>-90916.871513217047</v>
      </c>
      <c r="BX123" s="173">
        <f t="shared" si="43"/>
        <v>-89440218900.277573</v>
      </c>
      <c r="BZ123" s="173">
        <f t="shared" si="44"/>
        <v>3103259423984.6392</v>
      </c>
      <c r="CB123" s="432">
        <f t="shared" si="32"/>
        <v>-2.8821379936529695E-2</v>
      </c>
      <c r="CC123" s="433">
        <v>-2.87867169650079E-2</v>
      </c>
    </row>
    <row r="124" spans="1:81" ht="15.75">
      <c r="A124" s="450">
        <v>41698</v>
      </c>
      <c r="B124" s="208">
        <v>3017559670389.7207</v>
      </c>
      <c r="C124" s="209">
        <v>131486687899.37752</v>
      </c>
      <c r="D124" s="174">
        <v>-0.18072567647378848</v>
      </c>
      <c r="E124" s="175">
        <f>E123*(1+D123)</f>
        <v>141037080.11900079</v>
      </c>
      <c r="F124" s="175">
        <f t="shared" si="28"/>
        <v>-25489021.712394323</v>
      </c>
      <c r="G124" s="333">
        <v>-2.2183633090057341E-2</v>
      </c>
      <c r="H124" s="334">
        <v>61467740.64491386</v>
      </c>
      <c r="I124" s="334">
        <v>-1363577.8053415737</v>
      </c>
      <c r="J124" s="424">
        <v>1.8352248029923499E-2</v>
      </c>
      <c r="K124" s="425">
        <v>31616689.139016274</v>
      </c>
      <c r="L124" s="425">
        <v>580237.32096421509</v>
      </c>
      <c r="M124" s="424">
        <v>-1.8382649727731227E-2</v>
      </c>
      <c r="N124" s="425">
        <v>17934722.770126216</v>
      </c>
      <c r="O124" s="425">
        <v>-329687.7266471957</v>
      </c>
      <c r="P124" s="424">
        <v>-4.6958288552773834E-2</v>
      </c>
      <c r="Q124" s="425">
        <v>121279063.99208677</v>
      </c>
      <c r="R124" s="359">
        <v>-5695057.2823507339</v>
      </c>
      <c r="S124" s="333">
        <v>-3.3060546981188481E-2</v>
      </c>
      <c r="T124" s="334">
        <v>108780006.20420982</v>
      </c>
      <c r="U124" s="335">
        <v>-3596326.5057282532</v>
      </c>
      <c r="V124" s="333">
        <v>-3.2507008162604593E-2</v>
      </c>
      <c r="W124" s="334">
        <v>49049676.647420146</v>
      </c>
      <c r="X124" s="334">
        <v>-1594458.2391508026</v>
      </c>
      <c r="Y124" s="426">
        <v>5.5857596361086601E-2</v>
      </c>
      <c r="Z124" s="427">
        <v>385687993.56509173</v>
      </c>
      <c r="AA124" s="427">
        <v>21543604.26587626</v>
      </c>
      <c r="AB124" s="426">
        <v>-6.6067084123977174E-2</v>
      </c>
      <c r="AC124" s="427">
        <v>30822073.255868006</v>
      </c>
      <c r="AD124" s="427">
        <v>-2036324.5066708187</v>
      </c>
      <c r="AE124" s="424">
        <v>4.6765862172789847E-3</v>
      </c>
      <c r="AF124" s="425">
        <v>0</v>
      </c>
      <c r="AG124" s="359">
        <v>0</v>
      </c>
      <c r="AH124" s="333">
        <v>-0.17779105541563814</v>
      </c>
      <c r="AI124" s="335">
        <v>0</v>
      </c>
      <c r="AJ124" s="335">
        <v>0</v>
      </c>
      <c r="AK124" s="332">
        <v>8.1170524751056333E-3</v>
      </c>
      <c r="AL124" s="173">
        <f>AL123*(1+AK123)</f>
        <v>1863366817.0069611</v>
      </c>
      <c r="AM124" s="172">
        <f t="shared" si="29"/>
        <v>15125046.234016059</v>
      </c>
      <c r="AN124" s="203">
        <v>-8.1969230132296511E-2</v>
      </c>
      <c r="AO124" s="177">
        <f>AO123*(1+AN123)</f>
        <v>8357123.8164749406</v>
      </c>
      <c r="AP124" s="177">
        <f t="shared" si="19"/>
        <v>-685027.00535673054</v>
      </c>
      <c r="AQ124" s="203">
        <v>-2.4626152099514933E-2</v>
      </c>
      <c r="AR124" s="177">
        <f>AR123*(1+AQ123)</f>
        <v>24464506.129403263</v>
      </c>
      <c r="AS124" s="177">
        <f t="shared" si="20"/>
        <v>-602466.64898220007</v>
      </c>
      <c r="AT124" s="174">
        <v>0.11562615679863404</v>
      </c>
      <c r="AU124" s="175">
        <v>103940531.7939194</v>
      </c>
      <c r="AV124" s="177">
        <v>12018244.226937132</v>
      </c>
      <c r="AW124" s="333">
        <v>3.9669192928742499E-2</v>
      </c>
      <c r="AX124" s="334">
        <v>405084982.83008695</v>
      </c>
      <c r="AY124" s="335">
        <v>16069394.336423062</v>
      </c>
      <c r="AZ124" s="333">
        <v>-0.1250023584668426</v>
      </c>
      <c r="BA124" s="334">
        <v>98173.607522174963</v>
      </c>
      <c r="BB124" s="335">
        <v>-12271.93247947003</v>
      </c>
      <c r="BC124" s="332">
        <v>2.9265773626435718E-2</v>
      </c>
      <c r="BD124" s="173">
        <f>BD123*(1+BC123)</f>
        <v>16259780.499886725</v>
      </c>
      <c r="BE124" s="316">
        <f t="shared" si="30"/>
        <v>475855.05532521871</v>
      </c>
      <c r="BF124" s="428">
        <v>3.5464151056359895E-2</v>
      </c>
      <c r="BG124" s="429">
        <v>96124388.250657514</v>
      </c>
      <c r="BH124" s="430">
        <v>3408969.8251215043</v>
      </c>
      <c r="BI124" s="333">
        <v>-0.19169663629794836</v>
      </c>
      <c r="BJ124" s="334">
        <v>32357320.235651158</v>
      </c>
      <c r="BK124" s="335">
        <v>-6202789.4487898648</v>
      </c>
      <c r="BL124" s="332">
        <v>-3.261046671095072E-2</v>
      </c>
      <c r="BM124" s="173">
        <f>BM123*(1+BL123)</f>
        <v>18246059.828347024</v>
      </c>
      <c r="BN124" s="173">
        <f t="shared" si="31"/>
        <v>-595012.52663832577</v>
      </c>
      <c r="BO124" s="431">
        <v>-6.0812423103422331E-2</v>
      </c>
      <c r="BP124" s="335">
        <v>221662212.57345691</v>
      </c>
      <c r="BQ124" s="335">
        <v>-13479816.257057803</v>
      </c>
      <c r="BR124" s="333">
        <v>-0.11778063982991221</v>
      </c>
      <c r="BS124" s="334">
        <v>1625050.3194451428</v>
      </c>
      <c r="BT124" s="335">
        <v>-191399.46638005215</v>
      </c>
      <c r="BU124" s="333">
        <v>0.12270575323086906</v>
      </c>
      <c r="BV124" s="334">
        <v>1203312.128486783</v>
      </c>
      <c r="BW124" s="425">
        <v>147653.32109781101</v>
      </c>
      <c r="BX124" s="173">
        <f t="shared" si="43"/>
        <v>131479192131.85574</v>
      </c>
      <c r="BZ124" s="173">
        <f t="shared" si="44"/>
        <v>3013819205084.3633</v>
      </c>
      <c r="CB124" s="432">
        <f t="shared" si="32"/>
        <v>4.362544107159718E-2</v>
      </c>
      <c r="CC124" s="433">
        <v>4.3573848494070005E-2</v>
      </c>
    </row>
    <row r="125" spans="1:81" ht="15.75">
      <c r="A125" s="450">
        <v>41729</v>
      </c>
      <c r="B125" s="208">
        <v>3149046358289.0981</v>
      </c>
      <c r="C125" s="209">
        <v>3677968899.8441453</v>
      </c>
      <c r="D125" s="174">
        <v>-0.17516245793682497</v>
      </c>
      <c r="E125" s="175">
        <f t="shared" ref="E125:E131" si="56">E124*(1+D124)</f>
        <v>115548058.40660648</v>
      </c>
      <c r="F125" s="175">
        <f t="shared" si="28"/>
        <v>-20239681.920329005</v>
      </c>
      <c r="G125" s="333">
        <v>-7.5819674137300674E-2</v>
      </c>
      <c r="H125" s="334">
        <v>60104162.839572288</v>
      </c>
      <c r="I125" s="334">
        <v>-4557078.040791627</v>
      </c>
      <c r="J125" s="424">
        <v>-5.581735955328971E-2</v>
      </c>
      <c r="K125" s="425">
        <v>32196926.459980488</v>
      </c>
      <c r="L125" s="425">
        <v>-1797147.4207275582</v>
      </c>
      <c r="M125" s="424">
        <v>-0.18744207993610434</v>
      </c>
      <c r="N125" s="425">
        <v>17605035.043479022</v>
      </c>
      <c r="O125" s="425">
        <v>-3299924.3858977128</v>
      </c>
      <c r="P125" s="424">
        <v>-4.5538860737802958E-2</v>
      </c>
      <c r="Q125" s="425">
        <v>115584006.70973603</v>
      </c>
      <c r="R125" s="359">
        <v>-5263563.9850719515</v>
      </c>
      <c r="S125" s="333">
        <v>6.3092135185525214E-2</v>
      </c>
      <c r="T125" s="334">
        <v>105183679.69848157</v>
      </c>
      <c r="U125" s="335">
        <v>6636262.9388475837</v>
      </c>
      <c r="V125" s="333">
        <v>0.28401329018383625</v>
      </c>
      <c r="W125" s="334">
        <v>47455218.408269346</v>
      </c>
      <c r="X125" s="334">
        <v>13477912.71652513</v>
      </c>
      <c r="Y125" s="426">
        <v>6.0084138300646683E-2</v>
      </c>
      <c r="Z125" s="427">
        <v>407231597.83096796</v>
      </c>
      <c r="AA125" s="427">
        <v>24468159.644469209</v>
      </c>
      <c r="AB125" s="426">
        <v>-0.46794367869556847</v>
      </c>
      <c r="AC125" s="427">
        <v>28785748.749197185</v>
      </c>
      <c r="AD125" s="427">
        <v>-13470109.16370569</v>
      </c>
      <c r="AE125" s="424">
        <v>6.8264879730268416E-2</v>
      </c>
      <c r="AF125" s="425">
        <v>0</v>
      </c>
      <c r="AG125" s="359">
        <v>0</v>
      </c>
      <c r="AH125" s="333">
        <v>-0.15582988421595728</v>
      </c>
      <c r="AI125" s="335">
        <v>0</v>
      </c>
      <c r="AJ125" s="335">
        <v>0</v>
      </c>
      <c r="AK125" s="332">
        <v>-6.45603958983169E-2</v>
      </c>
      <c r="AL125" s="173">
        <f t="shared" ref="AL125:AL131" si="57">AL124*(1+AK124)</f>
        <v>1878491863.240977</v>
      </c>
      <c r="AM125" s="172">
        <f t="shared" si="29"/>
        <v>-121276178.38260445</v>
      </c>
      <c r="AN125" s="203">
        <v>-0.17732029753806144</v>
      </c>
      <c r="AO125" s="177">
        <f t="shared" ref="AO125:AO131" si="58">AO124*(1+AN124)</f>
        <v>7672096.8111182097</v>
      </c>
      <c r="AP125" s="177">
        <f t="shared" si="19"/>
        <v>-1360418.4892882933</v>
      </c>
      <c r="AQ125" s="203">
        <v>-4.0077329033219783E-2</v>
      </c>
      <c r="AR125" s="177">
        <f t="shared" ref="AR125:AR131" si="59">AR124*(1+AQ124)</f>
        <v>23862039.480421063</v>
      </c>
      <c r="AS125" s="177">
        <f t="shared" si="20"/>
        <v>-956326.80766051577</v>
      </c>
      <c r="AT125" s="174">
        <v>4.546151184832369E-3</v>
      </c>
      <c r="AU125" s="175">
        <v>115958776.02085653</v>
      </c>
      <c r="AV125" s="177">
        <v>527166.12699892826</v>
      </c>
      <c r="AW125" s="333">
        <v>-0.13447987248146354</v>
      </c>
      <c r="AX125" s="334">
        <v>421154377.16650999</v>
      </c>
      <c r="AY125" s="335">
        <v>-56636786.93636246</v>
      </c>
      <c r="AZ125" s="333">
        <v>-0.49291156453398788</v>
      </c>
      <c r="BA125" s="334">
        <v>85901.675042704926</v>
      </c>
      <c r="BB125" s="335">
        <v>-42341.929041389907</v>
      </c>
      <c r="BC125" s="332">
        <v>-2.9542331648534665E-2</v>
      </c>
      <c r="BD125" s="173">
        <f t="shared" ref="BD125:BD131" si="60">BD124*(1+BC124)</f>
        <v>16735635.555211943</v>
      </c>
      <c r="BE125" s="316">
        <f t="shared" si="30"/>
        <v>-494409.69592107978</v>
      </c>
      <c r="BF125" s="428">
        <v>9.1986960647565119E-2</v>
      </c>
      <c r="BG125" s="429">
        <v>99533358.075779006</v>
      </c>
      <c r="BH125" s="430">
        <v>9155771.0924366917</v>
      </c>
      <c r="BI125" s="333">
        <v>-0.30627194664631818</v>
      </c>
      <c r="BJ125" s="334">
        <v>26154530.786861289</v>
      </c>
      <c r="BK125" s="335">
        <v>-8010399.0577130672</v>
      </c>
      <c r="BL125" s="332">
        <v>-0.10782272991252193</v>
      </c>
      <c r="BM125" s="173">
        <f t="shared" ref="BM125:BM131" si="61">BM124*(1+BL124)</f>
        <v>17651047.301708698</v>
      </c>
      <c r="BN125" s="173">
        <f t="shared" si="31"/>
        <v>-1903184.1058852859</v>
      </c>
      <c r="BO125" s="431">
        <v>-9.7011960207211395E-2</v>
      </c>
      <c r="BP125" s="335">
        <v>208182396.3163991</v>
      </c>
      <c r="BQ125" s="335">
        <v>-20196182.347288422</v>
      </c>
      <c r="BR125" s="333">
        <v>-0.10473300679942069</v>
      </c>
      <c r="BS125" s="334">
        <v>1433650.8530650907</v>
      </c>
      <c r="BT125" s="335">
        <v>-150150.56454206142</v>
      </c>
      <c r="BU125" s="333">
        <v>-0.20307252340200377</v>
      </c>
      <c r="BV125" s="334">
        <v>1350965.449584594</v>
      </c>
      <c r="BW125" s="425">
        <v>-274343.96287606598</v>
      </c>
      <c r="BX125" s="173">
        <f t="shared" si="43"/>
        <v>3883631854.520575</v>
      </c>
      <c r="BZ125" s="173">
        <f t="shared" si="44"/>
        <v>3145298397216.2187</v>
      </c>
      <c r="CB125" s="432">
        <f t="shared" si="32"/>
        <v>1.2347419430721823E-3</v>
      </c>
      <c r="CC125" s="433">
        <v>1.1679627675733599E-3</v>
      </c>
    </row>
    <row r="126" spans="1:81" ht="15.75">
      <c r="A126" s="450">
        <v>41759</v>
      </c>
      <c r="B126" s="208">
        <v>3152724327188.9424</v>
      </c>
      <c r="C126" s="209">
        <v>18626643640.151279</v>
      </c>
      <c r="D126" s="174">
        <v>4.0262327756324594E-2</v>
      </c>
      <c r="E126" s="175">
        <f t="shared" si="56"/>
        <v>95308376.486277476</v>
      </c>
      <c r="F126" s="175">
        <f t="shared" si="28"/>
        <v>3837337.0920136841</v>
      </c>
      <c r="G126" s="333">
        <v>0.10140509250093342</v>
      </c>
      <c r="H126" s="334">
        <v>55547084.798780657</v>
      </c>
      <c r="I126" s="334">
        <v>5632757.2721775454</v>
      </c>
      <c r="J126" s="424">
        <v>-4.7009943310962733E-2</v>
      </c>
      <c r="K126" s="425">
        <v>30399779.039252929</v>
      </c>
      <c r="L126" s="425">
        <v>-1429091.8893010733</v>
      </c>
      <c r="M126" s="424">
        <v>-2.4133819461731872E-2</v>
      </c>
      <c r="N126" s="425">
        <v>14305110.657581309</v>
      </c>
      <c r="O126" s="425">
        <v>-345236.95799016382</v>
      </c>
      <c r="P126" s="424">
        <v>9.2757110310850797E-3</v>
      </c>
      <c r="Q126" s="425">
        <v>110320442.72466408</v>
      </c>
      <c r="R126" s="359">
        <v>1023300.5475353563</v>
      </c>
      <c r="S126" s="333">
        <v>0.13853309617571338</v>
      </c>
      <c r="T126" s="334">
        <v>111819942.63732915</v>
      </c>
      <c r="U126" s="335">
        <v>15490762.867739873</v>
      </c>
      <c r="V126" s="333">
        <v>0.28068338977974194</v>
      </c>
      <c r="W126" s="334">
        <v>60933131.124794483</v>
      </c>
      <c r="X126" s="334">
        <v>17102917.794000816</v>
      </c>
      <c r="Y126" s="426">
        <v>-7.9834629247181859E-3</v>
      </c>
      <c r="Z126" s="427">
        <v>431699757.47543722</v>
      </c>
      <c r="AA126" s="427">
        <v>-3446459.0084149856</v>
      </c>
      <c r="AB126" s="426">
        <v>2.0547584838652277E-3</v>
      </c>
      <c r="AC126" s="427">
        <v>15315639.585491497</v>
      </c>
      <c r="AD126" s="427">
        <v>31469.940374110771</v>
      </c>
      <c r="AE126" s="424">
        <v>-1.544850253230968E-2</v>
      </c>
      <c r="AF126" s="425">
        <v>0</v>
      </c>
      <c r="AG126" s="359">
        <v>0</v>
      </c>
      <c r="AH126" s="333">
        <v>-2.9556702488341909E-2</v>
      </c>
      <c r="AI126" s="335">
        <v>0</v>
      </c>
      <c r="AJ126" s="335">
        <v>0</v>
      </c>
      <c r="AK126" s="332">
        <v>9.8414140308571759E-3</v>
      </c>
      <c r="AL126" s="173">
        <f t="shared" si="57"/>
        <v>1757215684.8583727</v>
      </c>
      <c r="AM126" s="172">
        <f t="shared" si="29"/>
        <v>17293487.096207492</v>
      </c>
      <c r="AN126" s="203">
        <v>6.523081109072848E-2</v>
      </c>
      <c r="AO126" s="177">
        <f t="shared" si="58"/>
        <v>6311678.321829916</v>
      </c>
      <c r="AP126" s="177">
        <f t="shared" si="19"/>
        <v>411715.89627673343</v>
      </c>
      <c r="AQ126" s="203">
        <v>-2.6206881824447994E-2</v>
      </c>
      <c r="AR126" s="177">
        <f t="shared" si="59"/>
        <v>22905712.672760546</v>
      </c>
      <c r="AS126" s="177">
        <f t="shared" si="20"/>
        <v>-600287.30511979642</v>
      </c>
      <c r="AT126" s="174">
        <v>4.1776433920053438E-2</v>
      </c>
      <c r="AU126" s="175">
        <v>116485942.14785546</v>
      </c>
      <c r="AV126" s="177">
        <v>4866367.2647550516</v>
      </c>
      <c r="AW126" s="333">
        <v>6.9498839360258732E-2</v>
      </c>
      <c r="AX126" s="334">
        <v>364517590.23014754</v>
      </c>
      <c r="AY126" s="335">
        <v>25333549.447393641</v>
      </c>
      <c r="AZ126" s="333">
        <v>2.2221289026926997E-2</v>
      </c>
      <c r="BA126" s="334">
        <v>43559.746001315019</v>
      </c>
      <c r="BB126" s="335">
        <v>967.95370583474858</v>
      </c>
      <c r="BC126" s="332">
        <v>0.23714775481120359</v>
      </c>
      <c r="BD126" s="173">
        <f t="shared" si="60"/>
        <v>16241225.859290862</v>
      </c>
      <c r="BE126" s="316">
        <f t="shared" si="30"/>
        <v>3851570.2479124889</v>
      </c>
      <c r="BF126" s="428">
        <v>5.3182526482579484E-2</v>
      </c>
      <c r="BG126" s="429">
        <v>108689129.16821571</v>
      </c>
      <c r="BH126" s="430">
        <v>5780362.4903571345</v>
      </c>
      <c r="BI126" s="333">
        <v>7.8482563311286276E-3</v>
      </c>
      <c r="BJ126" s="334">
        <v>18144131.729148224</v>
      </c>
      <c r="BK126" s="335">
        <v>142399.79671611937</v>
      </c>
      <c r="BL126" s="332">
        <v>5.440545382600296E-2</v>
      </c>
      <c r="BM126" s="173">
        <f t="shared" si="61"/>
        <v>15747863.195823412</v>
      </c>
      <c r="BN126" s="173">
        <f t="shared" si="31"/>
        <v>856769.64395858208</v>
      </c>
      <c r="BO126" s="431">
        <v>0.11178015785637728</v>
      </c>
      <c r="BP126" s="335">
        <v>187986213.96911067</v>
      </c>
      <c r="BQ126" s="335">
        <v>21013128.672289908</v>
      </c>
      <c r="BR126" s="333">
        <v>-0.33836793998299058</v>
      </c>
      <c r="BS126" s="334">
        <v>1283500.2885230293</v>
      </c>
      <c r="BT126" s="335">
        <v>-434295.34859511146</v>
      </c>
      <c r="BU126" s="333">
        <v>0.10884616484086482</v>
      </c>
      <c r="BV126" s="334">
        <v>1076621.4867085279</v>
      </c>
      <c r="BW126" s="425">
        <v>117186.11981349338</v>
      </c>
      <c r="BX126" s="173">
        <f t="shared" si="43"/>
        <v>18510112960.517467</v>
      </c>
      <c r="BZ126" s="173">
        <f t="shared" si="44"/>
        <v>3149182029070.7383</v>
      </c>
      <c r="CB126" s="432">
        <f t="shared" si="32"/>
        <v>5.8777526321587186E-3</v>
      </c>
      <c r="CC126" s="448">
        <v>5.9081104806773003E-3</v>
      </c>
    </row>
    <row r="127" spans="1:81" ht="15.75">
      <c r="A127" s="450">
        <v>41790</v>
      </c>
      <c r="B127" s="208">
        <v>3171350970829.0937</v>
      </c>
      <c r="C127" s="209">
        <v>74981597862.592606</v>
      </c>
      <c r="D127" s="174">
        <v>0.19677205221658733</v>
      </c>
      <c r="E127" s="175">
        <f t="shared" si="56"/>
        <v>99145713.578291148</v>
      </c>
      <c r="F127" s="175">
        <f t="shared" si="28"/>
        <v>19509105.529278319</v>
      </c>
      <c r="G127" s="333">
        <v>-6.8604710313079293E-3</v>
      </c>
      <c r="H127" s="334">
        <v>61179842.070958197</v>
      </c>
      <c r="I127" s="334">
        <v>-419722.53422780283</v>
      </c>
      <c r="J127" s="424">
        <v>7.7893845435803195E-3</v>
      </c>
      <c r="K127" s="425">
        <v>28970687.149951857</v>
      </c>
      <c r="L127" s="425">
        <v>225663.82270273598</v>
      </c>
      <c r="M127" s="424">
        <v>0.11724016827087921</v>
      </c>
      <c r="N127" s="425">
        <v>13959873.699591145</v>
      </c>
      <c r="O127" s="425">
        <v>1636657.9415802869</v>
      </c>
      <c r="P127" s="424">
        <v>-7.9354956940348539E-2</v>
      </c>
      <c r="Q127" s="425">
        <v>111343743.27219942</v>
      </c>
      <c r="R127" s="359">
        <v>-8835677.9529426079</v>
      </c>
      <c r="S127" s="333">
        <v>0.32006488472561023</v>
      </c>
      <c r="T127" s="334">
        <v>127310705.50506902</v>
      </c>
      <c r="U127" s="335">
        <v>40747686.281816028</v>
      </c>
      <c r="V127" s="333">
        <v>0.20803673858173882</v>
      </c>
      <c r="W127" s="334">
        <v>78036048.918795303</v>
      </c>
      <c r="X127" s="334">
        <v>16234365.108871201</v>
      </c>
      <c r="Y127" s="426">
        <v>-6.0395310151027747E-2</v>
      </c>
      <c r="Z127" s="427">
        <v>428253298.46702224</v>
      </c>
      <c r="AA127" s="427">
        <v>-25864490.784116462</v>
      </c>
      <c r="AB127" s="426">
        <v>0.20866611933394377</v>
      </c>
      <c r="AC127" s="427">
        <v>15347109.525865609</v>
      </c>
      <c r="AD127" s="427">
        <v>3202421.7877553785</v>
      </c>
      <c r="AE127" s="424">
        <v>-0.19127522083582738</v>
      </c>
      <c r="AF127" s="425">
        <v>0</v>
      </c>
      <c r="AG127" s="359">
        <v>0</v>
      </c>
      <c r="AH127" s="333">
        <v>-0.14776858855643329</v>
      </c>
      <c r="AI127" s="335">
        <v>0</v>
      </c>
      <c r="AJ127" s="335">
        <v>0</v>
      </c>
      <c r="AK127" s="332">
        <v>8.8736149330136835E-2</v>
      </c>
      <c r="AL127" s="173">
        <f t="shared" si="57"/>
        <v>1774509171.9545801</v>
      </c>
      <c r="AM127" s="172">
        <f t="shared" si="29"/>
        <v>157463110.87025908</v>
      </c>
      <c r="AN127" s="203">
        <v>0.20511771085132627</v>
      </c>
      <c r="AO127" s="177">
        <f t="shared" si="58"/>
        <v>6723394.2181066498</v>
      </c>
      <c r="AP127" s="177">
        <f t="shared" si="19"/>
        <v>1379087.2311690787</v>
      </c>
      <c r="AQ127" s="203">
        <v>-2.7362456493733745E-2</v>
      </c>
      <c r="AR127" s="177">
        <f t="shared" si="59"/>
        <v>22305425.367640749</v>
      </c>
      <c r="AS127" s="177">
        <f t="shared" si="20"/>
        <v>-610331.231196295</v>
      </c>
      <c r="AT127" s="174">
        <v>0.1232903466798108</v>
      </c>
      <c r="AU127" s="175">
        <v>121352309.41261052</v>
      </c>
      <c r="AV127" s="177">
        <v>14961568.297876418</v>
      </c>
      <c r="AW127" s="333">
        <v>0.31685260431705048</v>
      </c>
      <c r="AX127" s="334">
        <v>389851139.6775412</v>
      </c>
      <c r="AY127" s="335">
        <v>123525348.90279914</v>
      </c>
      <c r="AZ127" s="333">
        <v>0.17404481418155252</v>
      </c>
      <c r="BA127" s="334">
        <v>44527.699707149775</v>
      </c>
      <c r="BB127" s="335">
        <v>7749.8152214628526</v>
      </c>
      <c r="BC127" s="332">
        <v>-5.399368255918225E-2</v>
      </c>
      <c r="BD127" s="173">
        <f t="shared" si="60"/>
        <v>20092796.107203349</v>
      </c>
      <c r="BE127" s="316">
        <f t="shared" si="30"/>
        <v>-1084884.0547387104</v>
      </c>
      <c r="BF127" s="428">
        <v>-0.15556435771276331</v>
      </c>
      <c r="BG127" s="429">
        <v>114469491.65857282</v>
      </c>
      <c r="BH127" s="430">
        <v>-17807372.947572399</v>
      </c>
      <c r="BI127" s="333">
        <v>-0.29444827996862838</v>
      </c>
      <c r="BJ127" s="334">
        <v>18286531.525864344</v>
      </c>
      <c r="BK127" s="335">
        <v>-5384437.7543828534</v>
      </c>
      <c r="BL127" s="332">
        <v>-1.0536275379672002E-2</v>
      </c>
      <c r="BM127" s="173">
        <f t="shared" si="61"/>
        <v>16604632.839781996</v>
      </c>
      <c r="BN127" s="173">
        <f t="shared" si="31"/>
        <v>-174950.98417828823</v>
      </c>
      <c r="BO127" s="431">
        <v>-6.0428292417742793E-2</v>
      </c>
      <c r="BP127" s="335">
        <v>208999342.64140058</v>
      </c>
      <c r="BQ127" s="335">
        <v>-12629473.392250575</v>
      </c>
      <c r="BR127" s="333">
        <v>8.8859591863865495E-2</v>
      </c>
      <c r="BS127" s="334">
        <v>849204.93992791779</v>
      </c>
      <c r="BT127" s="335">
        <v>75460.004370773197</v>
      </c>
      <c r="BU127" s="333">
        <v>-0.1544228319581448</v>
      </c>
      <c r="BV127" s="334">
        <v>1193807.6065220211</v>
      </c>
      <c r="BW127" s="425">
        <v>-184351.1514123051</v>
      </c>
      <c r="BX127" s="173">
        <f t="shared" si="43"/>
        <v>74675625329.785934</v>
      </c>
      <c r="BZ127" s="173">
        <f t="shared" si="44"/>
        <v>3167692142031.2563</v>
      </c>
      <c r="CB127" s="432">
        <f t="shared" si="32"/>
        <v>2.3574142303456551E-2</v>
      </c>
      <c r="CC127" s="448">
        <v>2.3643424695750401E-2</v>
      </c>
    </row>
    <row r="128" spans="1:81" ht="15.75">
      <c r="A128" s="450">
        <v>41820</v>
      </c>
      <c r="B128" s="208">
        <v>3246332568691.6865</v>
      </c>
      <c r="C128" s="209">
        <v>32880979247.391739</v>
      </c>
      <c r="D128" s="174">
        <v>-8.7823953213357245E-2</v>
      </c>
      <c r="E128" s="175">
        <f t="shared" si="56"/>
        <v>118654819.10756946</v>
      </c>
      <c r="F128" s="175">
        <f t="shared" si="28"/>
        <v>-10420735.281842547</v>
      </c>
      <c r="G128" s="333">
        <v>-3.4262373885625592E-2</v>
      </c>
      <c r="H128" s="334">
        <v>60760119.536730394</v>
      </c>
      <c r="I128" s="334">
        <v>-2081785.9329027608</v>
      </c>
      <c r="J128" s="424">
        <v>-2.3252612020647552E-2</v>
      </c>
      <c r="K128" s="425">
        <v>29196350.972654592</v>
      </c>
      <c r="L128" s="425">
        <v>-678891.42158579302</v>
      </c>
      <c r="M128" s="424">
        <v>-3.0541819935917258E-2</v>
      </c>
      <c r="N128" s="425">
        <v>15596531.641171433</v>
      </c>
      <c r="O128" s="425">
        <v>-476346.46100949397</v>
      </c>
      <c r="P128" s="424">
        <v>2.2470478179499386E-2</v>
      </c>
      <c r="Q128" s="425">
        <v>102508065.31925681</v>
      </c>
      <c r="R128" s="359">
        <v>2303405.2449790579</v>
      </c>
      <c r="S128" s="333">
        <v>-5.6425372921547784E-2</v>
      </c>
      <c r="T128" s="334">
        <v>168058391.78688505</v>
      </c>
      <c r="U128" s="335">
        <v>-9482757.4291705731</v>
      </c>
      <c r="V128" s="333">
        <v>-0.14371326278786628</v>
      </c>
      <c r="W128" s="334">
        <v>94270414.027666494</v>
      </c>
      <c r="X128" s="334">
        <v>-13547908.784278991</v>
      </c>
      <c r="Y128" s="426">
        <v>6.4050341081151763E-2</v>
      </c>
      <c r="Z128" s="427">
        <v>402388807.68290579</v>
      </c>
      <c r="AA128" s="427">
        <v>25773140.379328098</v>
      </c>
      <c r="AB128" s="426">
        <v>0.10135144566595444</v>
      </c>
      <c r="AC128" s="427">
        <v>18549531.313620988</v>
      </c>
      <c r="AD128" s="427">
        <v>1880021.8150613781</v>
      </c>
      <c r="AE128" s="424">
        <v>-1.6400788890988935E-2</v>
      </c>
      <c r="AF128" s="425">
        <v>0</v>
      </c>
      <c r="AG128" s="359">
        <v>0</v>
      </c>
      <c r="AH128" s="333">
        <v>3.4773027165840117E-2</v>
      </c>
      <c r="AI128" s="335">
        <v>0</v>
      </c>
      <c r="AJ128" s="335">
        <v>0</v>
      </c>
      <c r="AK128" s="332">
        <v>7.0101354391802012E-2</v>
      </c>
      <c r="AL128" s="173">
        <f t="shared" si="57"/>
        <v>1931972282.8248391</v>
      </c>
      <c r="AM128" s="172">
        <f t="shared" si="29"/>
        <v>135433873.67344278</v>
      </c>
      <c r="AN128" s="203">
        <v>-6.4651109284058164E-2</v>
      </c>
      <c r="AO128" s="177">
        <f t="shared" si="58"/>
        <v>8102481.4492757283</v>
      </c>
      <c r="AP128" s="177">
        <f>AN128*AO128</f>
        <v>-523834.4136491791</v>
      </c>
      <c r="AQ128" s="203">
        <v>-1.5246661301460311E-2</v>
      </c>
      <c r="AR128" s="177">
        <f t="shared" si="59"/>
        <v>21695094.136444453</v>
      </c>
      <c r="AS128" s="177">
        <f>AQ128*AR128</f>
        <v>-330777.75220166618</v>
      </c>
      <c r="AT128" s="174">
        <v>-1.3428263985026572E-2</v>
      </c>
      <c r="AU128" s="175">
        <v>136313877.71048692</v>
      </c>
      <c r="AV128" s="177">
        <v>-1830458.7347190478</v>
      </c>
      <c r="AW128" s="333">
        <v>-7.9936811777555392E-2</v>
      </c>
      <c r="AX128" s="334">
        <v>513376488.58034039</v>
      </c>
      <c r="AY128" s="335">
        <v>-41037679.738668986</v>
      </c>
      <c r="AZ128" s="333">
        <v>-4.8234223933849046E-2</v>
      </c>
      <c r="BA128" s="334">
        <v>52277.514928612625</v>
      </c>
      <c r="BB128" s="335">
        <v>-2521.5653617718381</v>
      </c>
      <c r="BC128" s="332">
        <v>0.14379492986654041</v>
      </c>
      <c r="BD128" s="173">
        <f t="shared" si="60"/>
        <v>19007912.052464638</v>
      </c>
      <c r="BE128" s="316">
        <f t="shared" si="30"/>
        <v>2733241.3804935208</v>
      </c>
      <c r="BF128" s="428">
        <v>5.1977901360185666E-2</v>
      </c>
      <c r="BG128" s="429">
        <v>96662118.711000428</v>
      </c>
      <c r="BH128" s="430">
        <v>5024294.071626937</v>
      </c>
      <c r="BI128" s="333">
        <v>1.3921439935775968E-2</v>
      </c>
      <c r="BJ128" s="334">
        <v>12902093.771481492</v>
      </c>
      <c r="BK128" s="335">
        <v>179615.72348542881</v>
      </c>
      <c r="BL128" s="332">
        <v>-4.2366248624993386E-2</v>
      </c>
      <c r="BM128" s="173">
        <f t="shared" si="61"/>
        <v>16429681.855603706</v>
      </c>
      <c r="BN128" s="173">
        <f t="shared" si="31"/>
        <v>-696063.9863240493</v>
      </c>
      <c r="BO128" s="431">
        <v>5.9380643470254652E-2</v>
      </c>
      <c r="BP128" s="335">
        <v>196369869.24914998</v>
      </c>
      <c r="BQ128" s="335">
        <v>11660569.194184298</v>
      </c>
      <c r="BR128" s="333">
        <v>-1.2227604601303579E-2</v>
      </c>
      <c r="BS128" s="334">
        <v>924664.944298691</v>
      </c>
      <c r="BT128" s="335">
        <v>-11306.437327570791</v>
      </c>
      <c r="BU128" s="333">
        <v>-0.11896281838094513</v>
      </c>
      <c r="BV128" s="334">
        <v>1009456.455109716</v>
      </c>
      <c r="BW128" s="425">
        <v>-120087.78493268984</v>
      </c>
      <c r="BX128" s="173">
        <f t="shared" si="43"/>
        <v>32777232241.63311</v>
      </c>
      <c r="BZ128" s="173">
        <f t="shared" si="44"/>
        <v>3242367767361.043</v>
      </c>
      <c r="CB128" s="432">
        <f t="shared" si="32"/>
        <v>1.0109042093121483E-2</v>
      </c>
      <c r="CC128" s="448">
        <v>1.01286539661718E-2</v>
      </c>
    </row>
    <row r="129" spans="1:86" ht="15.75">
      <c r="A129" s="450">
        <v>41851</v>
      </c>
      <c r="B129" s="208">
        <v>3279213547939.0781</v>
      </c>
      <c r="C129" s="209">
        <v>-34576159804.546555</v>
      </c>
      <c r="D129" s="174">
        <v>6.1400339131178698E-2</v>
      </c>
      <c r="E129" s="175">
        <f t="shared" si="56"/>
        <v>108234083.82572691</v>
      </c>
      <c r="F129" s="175">
        <f t="shared" si="28"/>
        <v>6645609.4524520552</v>
      </c>
      <c r="G129" s="333">
        <v>-0.10574386916184578</v>
      </c>
      <c r="H129" s="334">
        <v>58678333.603827633</v>
      </c>
      <c r="I129" s="334">
        <v>-6204874.0312382877</v>
      </c>
      <c r="J129" s="424">
        <v>2.4448079016898369E-2</v>
      </c>
      <c r="K129" s="425">
        <v>28517459.551068798</v>
      </c>
      <c r="L129" s="425">
        <v>697197.10446573305</v>
      </c>
      <c r="M129" s="424">
        <v>4.8428092680350858E-2</v>
      </c>
      <c r="N129" s="425">
        <v>15120185.180161938</v>
      </c>
      <c r="O129" s="425">
        <v>732241.72924894991</v>
      </c>
      <c r="P129" s="424">
        <v>0.12169552752012634</v>
      </c>
      <c r="Q129" s="425">
        <v>104811470.56423587</v>
      </c>
      <c r="R129" s="359">
        <v>12755087.200474879</v>
      </c>
      <c r="S129" s="333">
        <v>-6.1747327886337083E-3</v>
      </c>
      <c r="T129" s="334">
        <v>158575634.35771447</v>
      </c>
      <c r="U129" s="335">
        <v>-979162.16894696956</v>
      </c>
      <c r="V129" s="333">
        <v>-2.3410405487563509E-2</v>
      </c>
      <c r="W129" s="334">
        <v>80722505.243387505</v>
      </c>
      <c r="X129" s="334">
        <v>-1889746.5797196729</v>
      </c>
      <c r="Y129" s="426">
        <v>-0.13640152846884521</v>
      </c>
      <c r="Z129" s="427">
        <v>428161948.06223387</v>
      </c>
      <c r="AA129" s="427">
        <v>-58401944.147887014</v>
      </c>
      <c r="AB129" s="426">
        <v>-0.23393125363505135</v>
      </c>
      <c r="AC129" s="427">
        <v>20429553.128682368</v>
      </c>
      <c r="AD129" s="427">
        <v>-4779110.9745965516</v>
      </c>
      <c r="AE129" s="424">
        <v>-0.23769272923801882</v>
      </c>
      <c r="AF129" s="425">
        <v>0</v>
      </c>
      <c r="AG129" s="359">
        <v>0</v>
      </c>
      <c r="AH129" s="333">
        <v>-0.16979045242523511</v>
      </c>
      <c r="AI129" s="335">
        <v>0</v>
      </c>
      <c r="AJ129" s="335">
        <v>0</v>
      </c>
      <c r="AK129" s="332">
        <v>1.0339969003343042E-2</v>
      </c>
      <c r="AL129" s="173">
        <f t="shared" si="57"/>
        <v>2067406156.498282</v>
      </c>
      <c r="AM129" s="172">
        <f t="shared" si="29"/>
        <v>21376915.575512812</v>
      </c>
      <c r="AN129" s="203">
        <v>6.4820628930709001E-2</v>
      </c>
      <c r="AO129" s="177">
        <f t="shared" si="58"/>
        <v>7578647.0356265493</v>
      </c>
      <c r="AP129" s="177">
        <f>AN129*AO129</f>
        <v>491252.66729316633</v>
      </c>
      <c r="AQ129" s="203">
        <v>6.5138459491738646E-2</v>
      </c>
      <c r="AR129" s="177">
        <f t="shared" si="59"/>
        <v>21364316.384242788</v>
      </c>
      <c r="AS129" s="177">
        <f>AQ129*AR129</f>
        <v>1391638.6573636872</v>
      </c>
      <c r="AT129" s="174">
        <v>3.6781650946087284E-2</v>
      </c>
      <c r="AU129" s="175">
        <v>134483418.97576785</v>
      </c>
      <c r="AV129" s="177">
        <v>4946522.1748031043</v>
      </c>
      <c r="AW129" s="333">
        <v>-1.7686263282348135E-2</v>
      </c>
      <c r="AX129" s="334">
        <v>472338808.84167141</v>
      </c>
      <c r="AY129" s="335">
        <v>-8353908.5316445073</v>
      </c>
      <c r="AZ129" s="333">
        <v>-0.10085142908559128</v>
      </c>
      <c r="BA129" s="334">
        <v>49755.949566840791</v>
      </c>
      <c r="BB129" s="335">
        <v>-5017.9586193265004</v>
      </c>
      <c r="BC129" s="332">
        <v>2.9004379956441166E-2</v>
      </c>
      <c r="BD129" s="173">
        <f t="shared" si="60"/>
        <v>21741153.43295816</v>
      </c>
      <c r="BE129" s="316">
        <f t="shared" si="30"/>
        <v>630588.67486080364</v>
      </c>
      <c r="BF129" s="428">
        <v>-0.19166275669024474</v>
      </c>
      <c r="BG129" s="429">
        <v>101686412.78262737</v>
      </c>
      <c r="BH129" s="430">
        <v>-19489498.191860504</v>
      </c>
      <c r="BI129" s="333">
        <v>-1.9222775475733905E-2</v>
      </c>
      <c r="BJ129" s="334">
        <v>13081709.494966919</v>
      </c>
      <c r="BK129" s="335">
        <v>-251466.76446052545</v>
      </c>
      <c r="BL129" s="332">
        <v>-3.8921427127878988E-4</v>
      </c>
      <c r="BM129" s="173">
        <f t="shared" si="61"/>
        <v>15733617.869279657</v>
      </c>
      <c r="BN129" s="173">
        <f t="shared" si="31"/>
        <v>-6123.7486135706285</v>
      </c>
      <c r="BO129" s="431">
        <v>-2.5479065572845117E-2</v>
      </c>
      <c r="BP129" s="335">
        <v>208030438.44333428</v>
      </c>
      <c r="BQ129" s="335">
        <v>-5300421.1822454343</v>
      </c>
      <c r="BR129" s="333">
        <v>4.800849012473634E-2</v>
      </c>
      <c r="BS129" s="334">
        <v>913358.50697112025</v>
      </c>
      <c r="BT129" s="335">
        <v>43848.962862266955</v>
      </c>
      <c r="BU129" s="333">
        <v>-7.5149748967702143E-2</v>
      </c>
      <c r="BV129" s="334">
        <v>889368.67017702619</v>
      </c>
      <c r="BW129" s="425">
        <v>-66835.8323035426</v>
      </c>
      <c r="BX129" s="173">
        <f t="shared" si="43"/>
        <v>-34520142596.633766</v>
      </c>
      <c r="BZ129" s="173">
        <f t="shared" si="44"/>
        <v>3275144999602.6748</v>
      </c>
      <c r="CB129" s="432">
        <f t="shared" si="32"/>
        <v>-1.0540034899469058E-2</v>
      </c>
      <c r="CC129" s="448">
        <v>-1.0544040300844999E-2</v>
      </c>
    </row>
    <row r="130" spans="1:86" ht="15.75">
      <c r="A130" s="450">
        <v>41882</v>
      </c>
      <c r="B130" s="208">
        <v>3244637388134.5317</v>
      </c>
      <c r="C130" s="209">
        <v>69787908866.298721</v>
      </c>
      <c r="D130" s="174">
        <v>0.2071347546859654</v>
      </c>
      <c r="E130" s="175">
        <f t="shared" si="56"/>
        <v>114879693.27817896</v>
      </c>
      <c r="F130" s="175">
        <f t="shared" si="28"/>
        <v>23795577.085574549</v>
      </c>
      <c r="G130" s="333">
        <v>7.8790697122669853E-2</v>
      </c>
      <c r="H130" s="334">
        <v>52473459.572589345</v>
      </c>
      <c r="I130" s="334">
        <v>4134420.4601625483</v>
      </c>
      <c r="J130" s="424">
        <v>8.0729593303260447E-2</v>
      </c>
      <c r="K130" s="425">
        <v>29214656.655534532</v>
      </c>
      <c r="L130" s="425">
        <v>2358487.3502956936</v>
      </c>
      <c r="M130" s="424">
        <v>9.572855293382071E-2</v>
      </c>
      <c r="N130" s="425">
        <v>15852426.909410888</v>
      </c>
      <c r="O130" s="425">
        <v>1517529.8885270641</v>
      </c>
      <c r="P130" s="424">
        <v>0.1389026180605239</v>
      </c>
      <c r="Q130" s="425">
        <v>117566557.76471074</v>
      </c>
      <c r="R130" s="359">
        <v>16330302.669882135</v>
      </c>
      <c r="S130" s="333">
        <v>-8.2036265032441325E-2</v>
      </c>
      <c r="T130" s="334">
        <v>157596472.18876752</v>
      </c>
      <c r="U130" s="335">
        <v>-12928625.960655501</v>
      </c>
      <c r="V130" s="333">
        <v>0.12652914969010828</v>
      </c>
      <c r="W130" s="334">
        <v>78832758.663667843</v>
      </c>
      <c r="X130" s="334">
        <v>9974641.9214394093</v>
      </c>
      <c r="Y130" s="426">
        <v>5.7220147239754042E-2</v>
      </c>
      <c r="Z130" s="427">
        <v>369760003.91434681</v>
      </c>
      <c r="AA130" s="427">
        <v>21157721.867350955</v>
      </c>
      <c r="AB130" s="426">
        <v>-0.1551022644826841</v>
      </c>
      <c r="AC130" s="427">
        <v>15650442.154085817</v>
      </c>
      <c r="AD130" s="427">
        <v>-2427419.0182539667</v>
      </c>
      <c r="AE130" s="424">
        <v>9.3109669548281718E-2</v>
      </c>
      <c r="AF130" s="425">
        <v>0</v>
      </c>
      <c r="AG130" s="359">
        <v>0</v>
      </c>
      <c r="AH130" s="333">
        <v>0.20283146815197525</v>
      </c>
      <c r="AI130" s="335">
        <v>0</v>
      </c>
      <c r="AJ130" s="335">
        <v>0</v>
      </c>
      <c r="AK130" s="332">
        <v>-2.2260182212382497E-2</v>
      </c>
      <c r="AL130" s="173">
        <f t="shared" si="57"/>
        <v>2088783072.0737946</v>
      </c>
      <c r="AM130" s="172">
        <f t="shared" si="29"/>
        <v>-46496691.786502749</v>
      </c>
      <c r="AN130" s="203">
        <v>0.11388410304777742</v>
      </c>
      <c r="AO130" s="177">
        <f t="shared" si="58"/>
        <v>8069899.7029197151</v>
      </c>
      <c r="AP130" s="177">
        <f>AN130*AO130</f>
        <v>919033.28935253725</v>
      </c>
      <c r="AQ130" s="203">
        <v>7.0300076417058946E-2</v>
      </c>
      <c r="AR130" s="177">
        <f t="shared" si="59"/>
        <v>22755955.041606475</v>
      </c>
      <c r="AS130" s="177">
        <f>AQ130*AR130</f>
        <v>1599745.3783680929</v>
      </c>
      <c r="AT130" s="174">
        <v>6.423557055811319E-3</v>
      </c>
      <c r="AU130" s="175">
        <v>139429941.15057096</v>
      </c>
      <c r="AV130" s="177">
        <v>895636.18226910708</v>
      </c>
      <c r="AW130" s="333">
        <v>-4.348025983715112E-2</v>
      </c>
      <c r="AX130" s="334">
        <v>463984900.31002688</v>
      </c>
      <c r="AY130" s="335">
        <v>-20174184.025994629</v>
      </c>
      <c r="AZ130" s="333">
        <v>-1.0773113850690663E-2</v>
      </c>
      <c r="BA130" s="334">
        <v>44737.990947514292</v>
      </c>
      <c r="BB130" s="335">
        <v>-481.96746992873972</v>
      </c>
      <c r="BC130" s="332">
        <v>3.3278679677342146E-2</v>
      </c>
      <c r="BD130" s="173">
        <f t="shared" si="60"/>
        <v>22371742.107818965</v>
      </c>
      <c r="BE130" s="316">
        <f t="shared" si="30"/>
        <v>744502.03943021456</v>
      </c>
      <c r="BF130" s="428">
        <v>3.1582418568751303E-3</v>
      </c>
      <c r="BG130" s="429">
        <v>82196914.590766877</v>
      </c>
      <c r="BH130" s="430">
        <v>259597.73616655008</v>
      </c>
      <c r="BI130" s="333">
        <v>2.4344495757228832E-2</v>
      </c>
      <c r="BJ130" s="334">
        <v>12830242.730506392</v>
      </c>
      <c r="BK130" s="335">
        <v>312345.78971702891</v>
      </c>
      <c r="BL130" s="332">
        <v>6.6703679748764011E-2</v>
      </c>
      <c r="BM130" s="173">
        <f t="shared" si="61"/>
        <v>15727494.120666085</v>
      </c>
      <c r="BN130" s="173">
        <f t="shared" si="31"/>
        <v>1049081.7310754794</v>
      </c>
      <c r="BO130" s="431">
        <v>4.0047477955010534E-2</v>
      </c>
      <c r="BP130" s="335">
        <v>202730017.26108885</v>
      </c>
      <c r="BQ130" s="335">
        <v>8118825.8970823605</v>
      </c>
      <c r="BR130" s="333">
        <v>-0.28249224821303165</v>
      </c>
      <c r="BS130" s="334">
        <v>957207.46983338729</v>
      </c>
      <c r="BT130" s="335">
        <v>-270403.69015954126</v>
      </c>
      <c r="BU130" s="333">
        <v>2.4192326929550024E-2</v>
      </c>
      <c r="BV130" s="334">
        <v>822532.83787348366</v>
      </c>
      <c r="BW130" s="425">
        <v>19898.983324125882</v>
      </c>
      <c r="BX130" s="173">
        <f t="shared" si="43"/>
        <v>69777019324.477753</v>
      </c>
      <c r="BZ130" s="173">
        <f t="shared" si="44"/>
        <v>3240624857006.0415</v>
      </c>
      <c r="CB130" s="432">
        <f t="shared" si="32"/>
        <v>2.1531964483214993E-2</v>
      </c>
      <c r="CC130" s="448">
        <v>2.1508692811563299E-2</v>
      </c>
    </row>
    <row r="131" spans="1:86" s="170" customFormat="1" ht="15.75">
      <c r="A131" s="451">
        <v>41912</v>
      </c>
      <c r="B131" s="211">
        <v>3314425297000.8306</v>
      </c>
      <c r="C131" s="212">
        <v>-51312831690.911934</v>
      </c>
      <c r="D131" s="190">
        <v>-5.1513293770138975E-2</v>
      </c>
      <c r="E131" s="191">
        <f t="shared" si="56"/>
        <v>138675270.3637535</v>
      </c>
      <c r="F131" s="191">
        <f t="shared" si="28"/>
        <v>-7143619.9409014815</v>
      </c>
      <c r="G131" s="346">
        <v>-0.22532768250245619</v>
      </c>
      <c r="H131" s="347">
        <v>56607880.032751895</v>
      </c>
      <c r="I131" s="347">
        <v>-12755322.419157049</v>
      </c>
      <c r="J131" s="435">
        <v>3.3801569483769993E-2</v>
      </c>
      <c r="K131" s="436">
        <v>31573144.005830225</v>
      </c>
      <c r="L131" s="436">
        <v>1067221.8209341464</v>
      </c>
      <c r="M131" s="435">
        <v>9.8232643086143739E-2</v>
      </c>
      <c r="N131" s="436">
        <v>17369956.797937952</v>
      </c>
      <c r="O131" s="436">
        <v>1706296.7665535749</v>
      </c>
      <c r="P131" s="435">
        <v>-0.18332094289529249</v>
      </c>
      <c r="Q131" s="436">
        <v>133896860.43459289</v>
      </c>
      <c r="R131" s="437">
        <v>-24546098.705588952</v>
      </c>
      <c r="S131" s="346">
        <v>-7.1156606328701369E-2</v>
      </c>
      <c r="T131" s="347">
        <v>144667846.22811201</v>
      </c>
      <c r="U131" s="348">
        <v>-10294072.982474871</v>
      </c>
      <c r="V131" s="346">
        <v>-4.6626684430586464E-2</v>
      </c>
      <c r="W131" s="347">
        <v>88807400.585107252</v>
      </c>
      <c r="X131" s="347">
        <v>-4140794.6421824754</v>
      </c>
      <c r="Y131" s="438">
        <v>-7.7622824144731747E-2</v>
      </c>
      <c r="Z131" s="439">
        <v>390917725.78169775</v>
      </c>
      <c r="AA131" s="439">
        <v>-30344137.883411191</v>
      </c>
      <c r="AB131" s="438">
        <v>-0.73397141998885562</v>
      </c>
      <c r="AC131" s="439">
        <v>13223023.135831852</v>
      </c>
      <c r="AD131" s="439">
        <v>-9705321.0675519947</v>
      </c>
      <c r="AE131" s="435">
        <v>-0.30579131576546914</v>
      </c>
      <c r="AF131" s="436">
        <v>0</v>
      </c>
      <c r="AG131" s="347">
        <v>0</v>
      </c>
      <c r="AH131" s="346">
        <v>-0.32366808359994514</v>
      </c>
      <c r="AI131" s="348">
        <v>0</v>
      </c>
      <c r="AJ131" s="348">
        <v>0</v>
      </c>
      <c r="AK131" s="345">
        <v>2.6290365326150533E-2</v>
      </c>
      <c r="AL131" s="189">
        <f t="shared" si="57"/>
        <v>2042286380.287292</v>
      </c>
      <c r="AM131" s="188">
        <f t="shared" si="29"/>
        <v>53692455.038374506</v>
      </c>
      <c r="AN131" s="204">
        <v>-5.2979166514047632E-3</v>
      </c>
      <c r="AO131" s="191">
        <f t="shared" si="58"/>
        <v>8988932.9922722522</v>
      </c>
      <c r="AP131" s="191">
        <f>AN131*AO131</f>
        <v>-47622.61777812081</v>
      </c>
      <c r="AQ131" s="204">
        <v>2.5469530858284236E-2</v>
      </c>
      <c r="AR131" s="193">
        <f t="shared" si="59"/>
        <v>24355700.419974566</v>
      </c>
      <c r="AS131" s="193">
        <f>AQ131*AR131</f>
        <v>620328.26342166855</v>
      </c>
      <c r="AT131" s="190">
        <v>-1.3358854537885746E-2</v>
      </c>
      <c r="AU131" s="191">
        <v>140325577.33284006</v>
      </c>
      <c r="AV131" s="193">
        <v>-1874588.9755342475</v>
      </c>
      <c r="AW131" s="346">
        <v>-4.781787208022633E-2</v>
      </c>
      <c r="AX131" s="347">
        <v>443810716.28403229</v>
      </c>
      <c r="AY131" s="348">
        <v>-21222084.059103478</v>
      </c>
      <c r="AZ131" s="346">
        <v>-0.11710507019874593</v>
      </c>
      <c r="BA131" s="347">
        <v>44256.02347758555</v>
      </c>
      <c r="BB131" s="348">
        <v>-5182.6047360600032</v>
      </c>
      <c r="BC131" s="345">
        <v>5.8453516736073234E-2</v>
      </c>
      <c r="BD131" s="189">
        <f t="shared" si="60"/>
        <v>23116244.147249177</v>
      </c>
      <c r="BE131" s="317">
        <f t="shared" si="30"/>
        <v>1351225.7641363847</v>
      </c>
      <c r="BF131" s="440">
        <v>-0.22062448464410186</v>
      </c>
      <c r="BG131" s="441">
        <v>82456512.326933429</v>
      </c>
      <c r="BH131" s="442">
        <v>-18191925.537679721</v>
      </c>
      <c r="BI131" s="346">
        <v>-0.72290189903116564</v>
      </c>
      <c r="BJ131" s="347">
        <v>13142588.52022342</v>
      </c>
      <c r="BK131" s="348">
        <v>-9500802.199454708</v>
      </c>
      <c r="BL131" s="345">
        <v>-8.4721509462682559E-2</v>
      </c>
      <c r="BM131" s="189">
        <f t="shared" si="61"/>
        <v>16776575.851741562</v>
      </c>
      <c r="BN131" s="189">
        <f t="shared" si="31"/>
        <v>-1421336.8297747343</v>
      </c>
      <c r="BO131" s="443">
        <v>-4.543831836902102E-2</v>
      </c>
      <c r="BP131" s="348">
        <v>210848843.15817124</v>
      </c>
      <c r="BQ131" s="348">
        <v>-9580616.8631607648</v>
      </c>
      <c r="BR131" s="346">
        <v>7.4856304411648311E-2</v>
      </c>
      <c r="BS131" s="347">
        <v>686803.77967384609</v>
      </c>
      <c r="BT131" s="348">
        <v>51411.592802336061</v>
      </c>
      <c r="BU131" s="346">
        <v>-0.12980872486361433</v>
      </c>
      <c r="BV131" s="347">
        <v>842431.82119760965</v>
      </c>
      <c r="BW131" s="436">
        <v>-109355.00049419406</v>
      </c>
      <c r="BX131" s="189">
        <f t="shared" ref="BX131" si="62">C131-F131-I131-L131-O131-R131-U131-X131-AA131-AD131-AG131-AJ131-AM131-AP131-AS131-AV131-AY131-BB131-BE131-BH131-BK131-BN131-BQ131-BT131-BW131</f>
        <v>-51210437747.829178</v>
      </c>
      <c r="BZ131" s="189">
        <f t="shared" si="44"/>
        <v>3310401876330.52</v>
      </c>
      <c r="CA131" s="181"/>
      <c r="CB131" s="432">
        <f t="shared" si="32"/>
        <v>-1.5469553142168465E-2</v>
      </c>
      <c r="CC131" s="448">
        <v>-1.54816678889532E-2</v>
      </c>
      <c r="CD131" s="181"/>
    </row>
    <row r="132" spans="1:86" s="181" customFormat="1" ht="15.75">
      <c r="A132" s="450"/>
      <c r="B132" s="208"/>
      <c r="C132" s="208"/>
      <c r="D132" s="213"/>
      <c r="E132" s="179"/>
      <c r="F132" s="179"/>
      <c r="G132" s="358"/>
      <c r="H132" s="359"/>
      <c r="I132" s="359"/>
      <c r="J132" s="358"/>
      <c r="K132" s="359"/>
      <c r="L132" s="359"/>
      <c r="M132" s="358"/>
      <c r="N132" s="359"/>
      <c r="O132" s="359"/>
      <c r="P132" s="358"/>
      <c r="Q132" s="359"/>
      <c r="R132" s="359"/>
      <c r="S132" s="431"/>
      <c r="T132" s="359"/>
      <c r="U132" s="359"/>
      <c r="V132" s="358"/>
      <c r="W132" s="359"/>
      <c r="X132" s="359"/>
      <c r="Y132" s="453"/>
      <c r="Z132" s="454"/>
      <c r="AA132" s="454"/>
      <c r="AB132" s="453"/>
      <c r="AC132" s="454"/>
      <c r="AD132" s="454"/>
      <c r="AE132" s="358"/>
      <c r="AF132" s="359"/>
      <c r="AG132" s="359"/>
      <c r="AH132" s="358"/>
      <c r="AI132" s="359"/>
      <c r="AJ132" s="359"/>
      <c r="AK132" s="356"/>
      <c r="AL132" s="186"/>
      <c r="AM132" s="186"/>
      <c r="AN132" s="213"/>
      <c r="AO132" s="179"/>
      <c r="AP132" s="179"/>
      <c r="AQ132" s="213"/>
      <c r="AR132" s="179"/>
      <c r="AS132" s="179"/>
      <c r="AT132" s="203"/>
      <c r="AU132" s="179"/>
      <c r="AV132" s="179"/>
      <c r="AW132" s="431"/>
      <c r="AX132" s="359"/>
      <c r="AY132" s="359"/>
      <c r="AZ132" s="431"/>
      <c r="BA132" s="359"/>
      <c r="BB132" s="359"/>
      <c r="BC132" s="332"/>
      <c r="BD132" s="173"/>
      <c r="BE132" s="316"/>
      <c r="BF132" s="455"/>
      <c r="BG132" s="456"/>
      <c r="BH132" s="456"/>
      <c r="BI132" s="431"/>
      <c r="BJ132" s="359"/>
      <c r="BK132" s="359"/>
      <c r="BL132" s="356"/>
      <c r="BM132" s="186"/>
      <c r="BN132" s="186"/>
      <c r="BO132" s="358"/>
      <c r="BP132" s="359"/>
      <c r="BQ132" s="359"/>
      <c r="BR132" s="431"/>
      <c r="BS132" s="359"/>
      <c r="BT132" s="359"/>
      <c r="BU132" s="431"/>
      <c r="BV132" s="359"/>
      <c r="BW132" s="425"/>
      <c r="BX132" s="173"/>
      <c r="BZ132" s="316"/>
      <c r="CA132" s="288"/>
      <c r="CB132" s="417" t="s">
        <v>209</v>
      </c>
      <c r="CC132" s="418" t="s">
        <v>224</v>
      </c>
      <c r="CD132" s="419" t="s">
        <v>211</v>
      </c>
    </row>
    <row r="133" spans="1:86" ht="15.75">
      <c r="A133" s="450"/>
      <c r="B133" s="208"/>
      <c r="C133" s="208"/>
      <c r="D133" s="213"/>
      <c r="E133" s="179"/>
      <c r="F133" s="179"/>
      <c r="G133" s="358"/>
      <c r="H133" s="359"/>
      <c r="I133" s="359"/>
      <c r="J133" s="358"/>
      <c r="K133" s="359"/>
      <c r="L133" s="359"/>
      <c r="M133" s="358"/>
      <c r="N133" s="359"/>
      <c r="O133" s="359"/>
      <c r="Q133" s="363"/>
      <c r="R133" s="363"/>
      <c r="S133" s="452"/>
      <c r="T133" s="363"/>
      <c r="U133" s="363"/>
      <c r="V133" s="358"/>
      <c r="W133" s="359"/>
      <c r="X133" s="359"/>
      <c r="Y133" s="453"/>
      <c r="Z133" s="454"/>
      <c r="AA133" s="454"/>
      <c r="AB133" s="453"/>
      <c r="AC133" s="454"/>
      <c r="AD133" s="454"/>
      <c r="AE133" s="358"/>
      <c r="AF133" s="359"/>
      <c r="AG133" s="359"/>
      <c r="AH133" s="358"/>
      <c r="AI133" s="359"/>
      <c r="AJ133" s="359"/>
      <c r="AK133" s="331"/>
      <c r="AN133" s="289"/>
      <c r="AO133" s="219"/>
      <c r="AP133" s="219"/>
      <c r="AQ133" s="181"/>
      <c r="AR133" s="219"/>
      <c r="AS133" s="219"/>
      <c r="AT133" s="164"/>
      <c r="AU133" s="219"/>
      <c r="AV133" s="219"/>
      <c r="AW133" s="452"/>
      <c r="AX133" s="363"/>
      <c r="AY133" s="363"/>
      <c r="AZ133" s="452"/>
      <c r="BA133" s="363"/>
      <c r="BB133" s="363"/>
      <c r="BC133" s="332"/>
      <c r="BF133" s="455"/>
      <c r="BG133" s="456"/>
      <c r="BH133" s="456"/>
      <c r="BI133" s="452"/>
      <c r="BJ133" s="363"/>
      <c r="BK133" s="363"/>
      <c r="BL133" s="356"/>
      <c r="BM133" s="186"/>
      <c r="BN133" s="186"/>
      <c r="BP133" s="363"/>
      <c r="BQ133" s="363"/>
      <c r="BR133" s="452"/>
      <c r="BS133" s="363"/>
      <c r="BT133" s="363"/>
      <c r="BU133" s="452"/>
      <c r="BV133" s="363"/>
      <c r="BW133" s="458"/>
      <c r="BZ133" s="164"/>
      <c r="CA133" s="452"/>
      <c r="CB133" s="517" t="s">
        <v>222</v>
      </c>
      <c r="CC133" s="512" t="s">
        <v>225</v>
      </c>
      <c r="CD133" s="421"/>
      <c r="CG133"/>
      <c r="CH133"/>
    </row>
    <row r="134" spans="1:86" ht="15.75">
      <c r="Q134" s="363"/>
      <c r="R134" s="363"/>
      <c r="S134" s="452"/>
      <c r="T134" s="363"/>
      <c r="U134" s="363"/>
      <c r="Y134" s="453"/>
      <c r="Z134" s="454"/>
      <c r="AA134" s="454"/>
      <c r="AB134" s="453"/>
      <c r="AC134" s="454"/>
      <c r="AD134" s="454"/>
      <c r="AF134" s="363"/>
      <c r="AG134" s="363"/>
      <c r="AI134" s="363"/>
      <c r="AJ134" s="363"/>
      <c r="AK134" s="331"/>
      <c r="AN134" s="289"/>
      <c r="AO134" s="219"/>
      <c r="AP134" s="219"/>
      <c r="AQ134" s="181"/>
      <c r="AR134" s="219"/>
      <c r="AS134" s="219"/>
      <c r="AT134" s="164"/>
      <c r="AU134" s="219"/>
      <c r="AV134" s="219"/>
      <c r="AW134" s="452"/>
      <c r="AX134" s="363"/>
      <c r="AY134" s="363"/>
      <c r="AZ134" s="452"/>
      <c r="BA134" s="363"/>
      <c r="BB134" s="363"/>
      <c r="BC134" s="332"/>
      <c r="BG134" s="459"/>
      <c r="BH134" s="459"/>
      <c r="BI134" s="452"/>
      <c r="BJ134" s="363"/>
      <c r="BK134" s="363"/>
      <c r="BL134" s="356"/>
      <c r="BM134" s="186"/>
      <c r="BN134" s="186"/>
      <c r="BP134" s="363"/>
      <c r="BQ134" s="363"/>
      <c r="BR134" s="452"/>
      <c r="BS134" s="363"/>
      <c r="BT134" s="363"/>
      <c r="BU134" s="452"/>
      <c r="BV134" s="363"/>
      <c r="BW134" s="458"/>
      <c r="BZ134" s="164"/>
      <c r="CA134" s="509" t="s">
        <v>226</v>
      </c>
      <c r="CB134" s="513">
        <f>AVERAGE(CB3:CB131)</f>
        <v>7.1219524612972981E-3</v>
      </c>
      <c r="CC134" s="513">
        <f>AVERAGE(CC3:CC131)</f>
        <v>7.110657463770027E-3</v>
      </c>
      <c r="CD134" s="511">
        <f>CB134-CC134</f>
        <v>1.1294997527271089E-5</v>
      </c>
      <c r="CF134"/>
      <c r="CG134"/>
      <c r="CH134"/>
    </row>
    <row r="135" spans="1:86" ht="15.75">
      <c r="Q135" s="363"/>
      <c r="R135" s="363"/>
      <c r="S135" s="452"/>
      <c r="T135" s="363"/>
      <c r="U135" s="363"/>
      <c r="Y135" s="453"/>
      <c r="Z135" s="454"/>
      <c r="AA135" s="454"/>
      <c r="AB135" s="453"/>
      <c r="AC135" s="454"/>
      <c r="AD135" s="454"/>
      <c r="AF135" s="363"/>
      <c r="AG135" s="363"/>
      <c r="AI135" s="363"/>
      <c r="AJ135" s="363"/>
      <c r="AK135" s="331"/>
      <c r="AN135" s="289"/>
      <c r="AO135" s="219"/>
      <c r="AP135" s="219"/>
      <c r="AQ135" s="181"/>
      <c r="AR135" s="219"/>
      <c r="AS135" s="219"/>
      <c r="AT135" s="164"/>
      <c r="AU135" s="219"/>
      <c r="AV135" s="219"/>
      <c r="AW135" s="452"/>
      <c r="AX135" s="363"/>
      <c r="AY135" s="363"/>
      <c r="AZ135" s="452"/>
      <c r="BA135" s="363"/>
      <c r="BB135" s="363"/>
      <c r="BC135" s="332"/>
      <c r="BG135" s="459"/>
      <c r="BH135" s="459"/>
      <c r="BI135" s="452"/>
      <c r="BJ135" s="363"/>
      <c r="BK135" s="363"/>
      <c r="BL135" s="356"/>
      <c r="BM135" s="186"/>
      <c r="BN135" s="186"/>
      <c r="BP135" s="363"/>
      <c r="BQ135" s="363"/>
      <c r="BR135" s="452"/>
      <c r="BS135" s="363"/>
      <c r="BT135" s="363"/>
      <c r="BU135" s="452"/>
      <c r="BV135" s="363"/>
      <c r="BW135" s="458"/>
      <c r="BZ135" s="164"/>
      <c r="CA135" s="460" t="s">
        <v>230</v>
      </c>
      <c r="CB135" s="514">
        <f>STDEV(CB3:CB131)</f>
        <v>4.1572467219710432E-2</v>
      </c>
      <c r="CC135" s="514">
        <f>STDEV(CC3:CC131)</f>
        <v>4.160028203340288E-2</v>
      </c>
      <c r="CD135" s="511">
        <f>CB135-CC135</f>
        <v>-2.781481369244776E-5</v>
      </c>
      <c r="CF135" s="735" t="s">
        <v>227</v>
      </c>
      <c r="CG135" s="736" t="s">
        <v>228</v>
      </c>
      <c r="CH135" s="737" t="s">
        <v>229</v>
      </c>
    </row>
    <row r="136" spans="1:86" ht="15.75">
      <c r="Q136" s="363"/>
      <c r="R136" s="363"/>
      <c r="S136" s="452"/>
      <c r="T136" s="363"/>
      <c r="U136" s="363"/>
      <c r="Y136" s="453"/>
      <c r="Z136" s="454"/>
      <c r="AA136" s="454"/>
      <c r="AB136" s="453"/>
      <c r="AC136" s="454"/>
      <c r="AD136" s="454"/>
      <c r="AF136" s="363"/>
      <c r="AG136" s="363"/>
      <c r="AI136" s="363"/>
      <c r="AJ136" s="363"/>
      <c r="AN136" s="289"/>
      <c r="AO136" s="219"/>
      <c r="AP136" s="219"/>
      <c r="AQ136" s="181"/>
      <c r="AR136" s="219"/>
      <c r="AS136" s="219"/>
      <c r="AT136" s="164"/>
      <c r="AU136" s="219"/>
      <c r="AV136" s="219"/>
      <c r="AW136" s="452"/>
      <c r="AX136" s="363"/>
      <c r="AY136" s="363"/>
      <c r="AZ136" s="452"/>
      <c r="BA136" s="363"/>
      <c r="BB136" s="363"/>
      <c r="BG136" s="459"/>
      <c r="BH136" s="459"/>
      <c r="BI136" s="452"/>
      <c r="BJ136" s="363"/>
      <c r="BK136" s="363"/>
      <c r="BL136" s="356"/>
      <c r="BM136" s="186"/>
      <c r="BN136" s="186"/>
      <c r="BP136" s="363"/>
      <c r="BQ136" s="363"/>
      <c r="BR136" s="452"/>
      <c r="BS136" s="363"/>
      <c r="BT136" s="363"/>
      <c r="BU136" s="452"/>
      <c r="BV136" s="363"/>
      <c r="BW136" s="458"/>
      <c r="BZ136" s="164"/>
      <c r="CA136" s="460" t="s">
        <v>232</v>
      </c>
      <c r="CB136" s="515">
        <f>SKEW(CB3:CB131)</f>
        <v>-0.96242827540189457</v>
      </c>
      <c r="CC136" s="515">
        <f>SKEW(CC3:CC131)</f>
        <v>-0.96777730329434564</v>
      </c>
      <c r="CD136" s="461">
        <f>CB136-CC136</f>
        <v>5.3490278924510637E-3</v>
      </c>
      <c r="CF136" s="738" t="s">
        <v>231</v>
      </c>
      <c r="CG136" s="739">
        <v>7.1219524612972981E-3</v>
      </c>
      <c r="CH136" s="740">
        <v>7.110657463770027E-3</v>
      </c>
    </row>
    <row r="137" spans="1:86" ht="15.75">
      <c r="Q137" s="363"/>
      <c r="R137" s="363"/>
      <c r="S137" s="452"/>
      <c r="T137" s="363"/>
      <c r="U137" s="363"/>
      <c r="Y137" s="328"/>
      <c r="Z137" s="454"/>
      <c r="AA137" s="454"/>
      <c r="AB137" s="328"/>
      <c r="AC137" s="454"/>
      <c r="AD137" s="454"/>
      <c r="AF137" s="363"/>
      <c r="AG137" s="363"/>
      <c r="AI137" s="363"/>
      <c r="AJ137" s="363"/>
      <c r="AN137" s="289"/>
      <c r="AO137" s="219"/>
      <c r="AP137" s="219"/>
      <c r="AQ137" s="181"/>
      <c r="AR137" s="219"/>
      <c r="AS137" s="219"/>
      <c r="AT137" s="164"/>
      <c r="AU137" s="219"/>
      <c r="AV137" s="219"/>
      <c r="AW137" s="452"/>
      <c r="AX137" s="363"/>
      <c r="AY137" s="363"/>
      <c r="AZ137" s="452"/>
      <c r="BA137" s="363"/>
      <c r="BB137" s="363"/>
      <c r="BG137" s="459"/>
      <c r="BH137" s="459"/>
      <c r="BI137" s="452"/>
      <c r="BJ137" s="363"/>
      <c r="BK137" s="363"/>
      <c r="BL137" s="181"/>
      <c r="BM137" s="186"/>
      <c r="BN137" s="186"/>
      <c r="BP137" s="363"/>
      <c r="BQ137" s="363"/>
      <c r="BR137" s="452"/>
      <c r="BS137" s="363"/>
      <c r="BT137" s="363"/>
      <c r="BU137" s="452"/>
      <c r="BV137" s="363"/>
      <c r="BW137" s="458"/>
      <c r="BZ137" s="164"/>
      <c r="CA137" s="460" t="s">
        <v>234</v>
      </c>
      <c r="CB137" s="515">
        <f>KURT(CB3:CB131)</f>
        <v>2.7474414637182556</v>
      </c>
      <c r="CC137" s="515">
        <f>KURT(CC3:CC131)</f>
        <v>2.7659226786090021</v>
      </c>
      <c r="CD137" s="461">
        <f>CB137-CC137</f>
        <v>-1.84812148907465E-2</v>
      </c>
      <c r="CF137" s="738" t="s">
        <v>233</v>
      </c>
      <c r="CG137" s="739">
        <v>1.7282700307338983E-3</v>
      </c>
      <c r="CH137" s="740">
        <v>1.7305834652586627E-3</v>
      </c>
    </row>
    <row r="138" spans="1:86" ht="15.75">
      <c r="Q138" s="363"/>
      <c r="R138" s="363"/>
      <c r="S138" s="452"/>
      <c r="T138" s="363"/>
      <c r="U138" s="363"/>
      <c r="Y138" s="328"/>
      <c r="Z138" s="454"/>
      <c r="AA138" s="454"/>
      <c r="AB138" s="328"/>
      <c r="AC138" s="454"/>
      <c r="AD138" s="454"/>
      <c r="AF138" s="363"/>
      <c r="AG138" s="363"/>
      <c r="AI138" s="363"/>
      <c r="AJ138" s="363"/>
      <c r="AN138" s="289"/>
      <c r="AO138" s="219"/>
      <c r="AP138" s="219"/>
      <c r="AQ138" s="181"/>
      <c r="AR138" s="219"/>
      <c r="AS138" s="219"/>
      <c r="AT138" s="164"/>
      <c r="AU138" s="219"/>
      <c r="AV138" s="219"/>
      <c r="AW138" s="452"/>
      <c r="AX138" s="363"/>
      <c r="AY138" s="363"/>
      <c r="AZ138" s="452"/>
      <c r="BA138" s="363"/>
      <c r="BB138" s="363"/>
      <c r="BG138" s="459"/>
      <c r="BH138" s="459"/>
      <c r="BI138" s="452"/>
      <c r="BJ138" s="363"/>
      <c r="BK138" s="363"/>
      <c r="BL138" s="181"/>
      <c r="BM138" s="186"/>
      <c r="BN138" s="186"/>
      <c r="BP138" s="363"/>
      <c r="BQ138" s="363"/>
      <c r="BR138" s="452"/>
      <c r="BS138" s="363"/>
      <c r="BT138" s="363"/>
      <c r="BU138" s="452"/>
      <c r="BV138" s="363"/>
      <c r="BW138" s="458"/>
      <c r="BZ138" s="164"/>
      <c r="CA138" s="236"/>
      <c r="CB138" s="236"/>
      <c r="CC138" s="452"/>
      <c r="CD138" s="510"/>
      <c r="CF138" s="738" t="s">
        <v>235</v>
      </c>
      <c r="CG138" s="739">
        <v>129</v>
      </c>
      <c r="CH138" s="740">
        <v>129</v>
      </c>
    </row>
    <row r="139" spans="1:86" ht="15.75">
      <c r="Q139" s="363"/>
      <c r="R139" s="363"/>
      <c r="S139" s="452"/>
      <c r="T139" s="363"/>
      <c r="U139" s="363"/>
      <c r="Y139" s="328"/>
      <c r="Z139" s="454"/>
      <c r="AA139" s="454"/>
      <c r="AB139" s="328"/>
      <c r="AC139" s="454"/>
      <c r="AD139" s="454"/>
      <c r="AF139" s="363"/>
      <c r="AG139" s="363"/>
      <c r="AI139" s="363"/>
      <c r="AJ139" s="363"/>
      <c r="AN139" s="289"/>
      <c r="AO139" s="219"/>
      <c r="AP139" s="219"/>
      <c r="AQ139" s="181"/>
      <c r="AR139" s="219"/>
      <c r="AS139" s="219"/>
      <c r="AT139" s="164"/>
      <c r="AU139" s="219"/>
      <c r="AV139" s="219"/>
      <c r="AW139" s="452"/>
      <c r="AX139" s="363"/>
      <c r="AY139" s="363"/>
      <c r="AZ139" s="452"/>
      <c r="BA139" s="363"/>
      <c r="BB139" s="363"/>
      <c r="BG139" s="459"/>
      <c r="BH139" s="459"/>
      <c r="BI139" s="452"/>
      <c r="BJ139" s="363"/>
      <c r="BK139" s="363"/>
      <c r="BL139" s="181"/>
      <c r="BM139" s="186"/>
      <c r="BN139" s="186"/>
      <c r="BP139" s="363"/>
      <c r="BQ139" s="363"/>
      <c r="BR139" s="452"/>
      <c r="BS139" s="363"/>
      <c r="BT139" s="363"/>
      <c r="BU139" s="452"/>
      <c r="BV139" s="363"/>
      <c r="BW139" s="458"/>
      <c r="BZ139" s="164"/>
      <c r="CA139" s="462" t="s">
        <v>236</v>
      </c>
      <c r="CB139" s="516">
        <f>CORREL(CB3:CB131,CC3:CC131)</f>
        <v>0.99999618938528267</v>
      </c>
      <c r="CC139" s="516"/>
      <c r="CD139" s="463"/>
      <c r="CF139" s="738" t="s">
        <v>237</v>
      </c>
      <c r="CG139" s="739">
        <v>0.99999618938528267</v>
      </c>
      <c r="CH139" s="740"/>
    </row>
    <row r="140" spans="1:86" ht="15.75">
      <c r="Q140" s="363"/>
      <c r="R140" s="363"/>
      <c r="S140" s="452"/>
      <c r="T140" s="363"/>
      <c r="U140" s="363"/>
      <c r="Y140" s="328"/>
      <c r="Z140" s="454"/>
      <c r="AA140" s="454"/>
      <c r="AB140" s="328"/>
      <c r="AC140" s="454"/>
      <c r="AD140" s="454"/>
      <c r="AF140" s="363"/>
      <c r="AG140" s="363"/>
      <c r="AI140" s="363"/>
      <c r="AJ140" s="363"/>
      <c r="AN140" s="289"/>
      <c r="AO140" s="219"/>
      <c r="AP140" s="219"/>
      <c r="AQ140" s="181"/>
      <c r="AR140" s="219"/>
      <c r="AS140" s="219"/>
      <c r="AT140" s="164"/>
      <c r="AU140" s="219"/>
      <c r="AV140" s="219"/>
      <c r="AW140" s="452"/>
      <c r="AX140" s="363"/>
      <c r="AY140" s="363"/>
      <c r="AZ140" s="452"/>
      <c r="BA140" s="363"/>
      <c r="BB140" s="363"/>
      <c r="BG140" s="459"/>
      <c r="BH140" s="459"/>
      <c r="BI140" s="452"/>
      <c r="BJ140" s="363"/>
      <c r="BK140" s="363"/>
      <c r="BL140" s="181"/>
      <c r="BM140" s="186"/>
      <c r="BN140" s="186"/>
      <c r="BP140" s="363"/>
      <c r="BQ140" s="363"/>
      <c r="BR140" s="452"/>
      <c r="BS140" s="363"/>
      <c r="BT140" s="363"/>
      <c r="BU140" s="452"/>
      <c r="BV140" s="363"/>
      <c r="BW140" s="458"/>
      <c r="CF140" s="738" t="s">
        <v>238</v>
      </c>
      <c r="CG140" s="739">
        <v>0</v>
      </c>
      <c r="CH140" s="740"/>
    </row>
    <row r="141" spans="1:86" ht="15.75">
      <c r="Y141" s="328"/>
      <c r="Z141" s="454"/>
      <c r="AA141" s="454"/>
      <c r="AB141" s="328"/>
      <c r="AC141" s="454"/>
      <c r="AD141" s="454"/>
      <c r="AF141" s="363"/>
      <c r="AG141" s="363"/>
      <c r="AI141" s="363"/>
      <c r="AJ141" s="363"/>
      <c r="BG141" s="459"/>
      <c r="BH141" s="459"/>
      <c r="BL141" s="181"/>
      <c r="BM141" s="186"/>
      <c r="BN141" s="186"/>
      <c r="CF141" s="738" t="s">
        <v>240</v>
      </c>
      <c r="CG141" s="739">
        <v>128</v>
      </c>
      <c r="CH141" s="740"/>
    </row>
    <row r="142" spans="1:86" ht="15.75">
      <c r="Y142" s="328"/>
      <c r="Z142" s="454"/>
      <c r="AA142" s="454"/>
      <c r="AB142" s="328"/>
      <c r="AC142" s="454"/>
      <c r="AD142" s="454"/>
      <c r="BL142" s="181"/>
      <c r="BM142" s="186"/>
      <c r="BN142" s="186"/>
      <c r="CF142" s="738" t="s">
        <v>242</v>
      </c>
      <c r="CG142" s="739">
        <v>1.086003790555206</v>
      </c>
      <c r="CH142" s="740"/>
    </row>
    <row r="143" spans="1:86" ht="15.75">
      <c r="Y143" s="328"/>
      <c r="Z143" s="454"/>
      <c r="AA143" s="454"/>
      <c r="AB143" s="328"/>
      <c r="AC143" s="454"/>
      <c r="AD143" s="454"/>
      <c r="BL143" s="181"/>
      <c r="BM143" s="186"/>
      <c r="BN143" s="186"/>
      <c r="CF143" s="738" t="s">
        <v>244</v>
      </c>
      <c r="CG143" s="739">
        <v>0.13975915918067949</v>
      </c>
      <c r="CH143" s="740"/>
    </row>
    <row r="144" spans="1:86" ht="15.75">
      <c r="Y144" s="328"/>
      <c r="Z144" s="454"/>
      <c r="AA144" s="454"/>
      <c r="AB144" s="328"/>
      <c r="AC144" s="454"/>
      <c r="AD144" s="454"/>
      <c r="BL144" s="181"/>
      <c r="BM144" s="186"/>
      <c r="BN144" s="186"/>
      <c r="CF144" s="738" t="s">
        <v>246</v>
      </c>
      <c r="CG144" s="739">
        <v>1.6568452260814905</v>
      </c>
      <c r="CH144" s="740"/>
    </row>
    <row r="145" spans="25:87" ht="15.75">
      <c r="Y145" s="328"/>
      <c r="Z145" s="454"/>
      <c r="AA145" s="454"/>
      <c r="AB145" s="328"/>
      <c r="AC145" s="454"/>
      <c r="AD145" s="454"/>
      <c r="BL145" s="181"/>
      <c r="BM145" s="186"/>
      <c r="BN145" s="186"/>
      <c r="CF145" s="738" t="s">
        <v>248</v>
      </c>
      <c r="CG145" s="739">
        <v>0.27951831836135899</v>
      </c>
      <c r="CH145" s="740"/>
    </row>
    <row r="146" spans="25:87" ht="15.75">
      <c r="Y146" s="328"/>
      <c r="Z146" s="454"/>
      <c r="AA146" s="454"/>
      <c r="AB146" s="328"/>
      <c r="AC146" s="454"/>
      <c r="AD146" s="454"/>
      <c r="BL146" s="181"/>
      <c r="BM146" s="186"/>
      <c r="BN146" s="186"/>
      <c r="CF146" s="741" t="s">
        <v>250</v>
      </c>
      <c r="CG146" s="742">
        <v>1.9786708498378349</v>
      </c>
      <c r="CH146" s="743"/>
    </row>
    <row r="147" spans="25:87">
      <c r="Y147" s="328"/>
      <c r="Z147" s="454"/>
      <c r="AA147" s="454"/>
      <c r="AB147" s="328"/>
      <c r="AC147" s="454"/>
      <c r="AD147" s="454"/>
      <c r="BL147" s="181"/>
      <c r="BM147" s="186"/>
      <c r="BN147" s="186"/>
    </row>
    <row r="148" spans="25:87">
      <c r="Y148" s="328"/>
      <c r="Z148" s="454"/>
      <c r="AA148" s="454"/>
      <c r="AB148" s="328"/>
      <c r="AC148" s="454"/>
      <c r="AD148" s="454"/>
      <c r="BL148" s="181"/>
      <c r="BM148" s="186"/>
      <c r="BN148" s="186"/>
      <c r="CF148" s="280" t="s">
        <v>292</v>
      </c>
      <c r="CG148" s="281"/>
      <c r="CH148" s="281"/>
      <c r="CI148" s="499" t="s">
        <v>291</v>
      </c>
    </row>
    <row r="149" spans="25:87">
      <c r="Y149" s="328"/>
      <c r="Z149" s="454"/>
      <c r="AA149" s="454"/>
      <c r="AB149" s="328"/>
      <c r="AC149" s="454"/>
      <c r="AD149" s="454"/>
      <c r="BL149" s="181"/>
      <c r="BM149" s="186"/>
      <c r="BN149" s="186"/>
      <c r="CF149" s="164" t="s">
        <v>241</v>
      </c>
      <c r="CG149" s="181">
        <f>(CB139*CB135)/CC135</f>
        <v>0.99932757113700788</v>
      </c>
      <c r="CH149" s="181">
        <v>1</v>
      </c>
      <c r="CI149" s="234"/>
    </row>
    <row r="150" spans="25:87">
      <c r="Y150" s="328"/>
      <c r="Z150" s="454"/>
      <c r="AA150" s="454"/>
      <c r="AB150" s="328"/>
      <c r="AC150" s="454"/>
      <c r="AD150" s="454"/>
      <c r="BL150" s="181"/>
      <c r="BM150" s="186"/>
      <c r="BN150" s="186"/>
      <c r="CF150" s="164" t="s">
        <v>243</v>
      </c>
      <c r="CG150" s="289">
        <v>2.5899999999999999E-2</v>
      </c>
      <c r="CH150" s="289">
        <v>2.5899999999999999E-2</v>
      </c>
      <c r="CI150" s="234"/>
    </row>
    <row r="151" spans="25:87">
      <c r="Y151" s="328"/>
      <c r="Z151" s="454"/>
      <c r="AA151" s="454"/>
      <c r="AB151" s="328"/>
      <c r="AC151" s="454"/>
      <c r="AD151" s="454"/>
      <c r="BL151" s="181"/>
      <c r="BM151" s="186"/>
      <c r="BN151" s="186"/>
      <c r="CF151" s="236" t="s">
        <v>245</v>
      </c>
      <c r="CG151" s="289">
        <v>0.05</v>
      </c>
      <c r="CH151" s="289">
        <v>0.05</v>
      </c>
      <c r="CI151" s="234"/>
    </row>
    <row r="152" spans="25:87" ht="15.75">
      <c r="Y152" s="328"/>
      <c r="Z152" s="454"/>
      <c r="AA152" s="454"/>
      <c r="AB152" s="328"/>
      <c r="AC152" s="454"/>
      <c r="AD152" s="454"/>
      <c r="BL152" s="181"/>
      <c r="BM152" s="186"/>
      <c r="BN152" s="186"/>
      <c r="CF152" s="164" t="s">
        <v>247</v>
      </c>
      <c r="CG152" s="734">
        <f>CG150+CG151*CG149</f>
        <v>7.5866378556850397E-2</v>
      </c>
      <c r="CH152" s="734">
        <f>CH150+CH151*CH149</f>
        <v>7.5899999999999995E-2</v>
      </c>
      <c r="CI152" s="234"/>
    </row>
    <row r="153" spans="25:87">
      <c r="Y153" s="328"/>
      <c r="Z153" s="454"/>
      <c r="AA153" s="454"/>
      <c r="AB153" s="328"/>
      <c r="AC153" s="454"/>
      <c r="AD153" s="454"/>
      <c r="BL153" s="181"/>
      <c r="BM153" s="186"/>
      <c r="BN153" s="186"/>
      <c r="CF153" s="236" t="s">
        <v>249</v>
      </c>
      <c r="CG153" s="181">
        <f>(CG152-CG150)/CB135</f>
        <v>1.2019103483268905</v>
      </c>
      <c r="CH153" s="181">
        <f>(CH152-CH150)/CC135</f>
        <v>1.2019149283616053</v>
      </c>
      <c r="CI153" s="373">
        <f>CH153-CG153</f>
        <v>4.5800347148183818E-6</v>
      </c>
    </row>
    <row r="154" spans="25:87">
      <c r="Y154" s="328"/>
      <c r="Z154" s="454"/>
      <c r="AA154" s="454"/>
      <c r="AB154" s="328"/>
      <c r="AC154" s="454"/>
      <c r="AD154" s="454"/>
      <c r="BL154" s="181"/>
      <c r="BM154" s="186"/>
      <c r="BN154" s="186"/>
      <c r="CF154" s="164"/>
      <c r="CG154" s="181"/>
      <c r="CH154" s="181"/>
      <c r="CI154" s="234"/>
    </row>
    <row r="155" spans="25:87">
      <c r="Y155" s="328"/>
      <c r="Z155" s="454"/>
      <c r="AA155" s="454"/>
      <c r="AB155" s="328"/>
      <c r="AC155" s="454"/>
      <c r="AD155" s="454"/>
      <c r="BL155" s="181"/>
      <c r="BM155" s="186"/>
      <c r="BN155" s="186"/>
      <c r="CF155" s="236" t="s">
        <v>293</v>
      </c>
      <c r="CG155" s="219">
        <v>4380000000000</v>
      </c>
      <c r="CH155" s="181"/>
      <c r="CI155" s="234"/>
    </row>
    <row r="156" spans="25:87">
      <c r="Y156" s="328"/>
      <c r="Z156" s="454"/>
      <c r="AA156" s="454"/>
      <c r="AB156" s="328"/>
      <c r="AC156" s="454"/>
      <c r="AD156" s="454"/>
      <c r="BL156" s="181"/>
      <c r="BM156" s="186"/>
      <c r="BN156" s="186"/>
      <c r="CF156" s="236" t="s">
        <v>252</v>
      </c>
      <c r="CG156" s="219">
        <f>CG155*CB135</f>
        <v>182087406422.3317</v>
      </c>
      <c r="CH156" s="181"/>
      <c r="CI156" s="234"/>
    </row>
    <row r="157" spans="25:87">
      <c r="Y157" s="328"/>
      <c r="Z157" s="454"/>
      <c r="AA157" s="454"/>
      <c r="AB157" s="328"/>
      <c r="AC157" s="454"/>
      <c r="AD157" s="454"/>
      <c r="BL157" s="181"/>
      <c r="BM157" s="186"/>
      <c r="BN157" s="186"/>
      <c r="CF157" s="236" t="s">
        <v>253</v>
      </c>
      <c r="CG157" s="219">
        <f>CG156*CI153</f>
        <v>833966.64254552277</v>
      </c>
      <c r="CH157" s="181"/>
      <c r="CI157" s="234"/>
    </row>
    <row r="158" spans="25:87">
      <c r="Y158" s="328"/>
      <c r="Z158" s="454"/>
      <c r="AA158" s="454"/>
      <c r="AB158" s="328"/>
      <c r="AC158" s="454"/>
      <c r="AD158" s="454"/>
      <c r="BL158" s="181"/>
      <c r="BM158" s="186"/>
      <c r="BN158" s="186"/>
      <c r="CF158" s="196" t="s">
        <v>319</v>
      </c>
      <c r="CG158" s="239">
        <f>CG157*(12^0.5)</f>
        <v>2888945.1934129559</v>
      </c>
      <c r="CH158" s="170"/>
      <c r="CI158" s="240"/>
    </row>
    <row r="159" spans="25:87">
      <c r="Y159" s="328"/>
      <c r="Z159" s="454"/>
      <c r="AA159" s="454"/>
      <c r="AB159" s="328"/>
      <c r="AC159" s="454"/>
      <c r="AD159" s="454"/>
      <c r="BL159" s="181"/>
      <c r="BM159" s="186"/>
      <c r="BN159" s="186"/>
    </row>
    <row r="160" spans="25:87">
      <c r="Y160" s="328"/>
      <c r="Z160" s="454"/>
      <c r="AA160" s="454"/>
      <c r="AB160" s="328"/>
      <c r="AC160" s="454"/>
      <c r="AD160" s="454"/>
      <c r="BL160" s="181"/>
      <c r="BM160" s="186"/>
      <c r="BN160" s="186"/>
    </row>
    <row r="161" spans="25:66">
      <c r="Y161" s="328"/>
      <c r="Z161" s="454"/>
      <c r="AA161" s="454"/>
      <c r="AB161" s="328"/>
      <c r="AC161" s="454"/>
      <c r="AD161" s="454"/>
      <c r="BL161" s="181"/>
      <c r="BM161" s="186"/>
      <c r="BN161" s="186"/>
    </row>
    <row r="162" spans="25:66">
      <c r="Y162" s="328"/>
      <c r="Z162" s="454"/>
      <c r="AA162" s="454"/>
      <c r="AB162" s="328"/>
      <c r="AC162" s="454"/>
      <c r="AD162" s="454"/>
      <c r="BL162" s="181"/>
      <c r="BM162" s="186"/>
      <c r="BN162" s="186"/>
    </row>
    <row r="163" spans="25:66">
      <c r="Y163" s="328"/>
      <c r="Z163" s="454"/>
      <c r="AA163" s="454"/>
      <c r="AB163" s="328"/>
      <c r="AC163" s="454"/>
      <c r="AD163" s="454"/>
      <c r="BL163" s="181"/>
      <c r="BM163" s="186"/>
      <c r="BN163" s="186"/>
    </row>
    <row r="164" spans="25:66">
      <c r="Y164" s="328"/>
      <c r="Z164" s="454"/>
      <c r="AA164" s="454"/>
      <c r="AB164" s="328"/>
      <c r="AC164" s="454"/>
      <c r="AD164" s="454"/>
      <c r="BL164" s="181"/>
      <c r="BM164" s="186"/>
      <c r="BN164" s="186"/>
    </row>
    <row r="165" spans="25:66">
      <c r="Y165" s="328"/>
      <c r="Z165" s="454"/>
      <c r="AA165" s="454"/>
      <c r="AB165" s="328"/>
      <c r="AC165" s="454"/>
      <c r="AD165" s="454"/>
      <c r="BL165" s="181"/>
      <c r="BM165" s="186"/>
      <c r="BN165" s="186"/>
    </row>
    <row r="166" spans="25:66">
      <c r="Y166" s="328"/>
      <c r="Z166" s="454"/>
      <c r="AA166" s="454"/>
      <c r="AB166" s="328"/>
      <c r="AC166" s="454"/>
      <c r="AD166" s="454"/>
      <c r="BL166" s="181"/>
      <c r="BM166" s="186"/>
      <c r="BN166" s="186"/>
    </row>
    <row r="167" spans="25:66">
      <c r="Y167" s="328"/>
      <c r="Z167" s="454"/>
      <c r="AA167" s="454"/>
      <c r="AB167" s="328"/>
      <c r="AC167" s="454"/>
      <c r="AD167" s="454"/>
      <c r="BL167" s="181"/>
      <c r="BM167" s="186"/>
      <c r="BN167" s="186"/>
    </row>
    <row r="168" spans="25:66">
      <c r="Y168" s="328"/>
      <c r="Z168" s="454"/>
      <c r="AA168" s="454"/>
      <c r="AB168" s="328"/>
      <c r="AC168" s="454"/>
      <c r="AD168" s="454"/>
      <c r="BL168" s="181"/>
      <c r="BM168" s="186"/>
      <c r="BN168" s="186"/>
    </row>
    <row r="169" spans="25:66">
      <c r="Y169" s="328"/>
      <c r="Z169" s="454"/>
      <c r="AA169" s="454"/>
      <c r="AB169" s="328"/>
      <c r="AC169" s="454"/>
      <c r="AD169" s="454"/>
      <c r="BL169" s="181"/>
      <c r="BM169" s="186"/>
      <c r="BN169" s="186"/>
    </row>
    <row r="170" spans="25:66">
      <c r="Y170" s="328"/>
      <c r="Z170" s="454"/>
      <c r="AA170" s="454"/>
      <c r="AB170" s="328"/>
      <c r="AC170" s="454"/>
      <c r="AD170" s="454"/>
      <c r="BL170" s="181"/>
      <c r="BM170" s="186"/>
      <c r="BN170" s="186"/>
    </row>
    <row r="171" spans="25:66">
      <c r="Y171" s="328"/>
      <c r="Z171" s="454"/>
      <c r="AA171" s="454"/>
      <c r="AB171" s="328"/>
      <c r="AC171" s="454"/>
      <c r="AD171" s="454"/>
      <c r="BL171" s="181"/>
      <c r="BM171" s="186"/>
      <c r="BN171" s="186"/>
    </row>
    <row r="172" spans="25:66">
      <c r="Y172" s="328"/>
      <c r="Z172" s="454"/>
      <c r="AA172" s="454"/>
      <c r="AB172" s="328"/>
      <c r="AC172" s="454"/>
      <c r="AD172" s="454"/>
      <c r="BL172" s="181"/>
      <c r="BM172" s="186"/>
      <c r="BN172" s="186"/>
    </row>
    <row r="173" spans="25:66">
      <c r="Y173" s="328"/>
      <c r="Z173" s="454"/>
      <c r="AA173" s="454"/>
      <c r="AB173" s="328"/>
      <c r="AC173" s="454"/>
      <c r="AD173" s="454"/>
      <c r="BL173" s="181"/>
      <c r="BM173" s="186"/>
      <c r="BN173" s="186"/>
    </row>
    <row r="174" spans="25:66">
      <c r="Y174" s="328"/>
      <c r="Z174" s="454"/>
      <c r="AA174" s="454"/>
      <c r="AB174" s="328"/>
      <c r="AC174" s="454"/>
      <c r="AD174" s="454"/>
      <c r="BL174" s="181"/>
      <c r="BM174" s="186"/>
      <c r="BN174" s="186"/>
    </row>
    <row r="175" spans="25:66">
      <c r="Y175" s="328"/>
      <c r="Z175" s="454"/>
      <c r="AA175" s="454"/>
      <c r="AB175" s="328"/>
      <c r="AC175" s="454"/>
      <c r="AD175" s="454"/>
      <c r="BL175" s="181"/>
      <c r="BM175" s="186"/>
      <c r="BN175" s="186"/>
    </row>
    <row r="176" spans="25:66">
      <c r="Y176" s="328"/>
      <c r="Z176" s="454"/>
      <c r="AA176" s="454"/>
      <c r="AB176" s="328"/>
      <c r="AC176" s="454"/>
      <c r="AD176" s="454"/>
      <c r="BL176" s="181"/>
      <c r="BM176" s="186"/>
      <c r="BN176" s="186"/>
    </row>
    <row r="177" spans="25:66">
      <c r="Y177" s="328"/>
      <c r="Z177" s="454"/>
      <c r="AA177" s="454"/>
      <c r="AB177" s="328"/>
      <c r="AC177" s="454"/>
      <c r="AD177" s="454"/>
      <c r="BL177" s="181"/>
      <c r="BM177" s="186"/>
      <c r="BN177" s="186"/>
    </row>
    <row r="178" spans="25:66">
      <c r="Y178" s="328"/>
      <c r="Z178" s="454"/>
      <c r="AA178" s="454"/>
      <c r="AB178" s="328"/>
      <c r="AC178" s="454"/>
      <c r="AD178" s="454"/>
      <c r="BL178" s="181"/>
      <c r="BM178" s="186"/>
      <c r="BN178" s="186"/>
    </row>
    <row r="179" spans="25:66">
      <c r="Y179" s="328"/>
      <c r="Z179" s="454"/>
      <c r="AA179" s="454"/>
      <c r="AB179" s="328"/>
      <c r="AC179" s="454"/>
      <c r="AD179" s="454"/>
      <c r="BL179" s="181"/>
      <c r="BM179" s="186"/>
      <c r="BN179" s="186"/>
    </row>
    <row r="180" spans="25:66">
      <c r="Y180" s="328"/>
      <c r="Z180" s="454"/>
      <c r="AA180" s="454"/>
      <c r="AB180" s="328"/>
      <c r="AC180" s="454"/>
      <c r="AD180" s="454"/>
      <c r="BL180" s="181"/>
      <c r="BM180" s="186"/>
      <c r="BN180" s="186"/>
    </row>
    <row r="181" spans="25:66">
      <c r="Y181" s="328"/>
      <c r="Z181" s="454"/>
      <c r="AA181" s="454"/>
      <c r="AB181" s="328"/>
      <c r="AC181" s="454"/>
      <c r="AD181" s="454"/>
      <c r="BL181" s="181"/>
      <c r="BM181" s="186"/>
      <c r="BN181" s="186"/>
    </row>
    <row r="182" spans="25:66">
      <c r="Y182" s="328"/>
      <c r="Z182" s="454"/>
      <c r="AA182" s="454"/>
      <c r="AB182" s="328"/>
      <c r="AC182" s="454"/>
      <c r="AD182" s="454"/>
      <c r="BL182" s="181"/>
      <c r="BM182" s="186"/>
      <c r="BN182" s="186"/>
    </row>
    <row r="183" spans="25:66">
      <c r="Y183" s="328"/>
      <c r="Z183" s="454"/>
      <c r="AA183" s="454"/>
      <c r="AB183" s="328"/>
      <c r="AC183" s="454"/>
      <c r="AD183" s="454"/>
      <c r="BL183" s="181"/>
      <c r="BM183" s="186"/>
      <c r="BN183" s="186"/>
    </row>
    <row r="184" spans="25:66">
      <c r="Y184" s="328"/>
      <c r="Z184" s="454"/>
      <c r="AA184" s="454"/>
      <c r="AB184" s="328"/>
      <c r="AC184" s="454"/>
      <c r="AD184" s="454"/>
      <c r="BL184" s="181"/>
      <c r="BM184" s="186"/>
      <c r="BN184" s="186"/>
    </row>
    <row r="185" spans="25:66">
      <c r="Y185" s="328"/>
      <c r="Z185" s="454"/>
      <c r="AA185" s="454"/>
      <c r="AB185" s="328"/>
      <c r="AC185" s="454"/>
      <c r="AD185" s="454"/>
      <c r="BL185" s="181"/>
      <c r="BM185" s="186"/>
      <c r="BN185" s="186"/>
    </row>
    <row r="186" spans="25:66">
      <c r="Y186" s="328"/>
      <c r="Z186" s="454"/>
      <c r="AA186" s="454"/>
      <c r="AB186" s="328"/>
      <c r="AC186" s="454"/>
      <c r="AD186" s="454"/>
      <c r="BL186" s="181"/>
      <c r="BM186" s="186"/>
      <c r="BN186" s="186"/>
    </row>
    <row r="187" spans="25:66">
      <c r="Y187" s="328"/>
      <c r="Z187" s="454"/>
      <c r="AA187" s="454"/>
      <c r="AB187" s="328"/>
      <c r="AC187" s="454"/>
      <c r="AD187" s="454"/>
      <c r="BL187" s="181"/>
      <c r="BM187" s="186"/>
      <c r="BN187" s="186"/>
    </row>
    <row r="188" spans="25:66">
      <c r="Y188" s="328"/>
      <c r="Z188" s="454"/>
      <c r="AA188" s="454"/>
      <c r="AB188" s="328"/>
      <c r="AC188" s="454"/>
      <c r="AD188" s="454"/>
      <c r="BL188" s="181"/>
      <c r="BM188" s="186"/>
      <c r="BN188" s="186"/>
    </row>
    <row r="189" spans="25:66">
      <c r="Y189" s="328"/>
      <c r="Z189" s="454"/>
      <c r="AA189" s="454"/>
      <c r="AB189" s="328"/>
      <c r="AC189" s="454"/>
      <c r="AD189" s="454"/>
      <c r="BL189" s="181"/>
      <c r="BM189" s="186"/>
      <c r="BN189" s="186"/>
    </row>
    <row r="190" spans="25:66">
      <c r="Y190" s="328"/>
      <c r="Z190" s="454"/>
      <c r="AA190" s="454"/>
      <c r="AB190" s="328"/>
      <c r="AC190" s="454"/>
      <c r="AD190" s="454"/>
      <c r="BL190" s="181"/>
      <c r="BM190" s="186"/>
      <c r="BN190" s="186"/>
    </row>
    <row r="191" spans="25:66">
      <c r="Y191" s="328"/>
      <c r="Z191" s="454"/>
      <c r="AA191" s="454"/>
      <c r="AB191" s="328"/>
      <c r="AC191" s="454"/>
      <c r="AD191" s="454"/>
      <c r="BL191" s="181"/>
      <c r="BM191" s="186"/>
      <c r="BN191" s="186"/>
    </row>
    <row r="192" spans="25:66">
      <c r="Y192" s="328"/>
      <c r="Z192" s="454"/>
      <c r="AA192" s="454"/>
      <c r="AB192" s="328"/>
      <c r="AC192" s="454"/>
      <c r="AD192" s="454"/>
      <c r="BL192" s="181"/>
      <c r="BM192" s="186"/>
      <c r="BN192" s="186"/>
    </row>
    <row r="193" spans="25:66">
      <c r="Y193" s="328"/>
      <c r="Z193" s="454"/>
      <c r="AA193" s="454"/>
      <c r="AB193" s="328"/>
      <c r="AC193" s="454"/>
      <c r="AD193" s="454"/>
      <c r="BL193" s="181"/>
      <c r="BM193" s="186"/>
      <c r="BN193" s="186"/>
    </row>
    <row r="194" spans="25:66">
      <c r="Y194" s="328"/>
      <c r="Z194" s="454"/>
      <c r="AA194" s="454"/>
      <c r="AB194" s="328"/>
      <c r="AC194" s="454"/>
      <c r="AD194" s="454"/>
      <c r="BL194" s="181"/>
      <c r="BM194" s="186"/>
      <c r="BN194" s="186"/>
    </row>
    <row r="195" spans="25:66">
      <c r="Y195" s="328"/>
      <c r="Z195" s="454"/>
      <c r="AA195" s="454"/>
      <c r="AB195" s="328"/>
      <c r="AC195" s="454"/>
      <c r="AD195" s="454"/>
      <c r="BL195" s="181"/>
      <c r="BM195" s="186"/>
      <c r="BN195" s="186"/>
    </row>
    <row r="196" spans="25:66">
      <c r="Y196" s="328"/>
      <c r="Z196" s="454"/>
      <c r="AA196" s="454"/>
      <c r="AB196" s="328"/>
      <c r="AC196" s="454"/>
      <c r="AD196" s="454"/>
      <c r="BL196" s="181"/>
      <c r="BM196" s="186"/>
      <c r="BN196" s="186"/>
    </row>
    <row r="197" spans="25:66">
      <c r="Y197" s="328"/>
      <c r="Z197" s="454"/>
      <c r="AA197" s="454"/>
      <c r="AB197" s="328"/>
      <c r="AC197" s="454"/>
      <c r="AD197" s="454"/>
      <c r="BL197" s="181"/>
      <c r="BM197" s="186"/>
      <c r="BN197" s="186"/>
    </row>
    <row r="198" spans="25:66">
      <c r="Y198" s="328"/>
      <c r="Z198" s="454"/>
      <c r="AA198" s="454"/>
      <c r="AB198" s="328"/>
      <c r="AC198" s="454"/>
      <c r="AD198" s="454"/>
      <c r="BL198" s="181"/>
      <c r="BM198" s="186"/>
      <c r="BN198" s="186"/>
    </row>
    <row r="199" spans="25:66">
      <c r="Y199" s="328"/>
      <c r="Z199" s="454"/>
      <c r="AA199" s="454"/>
      <c r="AB199" s="328"/>
      <c r="AC199" s="454"/>
      <c r="AD199" s="454"/>
      <c r="BL199" s="181"/>
      <c r="BM199" s="186"/>
      <c r="BN199" s="186"/>
    </row>
    <row r="200" spans="25:66">
      <c r="Y200" s="328"/>
      <c r="Z200" s="454"/>
      <c r="AA200" s="454"/>
      <c r="AB200" s="328"/>
      <c r="AC200" s="454"/>
      <c r="AD200" s="454"/>
      <c r="BL200" s="181"/>
      <c r="BM200" s="186"/>
      <c r="BN200" s="186"/>
    </row>
    <row r="201" spans="25:66">
      <c r="Y201" s="328"/>
      <c r="Z201" s="454"/>
      <c r="AA201" s="454"/>
      <c r="AB201" s="328"/>
      <c r="AC201" s="454"/>
      <c r="AD201" s="454"/>
      <c r="BL201" s="181"/>
      <c r="BM201" s="186"/>
      <c r="BN201" s="186"/>
    </row>
    <row r="202" spans="25:66">
      <c r="Y202" s="328"/>
      <c r="Z202" s="454"/>
      <c r="AA202" s="454"/>
      <c r="AB202" s="328"/>
      <c r="AC202" s="454"/>
      <c r="AD202" s="454"/>
      <c r="BL202" s="181"/>
      <c r="BM202" s="186"/>
      <c r="BN202" s="186"/>
    </row>
    <row r="203" spans="25:66">
      <c r="Y203" s="328"/>
      <c r="Z203" s="454"/>
      <c r="AA203" s="454"/>
      <c r="AB203" s="328"/>
      <c r="AC203" s="454"/>
      <c r="AD203" s="454"/>
      <c r="BL203" s="181"/>
      <c r="BM203" s="186"/>
      <c r="BN203" s="186"/>
    </row>
    <row r="204" spans="25:66">
      <c r="Y204" s="328"/>
      <c r="Z204" s="454"/>
      <c r="AA204" s="454"/>
      <c r="AB204" s="328"/>
      <c r="AC204" s="454"/>
      <c r="AD204" s="454"/>
      <c r="BL204" s="181"/>
      <c r="BM204" s="186"/>
      <c r="BN204" s="186"/>
    </row>
    <row r="205" spans="25:66">
      <c r="Y205" s="328"/>
      <c r="Z205" s="454"/>
      <c r="AA205" s="454"/>
      <c r="AB205" s="328"/>
      <c r="AC205" s="454"/>
      <c r="AD205" s="454"/>
      <c r="BL205" s="181"/>
      <c r="BM205" s="186"/>
      <c r="BN205" s="186"/>
    </row>
    <row r="206" spans="25:66">
      <c r="Y206" s="328"/>
      <c r="Z206" s="454"/>
      <c r="AA206" s="454"/>
      <c r="AB206" s="328"/>
      <c r="AC206" s="454"/>
      <c r="AD206" s="454"/>
      <c r="BL206" s="181"/>
      <c r="BM206" s="186"/>
      <c r="BN206" s="186"/>
    </row>
    <row r="207" spans="25:66">
      <c r="Y207" s="328"/>
      <c r="Z207" s="454"/>
      <c r="AA207" s="454"/>
      <c r="AB207" s="328"/>
      <c r="AC207" s="454"/>
      <c r="AD207" s="454"/>
      <c r="BL207" s="181"/>
      <c r="BM207" s="186"/>
      <c r="BN207" s="186"/>
    </row>
    <row r="208" spans="25:66">
      <c r="Y208" s="328"/>
      <c r="Z208" s="454"/>
      <c r="AA208" s="454"/>
      <c r="AB208" s="328"/>
      <c r="AC208" s="454"/>
      <c r="AD208" s="454"/>
      <c r="BL208" s="181"/>
      <c r="BM208" s="186"/>
      <c r="BN208" s="186"/>
    </row>
    <row r="209" spans="25:66">
      <c r="Y209" s="328"/>
      <c r="Z209" s="454"/>
      <c r="AA209" s="454"/>
      <c r="AB209" s="328"/>
      <c r="AC209" s="454"/>
      <c r="AD209" s="454"/>
      <c r="BL209" s="181"/>
      <c r="BM209" s="186"/>
      <c r="BN209" s="186"/>
    </row>
    <row r="210" spans="25:66">
      <c r="Y210" s="328"/>
      <c r="Z210" s="454"/>
      <c r="AA210" s="454"/>
      <c r="AB210" s="328"/>
      <c r="AC210" s="454"/>
      <c r="AD210" s="454"/>
      <c r="BL210" s="181"/>
      <c r="BM210" s="186"/>
      <c r="BN210" s="186"/>
    </row>
    <row r="211" spans="25:66">
      <c r="Y211" s="328"/>
      <c r="Z211" s="454"/>
      <c r="AA211" s="454"/>
      <c r="AB211" s="328"/>
      <c r="AC211" s="454"/>
      <c r="AD211" s="454"/>
      <c r="BL211" s="181"/>
      <c r="BM211" s="186"/>
      <c r="BN211" s="186"/>
    </row>
    <row r="212" spans="25:66">
      <c r="Y212" s="328"/>
      <c r="Z212" s="454"/>
      <c r="AA212" s="454"/>
      <c r="AB212" s="328"/>
      <c r="AC212" s="454"/>
      <c r="AD212" s="454"/>
      <c r="BL212" s="181"/>
      <c r="BM212" s="186"/>
      <c r="BN212" s="186"/>
    </row>
    <row r="213" spans="25:66">
      <c r="Y213" s="328"/>
      <c r="Z213" s="454"/>
      <c r="AA213" s="454"/>
      <c r="AB213" s="328"/>
      <c r="AC213" s="454"/>
      <c r="AD213" s="454"/>
      <c r="BL213" s="181"/>
      <c r="BM213" s="186"/>
      <c r="BN213" s="186"/>
    </row>
    <row r="214" spans="25:66">
      <c r="Y214" s="328"/>
      <c r="Z214" s="454"/>
      <c r="AA214" s="454"/>
      <c r="AB214" s="328"/>
      <c r="AC214" s="454"/>
      <c r="AD214" s="454"/>
      <c r="BL214" s="181"/>
      <c r="BM214" s="186"/>
      <c r="BN214" s="186"/>
    </row>
    <row r="215" spans="25:66">
      <c r="Y215" s="328"/>
      <c r="Z215" s="454"/>
      <c r="AA215" s="454"/>
      <c r="AB215" s="328"/>
      <c r="AC215" s="454"/>
      <c r="AD215" s="454"/>
      <c r="BL215" s="181"/>
      <c r="BM215" s="186"/>
      <c r="BN215" s="186"/>
    </row>
    <row r="216" spans="25:66">
      <c r="Y216" s="328"/>
      <c r="Z216" s="454"/>
      <c r="AA216" s="454"/>
      <c r="AB216" s="328"/>
      <c r="AC216" s="454"/>
      <c r="AD216" s="454"/>
      <c r="BL216" s="181"/>
      <c r="BM216" s="186"/>
      <c r="BN216" s="186"/>
    </row>
    <row r="217" spans="25:66">
      <c r="Y217" s="328"/>
      <c r="Z217" s="454"/>
      <c r="AA217" s="454"/>
      <c r="AB217" s="328"/>
      <c r="AC217" s="454"/>
      <c r="AD217" s="454"/>
      <c r="BL217" s="181"/>
      <c r="BM217" s="186"/>
      <c r="BN217" s="186"/>
    </row>
    <row r="218" spans="25:66">
      <c r="Y218" s="328"/>
      <c r="Z218" s="454"/>
      <c r="AA218" s="454"/>
      <c r="AB218" s="328"/>
      <c r="AC218" s="454"/>
      <c r="AD218" s="454"/>
      <c r="BL218" s="181"/>
      <c r="BM218" s="186"/>
      <c r="BN218" s="186"/>
    </row>
    <row r="219" spans="25:66">
      <c r="Y219" s="328"/>
      <c r="Z219" s="454"/>
      <c r="AA219" s="454"/>
      <c r="AB219" s="328"/>
      <c r="AC219" s="454"/>
      <c r="AD219" s="454"/>
      <c r="BL219" s="181"/>
      <c r="BM219" s="186"/>
      <c r="BN219" s="186"/>
    </row>
    <row r="220" spans="25:66">
      <c r="Y220" s="328"/>
      <c r="Z220" s="454"/>
      <c r="AA220" s="454"/>
      <c r="AB220" s="328"/>
      <c r="AC220" s="454"/>
      <c r="AD220" s="454"/>
      <c r="BL220" s="181"/>
      <c r="BM220" s="186"/>
      <c r="BN220" s="186"/>
    </row>
    <row r="221" spans="25:66">
      <c r="Y221" s="328"/>
      <c r="Z221" s="454"/>
      <c r="AA221" s="454"/>
      <c r="AB221" s="328"/>
      <c r="AC221" s="454"/>
      <c r="AD221" s="454"/>
      <c r="BL221" s="181"/>
      <c r="BM221" s="186"/>
      <c r="BN221" s="186"/>
    </row>
    <row r="222" spans="25:66">
      <c r="Y222" s="328"/>
      <c r="Z222" s="454"/>
      <c r="AA222" s="454"/>
      <c r="AB222" s="328"/>
      <c r="AC222" s="454"/>
      <c r="AD222" s="454"/>
      <c r="BL222" s="181"/>
      <c r="BM222" s="186"/>
      <c r="BN222" s="186"/>
    </row>
    <row r="223" spans="25:66">
      <c r="Y223" s="328"/>
      <c r="Z223" s="454"/>
      <c r="AA223" s="454"/>
      <c r="AB223" s="328"/>
      <c r="AC223" s="454"/>
      <c r="AD223" s="454"/>
      <c r="BL223" s="181"/>
      <c r="BM223" s="186"/>
      <c r="BN223" s="186"/>
    </row>
    <row r="224" spans="25:66">
      <c r="Y224" s="328"/>
      <c r="Z224" s="454"/>
      <c r="AA224" s="454"/>
      <c r="AB224" s="328"/>
      <c r="AC224" s="454"/>
      <c r="AD224" s="454"/>
      <c r="BL224" s="181"/>
      <c r="BM224" s="186"/>
      <c r="BN224" s="186"/>
    </row>
    <row r="225" spans="25:66">
      <c r="Y225" s="328"/>
      <c r="Z225" s="454"/>
      <c r="AA225" s="454"/>
      <c r="AB225" s="328"/>
      <c r="AC225" s="454"/>
      <c r="AD225" s="454"/>
      <c r="BL225" s="181"/>
      <c r="BM225" s="186"/>
      <c r="BN225" s="186"/>
    </row>
    <row r="226" spans="25:66">
      <c r="Y226" s="328"/>
      <c r="Z226" s="454"/>
      <c r="AA226" s="454"/>
      <c r="AB226" s="328"/>
      <c r="AC226" s="454"/>
      <c r="AD226" s="454"/>
      <c r="BL226" s="181"/>
      <c r="BM226" s="186"/>
      <c r="BN226" s="186"/>
    </row>
    <row r="227" spans="25:66">
      <c r="Y227" s="328"/>
      <c r="Z227" s="454"/>
      <c r="AA227" s="454"/>
      <c r="AB227" s="328"/>
      <c r="AC227" s="454"/>
      <c r="AD227" s="454"/>
      <c r="BL227" s="181"/>
      <c r="BM227" s="186"/>
      <c r="BN227" s="186"/>
    </row>
    <row r="228" spans="25:66">
      <c r="Y228" s="328"/>
      <c r="Z228" s="454"/>
      <c r="AA228" s="454"/>
      <c r="AB228" s="328"/>
      <c r="AC228" s="454"/>
      <c r="AD228" s="454"/>
      <c r="BL228" s="181"/>
      <c r="BM228" s="186"/>
      <c r="BN228" s="186"/>
    </row>
    <row r="229" spans="25:66">
      <c r="Y229" s="328"/>
      <c r="Z229" s="454"/>
      <c r="AA229" s="454"/>
      <c r="AB229" s="328"/>
      <c r="AC229" s="454"/>
      <c r="AD229" s="454"/>
      <c r="BL229" s="181"/>
      <c r="BM229" s="186"/>
      <c r="BN229" s="186"/>
    </row>
    <row r="230" spans="25:66">
      <c r="Y230" s="328"/>
      <c r="Z230" s="454"/>
      <c r="AA230" s="454"/>
      <c r="AB230" s="328"/>
      <c r="AC230" s="454"/>
      <c r="AD230" s="454"/>
      <c r="BL230" s="181"/>
      <c r="BM230" s="186"/>
      <c r="BN230" s="186"/>
    </row>
    <row r="231" spans="25:66">
      <c r="Y231" s="328"/>
      <c r="Z231" s="454"/>
      <c r="AA231" s="454"/>
      <c r="AB231" s="328"/>
      <c r="AC231" s="454"/>
      <c r="AD231" s="454"/>
      <c r="BL231" s="181"/>
      <c r="BM231" s="186"/>
      <c r="BN231" s="186"/>
    </row>
    <row r="232" spans="25:66">
      <c r="Y232" s="328"/>
      <c r="Z232" s="454"/>
      <c r="AA232" s="454"/>
      <c r="AB232" s="328"/>
      <c r="AC232" s="454"/>
      <c r="AD232" s="454"/>
      <c r="BL232" s="181"/>
      <c r="BM232" s="186"/>
      <c r="BN232" s="186"/>
    </row>
    <row r="233" spans="25:66">
      <c r="Y233" s="328"/>
      <c r="Z233" s="454"/>
      <c r="AA233" s="454"/>
      <c r="AB233" s="328"/>
      <c r="AC233" s="454"/>
      <c r="AD233" s="454"/>
      <c r="BL233" s="181"/>
      <c r="BM233" s="186"/>
      <c r="BN233" s="186"/>
    </row>
    <row r="234" spans="25:66">
      <c r="Y234" s="328"/>
      <c r="Z234" s="454"/>
      <c r="AA234" s="454"/>
      <c r="AB234" s="328"/>
      <c r="AC234" s="454"/>
      <c r="AD234" s="454"/>
      <c r="BL234" s="181"/>
      <c r="BM234" s="186"/>
      <c r="BN234" s="186"/>
    </row>
    <row r="235" spans="25:66">
      <c r="Y235" s="328"/>
      <c r="Z235" s="454"/>
      <c r="AA235" s="454"/>
      <c r="AB235" s="328"/>
      <c r="AC235" s="454"/>
      <c r="AD235" s="454"/>
      <c r="BL235" s="181"/>
      <c r="BM235" s="186"/>
      <c r="BN235" s="186"/>
    </row>
    <row r="236" spans="25:66">
      <c r="Y236" s="328"/>
      <c r="Z236" s="454"/>
      <c r="AA236" s="454"/>
      <c r="AB236" s="328"/>
      <c r="AC236" s="454"/>
      <c r="AD236" s="454"/>
      <c r="BL236" s="181"/>
      <c r="BM236" s="186"/>
      <c r="BN236" s="186"/>
    </row>
    <row r="237" spans="25:66">
      <c r="Y237" s="328"/>
      <c r="Z237" s="454"/>
      <c r="AA237" s="454"/>
      <c r="AB237" s="328"/>
      <c r="AC237" s="454"/>
      <c r="AD237" s="454"/>
      <c r="BL237" s="181"/>
      <c r="BM237" s="186"/>
      <c r="BN237" s="186"/>
    </row>
    <row r="238" spans="25:66">
      <c r="Y238" s="328"/>
      <c r="Z238" s="454"/>
      <c r="AA238" s="454"/>
      <c r="AB238" s="328"/>
      <c r="AC238" s="454"/>
      <c r="AD238" s="454"/>
      <c r="BL238" s="181"/>
      <c r="BM238" s="186"/>
      <c r="BN238" s="186"/>
    </row>
    <row r="239" spans="25:66">
      <c r="Y239" s="328"/>
      <c r="Z239" s="454"/>
      <c r="AA239" s="454"/>
      <c r="AB239" s="328"/>
      <c r="AC239" s="454"/>
      <c r="AD239" s="454"/>
      <c r="BL239" s="181"/>
      <c r="BM239" s="186"/>
      <c r="BN239" s="186"/>
    </row>
    <row r="240" spans="25:66">
      <c r="Y240" s="328"/>
      <c r="Z240" s="454"/>
      <c r="AA240" s="454"/>
      <c r="AB240" s="328"/>
      <c r="AC240" s="454"/>
      <c r="AD240" s="454"/>
      <c r="BL240" s="181"/>
      <c r="BM240" s="186"/>
      <c r="BN240" s="186"/>
    </row>
    <row r="241" spans="25:66">
      <c r="Y241" s="328"/>
      <c r="Z241" s="454"/>
      <c r="AA241" s="454"/>
      <c r="AB241" s="328"/>
      <c r="AC241" s="454"/>
      <c r="AD241" s="454"/>
      <c r="BL241" s="181"/>
      <c r="BM241" s="186"/>
      <c r="BN241" s="186"/>
    </row>
    <row r="242" spans="25:66">
      <c r="Y242" s="328"/>
      <c r="Z242" s="454"/>
      <c r="AA242" s="454"/>
      <c r="AB242" s="328"/>
      <c r="AC242" s="454"/>
      <c r="AD242" s="454"/>
      <c r="BL242" s="181"/>
      <c r="BM242" s="186"/>
      <c r="BN242" s="186"/>
    </row>
    <row r="243" spans="25:66">
      <c r="Y243" s="328"/>
      <c r="Z243" s="454"/>
      <c r="AA243" s="454"/>
      <c r="AB243" s="328"/>
      <c r="AC243" s="454"/>
      <c r="AD243" s="454"/>
      <c r="BL243" s="181"/>
      <c r="BM243" s="186"/>
      <c r="BN243" s="186"/>
    </row>
    <row r="244" spans="25:66">
      <c r="Y244" s="328"/>
      <c r="Z244" s="454"/>
      <c r="AA244" s="454"/>
      <c r="AB244" s="328"/>
      <c r="AC244" s="454"/>
      <c r="AD244" s="454"/>
      <c r="BL244" s="181"/>
      <c r="BM244" s="186"/>
      <c r="BN244" s="186"/>
    </row>
    <row r="245" spans="25:66">
      <c r="Y245" s="328"/>
      <c r="Z245" s="454"/>
      <c r="AA245" s="454"/>
      <c r="AB245" s="328"/>
      <c r="AC245" s="454"/>
      <c r="AD245" s="454"/>
      <c r="BL245" s="181"/>
      <c r="BM245" s="186"/>
      <c r="BN245" s="186"/>
    </row>
    <row r="246" spans="25:66">
      <c r="Y246" s="328"/>
      <c r="Z246" s="454"/>
      <c r="AA246" s="454"/>
      <c r="AB246" s="328"/>
      <c r="AC246" s="454"/>
      <c r="AD246" s="454"/>
      <c r="BL246" s="181"/>
      <c r="BM246" s="186"/>
      <c r="BN246" s="186"/>
    </row>
    <row r="247" spans="25:66">
      <c r="Y247" s="328"/>
      <c r="Z247" s="454"/>
      <c r="AA247" s="454"/>
      <c r="AB247" s="328"/>
      <c r="AC247" s="454"/>
      <c r="AD247" s="454"/>
      <c r="BL247" s="181"/>
      <c r="BM247" s="186"/>
      <c r="BN247" s="186"/>
    </row>
    <row r="248" spans="25:66">
      <c r="Y248" s="328"/>
      <c r="Z248" s="454"/>
      <c r="AA248" s="454"/>
      <c r="AB248" s="328"/>
      <c r="AC248" s="454"/>
      <c r="AD248" s="454"/>
      <c r="BL248" s="181"/>
      <c r="BM248" s="186"/>
      <c r="BN248" s="186"/>
    </row>
    <row r="249" spans="25:66">
      <c r="Y249" s="328"/>
      <c r="Z249" s="454"/>
      <c r="AA249" s="454"/>
      <c r="AB249" s="328"/>
      <c r="AC249" s="454"/>
      <c r="AD249" s="454"/>
      <c r="BL249" s="181"/>
      <c r="BM249" s="186"/>
      <c r="BN249" s="186"/>
    </row>
    <row r="250" spans="25:66">
      <c r="Y250" s="328"/>
      <c r="Z250" s="454"/>
      <c r="AA250" s="454"/>
      <c r="AB250" s="328"/>
      <c r="AC250" s="454"/>
      <c r="AD250" s="454"/>
      <c r="BL250" s="181"/>
      <c r="BM250" s="186"/>
      <c r="BN250" s="186"/>
    </row>
    <row r="251" spans="25:66">
      <c r="Y251" s="328"/>
      <c r="Z251" s="454"/>
      <c r="AA251" s="454"/>
      <c r="AB251" s="328"/>
      <c r="AC251" s="454"/>
      <c r="AD251" s="454"/>
      <c r="BL251" s="181"/>
      <c r="BM251" s="186"/>
      <c r="BN251" s="186"/>
    </row>
    <row r="252" spans="25:66">
      <c r="Y252" s="328"/>
      <c r="Z252" s="454"/>
      <c r="AA252" s="454"/>
      <c r="AB252" s="328"/>
      <c r="AC252" s="454"/>
      <c r="AD252" s="454"/>
      <c r="BL252" s="181"/>
      <c r="BM252" s="186"/>
      <c r="BN252" s="186"/>
    </row>
    <row r="253" spans="25:66">
      <c r="Y253" s="328"/>
      <c r="Z253" s="454"/>
      <c r="AA253" s="454"/>
      <c r="AB253" s="328"/>
      <c r="AC253" s="454"/>
      <c r="AD253" s="454"/>
      <c r="BL253" s="181"/>
      <c r="BM253" s="186"/>
      <c r="BN253" s="186"/>
    </row>
    <row r="254" spans="25:66">
      <c r="Y254" s="328"/>
      <c r="Z254" s="454"/>
      <c r="AA254" s="454"/>
      <c r="AB254" s="328"/>
      <c r="AC254" s="454"/>
      <c r="AD254" s="454"/>
      <c r="BL254" s="181"/>
      <c r="BM254" s="186"/>
      <c r="BN254" s="186"/>
    </row>
    <row r="255" spans="25:66">
      <c r="Y255" s="328"/>
      <c r="Z255" s="454"/>
      <c r="AA255" s="454"/>
      <c r="AB255" s="328"/>
      <c r="AC255" s="454"/>
      <c r="AD255" s="454"/>
      <c r="BL255" s="181"/>
      <c r="BM255" s="186"/>
      <c r="BN255" s="186"/>
    </row>
    <row r="256" spans="25:66">
      <c r="Y256" s="328"/>
      <c r="Z256" s="454"/>
      <c r="AA256" s="454"/>
      <c r="AB256" s="328"/>
      <c r="AC256" s="454"/>
      <c r="AD256" s="454"/>
      <c r="BL256" s="181"/>
      <c r="BM256" s="186"/>
      <c r="BN256" s="186"/>
    </row>
    <row r="257" spans="25:66">
      <c r="Y257" s="328"/>
      <c r="Z257" s="454"/>
      <c r="AA257" s="454"/>
      <c r="AB257" s="328"/>
      <c r="AC257" s="454"/>
      <c r="AD257" s="454"/>
      <c r="BL257" s="181"/>
      <c r="BM257" s="186"/>
      <c r="BN257" s="186"/>
    </row>
    <row r="258" spans="25:66">
      <c r="Y258" s="328"/>
      <c r="Z258" s="454"/>
      <c r="AA258" s="454"/>
      <c r="AB258" s="328"/>
      <c r="AC258" s="454"/>
      <c r="AD258" s="454"/>
      <c r="BL258" s="181"/>
      <c r="BM258" s="186"/>
      <c r="BN258" s="186"/>
    </row>
    <row r="259" spans="25:66">
      <c r="Y259" s="328"/>
      <c r="Z259" s="454"/>
      <c r="AA259" s="454"/>
      <c r="AB259" s="328"/>
      <c r="AC259" s="454"/>
      <c r="AD259" s="454"/>
      <c r="BL259" s="181"/>
      <c r="BM259" s="186"/>
      <c r="BN259" s="186"/>
    </row>
    <row r="260" spans="25:66">
      <c r="Y260" s="328"/>
      <c r="Z260" s="454"/>
      <c r="AA260" s="454"/>
      <c r="AB260" s="328"/>
      <c r="AC260" s="454"/>
      <c r="AD260" s="454"/>
      <c r="BL260" s="181"/>
      <c r="BM260" s="186"/>
      <c r="BN260" s="186"/>
    </row>
    <row r="261" spans="25:66">
      <c r="Y261" s="328"/>
      <c r="Z261" s="454"/>
      <c r="AA261" s="454"/>
      <c r="AB261" s="328"/>
      <c r="AC261" s="454"/>
      <c r="AD261" s="454"/>
      <c r="BL261" s="181"/>
      <c r="BM261" s="186"/>
      <c r="BN261" s="186"/>
    </row>
    <row r="262" spans="25:66">
      <c r="Y262" s="328"/>
      <c r="Z262" s="454"/>
      <c r="AA262" s="454"/>
      <c r="AB262" s="328"/>
      <c r="AC262" s="454"/>
      <c r="AD262" s="454"/>
      <c r="BL262" s="181"/>
      <c r="BM262" s="186"/>
      <c r="BN262" s="186"/>
    </row>
    <row r="263" spans="25:66">
      <c r="Y263" s="328"/>
      <c r="Z263" s="454"/>
      <c r="AA263" s="454"/>
      <c r="AB263" s="328"/>
      <c r="AC263" s="454"/>
      <c r="AD263" s="454"/>
      <c r="BL263" s="181"/>
      <c r="BM263" s="186"/>
      <c r="BN263" s="186"/>
    </row>
    <row r="264" spans="25:66">
      <c r="Y264" s="328"/>
      <c r="Z264" s="454"/>
      <c r="AA264" s="454"/>
      <c r="AB264" s="328"/>
      <c r="AC264" s="454"/>
      <c r="AD264" s="454"/>
      <c r="BL264" s="181"/>
      <c r="BM264" s="186"/>
      <c r="BN264" s="186"/>
    </row>
    <row r="265" spans="25:66">
      <c r="Y265" s="328"/>
      <c r="Z265" s="454"/>
      <c r="AA265" s="454"/>
      <c r="AB265" s="328"/>
      <c r="AC265" s="454"/>
      <c r="AD265" s="454"/>
      <c r="BL265" s="181"/>
      <c r="BM265" s="186"/>
      <c r="BN265" s="186"/>
    </row>
    <row r="266" spans="25:66">
      <c r="Y266" s="328"/>
      <c r="Z266" s="454"/>
      <c r="AA266" s="454"/>
      <c r="AB266" s="328"/>
      <c r="AC266" s="454"/>
      <c r="AD266" s="454"/>
      <c r="BL266" s="181"/>
      <c r="BM266" s="186"/>
      <c r="BN266" s="186"/>
    </row>
    <row r="267" spans="25:66">
      <c r="Y267" s="328"/>
      <c r="Z267" s="454"/>
      <c r="AA267" s="454"/>
      <c r="AB267" s="328"/>
      <c r="AC267" s="454"/>
      <c r="AD267" s="454"/>
      <c r="BL267" s="181"/>
      <c r="BM267" s="186"/>
      <c r="BN267" s="186"/>
    </row>
    <row r="268" spans="25:66">
      <c r="Y268" s="328"/>
      <c r="Z268" s="454"/>
      <c r="AA268" s="454"/>
      <c r="AB268" s="328"/>
      <c r="AC268" s="454"/>
      <c r="AD268" s="454"/>
      <c r="BL268" s="181"/>
      <c r="BM268" s="186"/>
      <c r="BN268" s="186"/>
    </row>
    <row r="269" spans="25:66">
      <c r="Y269" s="328"/>
      <c r="Z269" s="454"/>
      <c r="AA269" s="454"/>
      <c r="AB269" s="328"/>
      <c r="AC269" s="454"/>
      <c r="AD269" s="454"/>
      <c r="BL269" s="181"/>
      <c r="BM269" s="186"/>
      <c r="BN269" s="186"/>
    </row>
    <row r="270" spans="25:66">
      <c r="Y270" s="328"/>
      <c r="Z270" s="454"/>
      <c r="AA270" s="454"/>
      <c r="AB270" s="328"/>
      <c r="AC270" s="454"/>
      <c r="AD270" s="454"/>
      <c r="BL270" s="181"/>
      <c r="BM270" s="186"/>
      <c r="BN270" s="186"/>
    </row>
    <row r="271" spans="25:66">
      <c r="Y271" s="328"/>
      <c r="Z271" s="454"/>
      <c r="AA271" s="454"/>
      <c r="AB271" s="328"/>
      <c r="AC271" s="454"/>
      <c r="AD271" s="454"/>
      <c r="BL271" s="181"/>
      <c r="BM271" s="186"/>
      <c r="BN271" s="186"/>
    </row>
    <row r="272" spans="25:66">
      <c r="Y272" s="328"/>
      <c r="Z272" s="454"/>
      <c r="AA272" s="454"/>
      <c r="AB272" s="328"/>
      <c r="AC272" s="454"/>
      <c r="AD272" s="454"/>
      <c r="BL272" s="181"/>
      <c r="BM272" s="186"/>
      <c r="BN272" s="186"/>
    </row>
    <row r="273" spans="25:66">
      <c r="Y273" s="328"/>
      <c r="Z273" s="454"/>
      <c r="AA273" s="454"/>
      <c r="AB273" s="328"/>
      <c r="AC273" s="454"/>
      <c r="AD273" s="454"/>
      <c r="BL273" s="181"/>
      <c r="BM273" s="186"/>
      <c r="BN273" s="186"/>
    </row>
    <row r="274" spans="25:66">
      <c r="Y274" s="328"/>
      <c r="Z274" s="454"/>
      <c r="AA274" s="454"/>
      <c r="AB274" s="328"/>
      <c r="AC274" s="454"/>
      <c r="AD274" s="454"/>
      <c r="BL274" s="181"/>
      <c r="BM274" s="186"/>
      <c r="BN274" s="186"/>
    </row>
    <row r="275" spans="25:66">
      <c r="Y275" s="328"/>
      <c r="Z275" s="454"/>
      <c r="AA275" s="454"/>
      <c r="AB275" s="328"/>
      <c r="AC275" s="454"/>
      <c r="AD275" s="454"/>
      <c r="BL275" s="181"/>
      <c r="BM275" s="186"/>
      <c r="BN275" s="186"/>
    </row>
    <row r="276" spans="25:66">
      <c r="Y276" s="328"/>
      <c r="Z276" s="454"/>
      <c r="AA276" s="454"/>
      <c r="AB276" s="328"/>
      <c r="AC276" s="454"/>
      <c r="AD276" s="454"/>
      <c r="BL276" s="181"/>
      <c r="BM276" s="186"/>
      <c r="BN276" s="186"/>
    </row>
    <row r="277" spans="25:66">
      <c r="Y277" s="328"/>
      <c r="Z277" s="454"/>
      <c r="AA277" s="454"/>
      <c r="AB277" s="328"/>
      <c r="AC277" s="454"/>
      <c r="AD277" s="454"/>
      <c r="BL277" s="181"/>
      <c r="BM277" s="186"/>
      <c r="BN277" s="186"/>
    </row>
    <row r="278" spans="25:66">
      <c r="Y278" s="328"/>
      <c r="Z278" s="454"/>
      <c r="AA278" s="454"/>
      <c r="AB278" s="328"/>
      <c r="AC278" s="454"/>
      <c r="AD278" s="454"/>
      <c r="BL278" s="181"/>
      <c r="BM278" s="186"/>
      <c r="BN278" s="186"/>
    </row>
    <row r="279" spans="25:66">
      <c r="Y279" s="328"/>
      <c r="Z279" s="454"/>
      <c r="AA279" s="454"/>
      <c r="AB279" s="328"/>
      <c r="AC279" s="454"/>
      <c r="AD279" s="454"/>
      <c r="BL279" s="181"/>
      <c r="BM279" s="186"/>
      <c r="BN279" s="186"/>
    </row>
    <row r="280" spans="25:66">
      <c r="Y280" s="328"/>
      <c r="Z280" s="454"/>
      <c r="AA280" s="454"/>
      <c r="AB280" s="328"/>
      <c r="AC280" s="454"/>
      <c r="AD280" s="454"/>
      <c r="BL280" s="181"/>
      <c r="BM280" s="186"/>
      <c r="BN280" s="186"/>
    </row>
    <row r="281" spans="25:66">
      <c r="Y281" s="328"/>
      <c r="Z281" s="454"/>
      <c r="AA281" s="454"/>
      <c r="AB281" s="328"/>
      <c r="AC281" s="454"/>
      <c r="AD281" s="454"/>
      <c r="BL281" s="181"/>
      <c r="BM281" s="186"/>
      <c r="BN281" s="186"/>
    </row>
    <row r="282" spans="25:66">
      <c r="Y282" s="328"/>
      <c r="Z282" s="454"/>
      <c r="AA282" s="454"/>
      <c r="AB282" s="328"/>
      <c r="AC282" s="454"/>
      <c r="AD282" s="454"/>
      <c r="BL282" s="181"/>
      <c r="BM282" s="186"/>
      <c r="BN282" s="186"/>
    </row>
    <row r="283" spans="25:66">
      <c r="Y283" s="328"/>
      <c r="Z283" s="454"/>
      <c r="AA283" s="454"/>
      <c r="AB283" s="328"/>
      <c r="AC283" s="454"/>
      <c r="AD283" s="454"/>
      <c r="BL283" s="181"/>
      <c r="BM283" s="186"/>
      <c r="BN283" s="186"/>
    </row>
    <row r="284" spans="25:66">
      <c r="Y284" s="328"/>
      <c r="Z284" s="454"/>
      <c r="AA284" s="454"/>
      <c r="AB284" s="328"/>
      <c r="AC284" s="454"/>
      <c r="AD284" s="454"/>
      <c r="BL284" s="181"/>
      <c r="BM284" s="186"/>
      <c r="BN284" s="186"/>
    </row>
    <row r="285" spans="25:66">
      <c r="Y285" s="328"/>
      <c r="Z285" s="454"/>
      <c r="AA285" s="454"/>
      <c r="AB285" s="328"/>
      <c r="AC285" s="454"/>
      <c r="AD285" s="454"/>
      <c r="BL285" s="181"/>
      <c r="BM285" s="186"/>
      <c r="BN285" s="186"/>
    </row>
    <row r="286" spans="25:66">
      <c r="Y286" s="328"/>
      <c r="Z286" s="454"/>
      <c r="AA286" s="454"/>
      <c r="AB286" s="328"/>
      <c r="AC286" s="454"/>
      <c r="AD286" s="454"/>
      <c r="BL286" s="181"/>
      <c r="BM286" s="186"/>
      <c r="BN286" s="186"/>
    </row>
    <row r="287" spans="25:66">
      <c r="Y287" s="328"/>
      <c r="Z287" s="454"/>
      <c r="AA287" s="454"/>
      <c r="AB287" s="328"/>
      <c r="AC287" s="454"/>
      <c r="AD287" s="454"/>
      <c r="BL287" s="181"/>
      <c r="BM287" s="186"/>
      <c r="BN287" s="186"/>
    </row>
    <row r="288" spans="25:66">
      <c r="Y288" s="328"/>
      <c r="Z288" s="454"/>
      <c r="AA288" s="454"/>
      <c r="AB288" s="328"/>
      <c r="AC288" s="454"/>
      <c r="AD288" s="454"/>
      <c r="BL288" s="181"/>
      <c r="BM288" s="186"/>
      <c r="BN288" s="186"/>
    </row>
    <row r="289" spans="25:66">
      <c r="Y289" s="328"/>
      <c r="Z289" s="454"/>
      <c r="AA289" s="454"/>
      <c r="AB289" s="328"/>
      <c r="AC289" s="454"/>
      <c r="AD289" s="454"/>
      <c r="BL289" s="181"/>
      <c r="BM289" s="186"/>
      <c r="BN289" s="186"/>
    </row>
    <row r="290" spans="25:66">
      <c r="Y290" s="328"/>
      <c r="Z290" s="454"/>
      <c r="AA290" s="454"/>
      <c r="AB290" s="328"/>
      <c r="AC290" s="454"/>
      <c r="AD290" s="454"/>
      <c r="BL290" s="181"/>
      <c r="BM290" s="186"/>
      <c r="BN290" s="186"/>
    </row>
    <row r="291" spans="25:66">
      <c r="Y291" s="328"/>
      <c r="Z291" s="454"/>
      <c r="AA291" s="454"/>
      <c r="AB291" s="328"/>
      <c r="AC291" s="454"/>
      <c r="AD291" s="454"/>
      <c r="BL291" s="181"/>
      <c r="BM291" s="186"/>
      <c r="BN291" s="186"/>
    </row>
    <row r="292" spans="25:66">
      <c r="Y292" s="328"/>
      <c r="Z292" s="454"/>
      <c r="AA292" s="454"/>
      <c r="AB292" s="328"/>
      <c r="AC292" s="454"/>
      <c r="AD292" s="454"/>
      <c r="BL292" s="181"/>
      <c r="BM292" s="186"/>
      <c r="BN292" s="186"/>
    </row>
    <row r="293" spans="25:66">
      <c r="Y293" s="328"/>
      <c r="Z293" s="454"/>
      <c r="AA293" s="454"/>
      <c r="AB293" s="328"/>
      <c r="AC293" s="454"/>
      <c r="AD293" s="454"/>
      <c r="BL293" s="181"/>
      <c r="BM293" s="186"/>
      <c r="BN293" s="186"/>
    </row>
    <row r="294" spans="25:66">
      <c r="Y294" s="328"/>
      <c r="Z294" s="454"/>
      <c r="AA294" s="454"/>
      <c r="AB294" s="328"/>
      <c r="AC294" s="454"/>
      <c r="AD294" s="454"/>
      <c r="BL294" s="181"/>
      <c r="BM294" s="186"/>
      <c r="BN294" s="186"/>
    </row>
    <row r="295" spans="25:66">
      <c r="Y295" s="328"/>
      <c r="Z295" s="454"/>
      <c r="AA295" s="454"/>
      <c r="AB295" s="328"/>
      <c r="AC295" s="454"/>
      <c r="AD295" s="454"/>
      <c r="BL295" s="181"/>
      <c r="BM295" s="186"/>
      <c r="BN295" s="186"/>
    </row>
    <row r="296" spans="25:66">
      <c r="Y296" s="328"/>
      <c r="Z296" s="454"/>
      <c r="AA296" s="454"/>
      <c r="AB296" s="328"/>
      <c r="AC296" s="454"/>
      <c r="AD296" s="454"/>
      <c r="BL296" s="181"/>
      <c r="BM296" s="186"/>
      <c r="BN296" s="186"/>
    </row>
    <row r="297" spans="25:66">
      <c r="Y297" s="328"/>
      <c r="Z297" s="454"/>
      <c r="AA297" s="454"/>
      <c r="AB297" s="328"/>
      <c r="AC297" s="454"/>
      <c r="AD297" s="454"/>
      <c r="BL297" s="181"/>
      <c r="BM297" s="186"/>
      <c r="BN297" s="186"/>
    </row>
    <row r="298" spans="25:66">
      <c r="Y298" s="328"/>
      <c r="Z298" s="454"/>
      <c r="AA298" s="454"/>
      <c r="AB298" s="328"/>
      <c r="AC298" s="454"/>
      <c r="AD298" s="454"/>
      <c r="BL298" s="181"/>
      <c r="BM298" s="186"/>
      <c r="BN298" s="186"/>
    </row>
    <row r="299" spans="25:66">
      <c r="Y299" s="328"/>
      <c r="Z299" s="454"/>
      <c r="AA299" s="454"/>
      <c r="AB299" s="328"/>
      <c r="AC299" s="454"/>
      <c r="AD299" s="454"/>
      <c r="BL299" s="181"/>
      <c r="BM299" s="186"/>
      <c r="BN299" s="186"/>
    </row>
    <row r="300" spans="25:66">
      <c r="Y300" s="328"/>
      <c r="Z300" s="454"/>
      <c r="AA300" s="454"/>
      <c r="AB300" s="328"/>
      <c r="AC300" s="454"/>
      <c r="AD300" s="454"/>
      <c r="BL300" s="181"/>
      <c r="BM300" s="186"/>
      <c r="BN300" s="186"/>
    </row>
    <row r="301" spans="25:66">
      <c r="Y301" s="328"/>
      <c r="Z301" s="454"/>
      <c r="AA301" s="454"/>
      <c r="AB301" s="328"/>
      <c r="AC301" s="454"/>
      <c r="AD301" s="454"/>
      <c r="BL301" s="181"/>
      <c r="BM301" s="186"/>
      <c r="BN301" s="186"/>
    </row>
    <row r="302" spans="25:66">
      <c r="Y302" s="328"/>
      <c r="Z302" s="454"/>
      <c r="AA302" s="454"/>
      <c r="AB302" s="328"/>
      <c r="AC302" s="454"/>
      <c r="AD302" s="454"/>
      <c r="BL302" s="181"/>
      <c r="BM302" s="186"/>
      <c r="BN302" s="186"/>
    </row>
    <row r="303" spans="25:66">
      <c r="Y303" s="328"/>
      <c r="Z303" s="454"/>
      <c r="AA303" s="454"/>
      <c r="AB303" s="328"/>
      <c r="AC303" s="454"/>
      <c r="AD303" s="454"/>
      <c r="BL303" s="181"/>
      <c r="BM303" s="186"/>
      <c r="BN303" s="186"/>
    </row>
    <row r="304" spans="25:66">
      <c r="Y304" s="328"/>
      <c r="Z304" s="454"/>
      <c r="AA304" s="454"/>
      <c r="AB304" s="328"/>
      <c r="AC304" s="454"/>
      <c r="AD304" s="454"/>
      <c r="BL304" s="181"/>
      <c r="BM304" s="186"/>
      <c r="BN304" s="186"/>
    </row>
    <row r="305" spans="25:66">
      <c r="Y305" s="328"/>
      <c r="Z305" s="454"/>
      <c r="AA305" s="454"/>
      <c r="AB305" s="328"/>
      <c r="AC305" s="454"/>
      <c r="AD305" s="454"/>
      <c r="BL305" s="181"/>
      <c r="BM305" s="186"/>
      <c r="BN305" s="186"/>
    </row>
    <row r="306" spans="25:66">
      <c r="Y306" s="328"/>
      <c r="Z306" s="454"/>
      <c r="AA306" s="454"/>
      <c r="AB306" s="328"/>
      <c r="AC306" s="454"/>
      <c r="AD306" s="454"/>
      <c r="BL306" s="181"/>
      <c r="BM306" s="186"/>
      <c r="BN306" s="186"/>
    </row>
    <row r="307" spans="25:66">
      <c r="Y307" s="328"/>
      <c r="Z307" s="454"/>
      <c r="AA307" s="454"/>
      <c r="AB307" s="328"/>
      <c r="AC307" s="454"/>
      <c r="AD307" s="454"/>
      <c r="BL307" s="181"/>
      <c r="BM307" s="186"/>
      <c r="BN307" s="186"/>
    </row>
    <row r="308" spans="25:66">
      <c r="Y308" s="328"/>
      <c r="Z308" s="454"/>
      <c r="AA308" s="454"/>
      <c r="AB308" s="328"/>
      <c r="AC308" s="454"/>
      <c r="AD308" s="454"/>
      <c r="BL308" s="181"/>
      <c r="BM308" s="186"/>
      <c r="BN308" s="186"/>
    </row>
    <row r="309" spans="25:66">
      <c r="Y309" s="328"/>
      <c r="Z309" s="454"/>
      <c r="AA309" s="454"/>
      <c r="AB309" s="328"/>
      <c r="AC309" s="454"/>
      <c r="AD309" s="454"/>
      <c r="BL309" s="181"/>
      <c r="BM309" s="186"/>
      <c r="BN309" s="186"/>
    </row>
    <row r="310" spans="25:66">
      <c r="Y310" s="328"/>
      <c r="Z310" s="454"/>
      <c r="AA310" s="454"/>
      <c r="AB310" s="328"/>
      <c r="AC310" s="454"/>
      <c r="AD310" s="454"/>
      <c r="BL310" s="181"/>
      <c r="BM310" s="186"/>
      <c r="BN310" s="186"/>
    </row>
    <row r="311" spans="25:66">
      <c r="Y311" s="328"/>
      <c r="Z311" s="454"/>
      <c r="AA311" s="454"/>
      <c r="AB311" s="328"/>
      <c r="AC311" s="454"/>
      <c r="AD311" s="454"/>
      <c r="BL311" s="181"/>
      <c r="BM311" s="186"/>
      <c r="BN311" s="186"/>
    </row>
    <row r="312" spans="25:66">
      <c r="Y312" s="328"/>
      <c r="Z312" s="454"/>
      <c r="AA312" s="454"/>
      <c r="AB312" s="328"/>
      <c r="AC312" s="454"/>
      <c r="AD312" s="454"/>
      <c r="BL312" s="181"/>
      <c r="BM312" s="186"/>
      <c r="BN312" s="186"/>
    </row>
    <row r="313" spans="25:66">
      <c r="Y313" s="328"/>
      <c r="Z313" s="454"/>
      <c r="AA313" s="454"/>
      <c r="AB313" s="328"/>
      <c r="AC313" s="454"/>
      <c r="AD313" s="454"/>
      <c r="BL313" s="181"/>
      <c r="BM313" s="186"/>
      <c r="BN313" s="186"/>
    </row>
    <row r="314" spans="25:66">
      <c r="Y314" s="328"/>
      <c r="Z314" s="454"/>
      <c r="AA314" s="454"/>
      <c r="AB314" s="328"/>
      <c r="AC314" s="454"/>
      <c r="AD314" s="454"/>
      <c r="BL314" s="181"/>
      <c r="BM314" s="186"/>
      <c r="BN314" s="186"/>
    </row>
    <row r="315" spans="25:66">
      <c r="Y315" s="328"/>
      <c r="Z315" s="454"/>
      <c r="AA315" s="454"/>
      <c r="AB315" s="328"/>
      <c r="AC315" s="454"/>
      <c r="AD315" s="454"/>
      <c r="BL315" s="181"/>
      <c r="BM315" s="186"/>
      <c r="BN315" s="186"/>
    </row>
    <row r="316" spans="25:66">
      <c r="Y316" s="328"/>
      <c r="Z316" s="454"/>
      <c r="AA316" s="454"/>
      <c r="AB316" s="328"/>
      <c r="AC316" s="454"/>
      <c r="AD316" s="454"/>
      <c r="BL316" s="181"/>
      <c r="BM316" s="186"/>
      <c r="BN316" s="186"/>
    </row>
    <row r="317" spans="25:66">
      <c r="Y317" s="328"/>
      <c r="Z317" s="454"/>
      <c r="AA317" s="454"/>
      <c r="AB317" s="328"/>
      <c r="AC317" s="454"/>
      <c r="AD317" s="454"/>
      <c r="BL317" s="181"/>
      <c r="BM317" s="186"/>
      <c r="BN317" s="186"/>
    </row>
    <row r="318" spans="25:66">
      <c r="Y318" s="328"/>
      <c r="Z318" s="454"/>
      <c r="AA318" s="454"/>
      <c r="AB318" s="328"/>
      <c r="AC318" s="454"/>
      <c r="AD318" s="454"/>
      <c r="BL318" s="181"/>
      <c r="BM318" s="186"/>
      <c r="BN318" s="186"/>
    </row>
    <row r="319" spans="25:66">
      <c r="Y319" s="328"/>
      <c r="Z319" s="454"/>
      <c r="AA319" s="454"/>
      <c r="AB319" s="328"/>
      <c r="AC319" s="454"/>
      <c r="AD319" s="454"/>
      <c r="BL319" s="181"/>
      <c r="BM319" s="186"/>
      <c r="BN319" s="186"/>
    </row>
    <row r="320" spans="25:66">
      <c r="Y320" s="328"/>
      <c r="Z320" s="454"/>
      <c r="AA320" s="454"/>
      <c r="AB320" s="328"/>
      <c r="AC320" s="454"/>
      <c r="AD320" s="454"/>
      <c r="BL320" s="181"/>
      <c r="BM320" s="186"/>
      <c r="BN320" s="186"/>
    </row>
    <row r="321" spans="25:66">
      <c r="Y321" s="328"/>
      <c r="Z321" s="454"/>
      <c r="AA321" s="454"/>
      <c r="AB321" s="328"/>
      <c r="AC321" s="454"/>
      <c r="AD321" s="454"/>
      <c r="BL321" s="181"/>
      <c r="BM321" s="186"/>
      <c r="BN321" s="186"/>
    </row>
    <row r="322" spans="25:66">
      <c r="Y322" s="328"/>
      <c r="Z322" s="454"/>
      <c r="AA322" s="454"/>
      <c r="AB322" s="328"/>
      <c r="AC322" s="454"/>
      <c r="AD322" s="454"/>
      <c r="BL322" s="181"/>
      <c r="BM322" s="186"/>
      <c r="BN322" s="186"/>
    </row>
    <row r="323" spans="25:66">
      <c r="Y323" s="328"/>
      <c r="Z323" s="454"/>
      <c r="AA323" s="454"/>
      <c r="AB323" s="328"/>
      <c r="AC323" s="454"/>
      <c r="AD323" s="454"/>
      <c r="BL323" s="181"/>
      <c r="BM323" s="186"/>
      <c r="BN323" s="186"/>
    </row>
    <row r="324" spans="25:66">
      <c r="Y324" s="328"/>
      <c r="Z324" s="454"/>
      <c r="AA324" s="454"/>
      <c r="AB324" s="328"/>
      <c r="AC324" s="454"/>
      <c r="AD324" s="454"/>
      <c r="BL324" s="181"/>
      <c r="BM324" s="186"/>
      <c r="BN324" s="186"/>
    </row>
    <row r="325" spans="25:66">
      <c r="Y325" s="328"/>
      <c r="Z325" s="454"/>
      <c r="AA325" s="454"/>
      <c r="AB325" s="328"/>
      <c r="AC325" s="454"/>
      <c r="AD325" s="454"/>
      <c r="BL325" s="181"/>
      <c r="BM325" s="186"/>
      <c r="BN325" s="186"/>
    </row>
    <row r="326" spans="25:66">
      <c r="Y326" s="328"/>
      <c r="Z326" s="454"/>
      <c r="AA326" s="454"/>
      <c r="AB326" s="328"/>
      <c r="AC326" s="454"/>
      <c r="AD326" s="454"/>
      <c r="BL326" s="181"/>
      <c r="BM326" s="186"/>
      <c r="BN326" s="186"/>
    </row>
    <row r="327" spans="25:66">
      <c r="Y327" s="328"/>
      <c r="Z327" s="454"/>
      <c r="AA327" s="454"/>
      <c r="AB327" s="328"/>
      <c r="AC327" s="454"/>
      <c r="AD327" s="454"/>
      <c r="BL327" s="181"/>
      <c r="BM327" s="186"/>
      <c r="BN327" s="186"/>
    </row>
    <row r="328" spans="25:66">
      <c r="Y328" s="328"/>
      <c r="Z328" s="454"/>
      <c r="AA328" s="454"/>
      <c r="AB328" s="328"/>
      <c r="AC328" s="454"/>
      <c r="AD328" s="454"/>
      <c r="BL328" s="181"/>
      <c r="BM328" s="186"/>
      <c r="BN328" s="186"/>
    </row>
    <row r="329" spans="25:66">
      <c r="Y329" s="328"/>
      <c r="Z329" s="454"/>
      <c r="AA329" s="454"/>
      <c r="AB329" s="328"/>
      <c r="AC329" s="454"/>
      <c r="AD329" s="454"/>
      <c r="BL329" s="181"/>
      <c r="BM329" s="186"/>
      <c r="BN329" s="186"/>
    </row>
    <row r="330" spans="25:66">
      <c r="Y330" s="328"/>
      <c r="Z330" s="454"/>
      <c r="AA330" s="454"/>
      <c r="AB330" s="328"/>
      <c r="AC330" s="454"/>
      <c r="AD330" s="454"/>
      <c r="BL330" s="181"/>
      <c r="BM330" s="186"/>
      <c r="BN330" s="186"/>
    </row>
    <row r="331" spans="25:66">
      <c r="Y331" s="328"/>
      <c r="Z331" s="454"/>
      <c r="AA331" s="454"/>
      <c r="AB331" s="328"/>
      <c r="AC331" s="454"/>
      <c r="AD331" s="454"/>
      <c r="BL331" s="181"/>
      <c r="BM331" s="186"/>
      <c r="BN331" s="186"/>
    </row>
    <row r="332" spans="25:66">
      <c r="Y332" s="328"/>
      <c r="Z332" s="454"/>
      <c r="AA332" s="454"/>
      <c r="AB332" s="328"/>
      <c r="AC332" s="454"/>
      <c r="AD332" s="454"/>
      <c r="BL332" s="181"/>
      <c r="BM332" s="186"/>
      <c r="BN332" s="186"/>
    </row>
    <row r="333" spans="25:66">
      <c r="Y333" s="328"/>
      <c r="Z333" s="454"/>
      <c r="AA333" s="454"/>
      <c r="AB333" s="328"/>
      <c r="AC333" s="454"/>
      <c r="AD333" s="454"/>
      <c r="BL333" s="181"/>
      <c r="BM333" s="186"/>
      <c r="BN333" s="186"/>
    </row>
    <row r="334" spans="25:66">
      <c r="Y334" s="328"/>
      <c r="Z334" s="454"/>
      <c r="AA334" s="454"/>
      <c r="AB334" s="328"/>
      <c r="AC334" s="454"/>
      <c r="AD334" s="454"/>
      <c r="BL334" s="181"/>
      <c r="BM334" s="186"/>
      <c r="BN334" s="186"/>
    </row>
    <row r="335" spans="25:66">
      <c r="Y335" s="328"/>
      <c r="Z335" s="454"/>
      <c r="AA335" s="454"/>
      <c r="AB335" s="328"/>
      <c r="AC335" s="454"/>
      <c r="AD335" s="454"/>
      <c r="BL335" s="181"/>
      <c r="BM335" s="186"/>
      <c r="BN335" s="186"/>
    </row>
    <row r="336" spans="25:66">
      <c r="Y336" s="328"/>
      <c r="Z336" s="454"/>
      <c r="AA336" s="454"/>
      <c r="AB336" s="328"/>
      <c r="AC336" s="454"/>
      <c r="AD336" s="454"/>
      <c r="BL336" s="181"/>
      <c r="BM336" s="186"/>
      <c r="BN336" s="186"/>
    </row>
    <row r="337" spans="25:66">
      <c r="Y337" s="328"/>
      <c r="Z337" s="454"/>
      <c r="AA337" s="454"/>
      <c r="AB337" s="328"/>
      <c r="AC337" s="454"/>
      <c r="AD337" s="454"/>
      <c r="BL337" s="181"/>
      <c r="BM337" s="186"/>
      <c r="BN337" s="186"/>
    </row>
    <row r="338" spans="25:66">
      <c r="Y338" s="328"/>
      <c r="Z338" s="454"/>
      <c r="AA338" s="454"/>
      <c r="AB338" s="328"/>
      <c r="AC338" s="454"/>
      <c r="AD338" s="454"/>
      <c r="BL338" s="181"/>
      <c r="BM338" s="186"/>
      <c r="BN338" s="186"/>
    </row>
    <row r="339" spans="25:66">
      <c r="Y339" s="328"/>
      <c r="Z339" s="454"/>
      <c r="AA339" s="454"/>
      <c r="AB339" s="328"/>
      <c r="AC339" s="454"/>
      <c r="AD339" s="454"/>
      <c r="BL339" s="181"/>
      <c r="BM339" s="186"/>
      <c r="BN339" s="186"/>
    </row>
    <row r="340" spans="25:66">
      <c r="Y340" s="328"/>
      <c r="Z340" s="454"/>
      <c r="AA340" s="454"/>
      <c r="AB340" s="328"/>
      <c r="AC340" s="454"/>
      <c r="AD340" s="454"/>
      <c r="BL340" s="181"/>
      <c r="BM340" s="186"/>
      <c r="BN340" s="186"/>
    </row>
    <row r="341" spans="25:66">
      <c r="Y341" s="328"/>
      <c r="Z341" s="454"/>
      <c r="AA341" s="454"/>
      <c r="AB341" s="328"/>
      <c r="AC341" s="454"/>
      <c r="AD341" s="454"/>
      <c r="BL341" s="181"/>
      <c r="BM341" s="186"/>
      <c r="BN341" s="186"/>
    </row>
    <row r="342" spans="25:66">
      <c r="Y342" s="328"/>
      <c r="Z342" s="454"/>
      <c r="AA342" s="454"/>
      <c r="AB342" s="328"/>
      <c r="AC342" s="454"/>
      <c r="AD342" s="454"/>
      <c r="BL342" s="181"/>
      <c r="BM342" s="186"/>
      <c r="BN342" s="186"/>
    </row>
    <row r="343" spans="25:66">
      <c r="Y343" s="328"/>
      <c r="Z343" s="454"/>
      <c r="AA343" s="454"/>
      <c r="AB343" s="328"/>
      <c r="AC343" s="454"/>
      <c r="AD343" s="454"/>
      <c r="BL343" s="181"/>
      <c r="BM343" s="186"/>
      <c r="BN343" s="186"/>
    </row>
    <row r="344" spans="25:66">
      <c r="Y344" s="328"/>
      <c r="Z344" s="454"/>
      <c r="AA344" s="454"/>
      <c r="AB344" s="328"/>
      <c r="AC344" s="454"/>
      <c r="AD344" s="454"/>
      <c r="BL344" s="181"/>
      <c r="BM344" s="186"/>
      <c r="BN344" s="186"/>
    </row>
    <row r="345" spans="25:66">
      <c r="Y345" s="328"/>
      <c r="Z345" s="454"/>
      <c r="AA345" s="454"/>
      <c r="AB345" s="328"/>
      <c r="AC345" s="454"/>
      <c r="AD345" s="454"/>
      <c r="BL345" s="181"/>
      <c r="BM345" s="186"/>
      <c r="BN345" s="186"/>
    </row>
    <row r="346" spans="25:66">
      <c r="Y346" s="328"/>
      <c r="Z346" s="454"/>
      <c r="AA346" s="454"/>
      <c r="AB346" s="328"/>
      <c r="AC346" s="454"/>
      <c r="AD346" s="454"/>
      <c r="BL346" s="181"/>
      <c r="BM346" s="186"/>
      <c r="BN346" s="186"/>
    </row>
    <row r="347" spans="25:66">
      <c r="Y347" s="328"/>
      <c r="Z347" s="454"/>
      <c r="AA347" s="454"/>
      <c r="AB347" s="328"/>
      <c r="AC347" s="454"/>
      <c r="AD347" s="454"/>
      <c r="BL347" s="181"/>
      <c r="BM347" s="186"/>
      <c r="BN347" s="186"/>
    </row>
    <row r="348" spans="25:66">
      <c r="Y348" s="328"/>
      <c r="Z348" s="454"/>
      <c r="AA348" s="454"/>
      <c r="AB348" s="328"/>
      <c r="AC348" s="454"/>
      <c r="AD348" s="454"/>
      <c r="BL348" s="181"/>
      <c r="BM348" s="186"/>
      <c r="BN348" s="186"/>
    </row>
    <row r="349" spans="25:66">
      <c r="Y349" s="328"/>
      <c r="Z349" s="454"/>
      <c r="AA349" s="454"/>
      <c r="AB349" s="328"/>
      <c r="AC349" s="454"/>
      <c r="AD349" s="454"/>
      <c r="BL349" s="181"/>
      <c r="BM349" s="186"/>
      <c r="BN349" s="186"/>
    </row>
    <row r="350" spans="25:66">
      <c r="Y350" s="328"/>
      <c r="Z350" s="454"/>
      <c r="AA350" s="454"/>
      <c r="AB350" s="328"/>
      <c r="AC350" s="454"/>
      <c r="AD350" s="454"/>
      <c r="BL350" s="181"/>
      <c r="BM350" s="186"/>
      <c r="BN350" s="186"/>
    </row>
    <row r="351" spans="25:66">
      <c r="Y351" s="328"/>
      <c r="Z351" s="454"/>
      <c r="AA351" s="454"/>
      <c r="AB351" s="328"/>
      <c r="AC351" s="454"/>
      <c r="AD351" s="454"/>
      <c r="BL351" s="181"/>
      <c r="BM351" s="186"/>
      <c r="BN351" s="186"/>
    </row>
    <row r="352" spans="25:66">
      <c r="Y352" s="328"/>
      <c r="Z352" s="454"/>
      <c r="AA352" s="454"/>
      <c r="AB352" s="328"/>
      <c r="AC352" s="454"/>
      <c r="AD352" s="454"/>
      <c r="BL352" s="181"/>
      <c r="BM352" s="186"/>
      <c r="BN352" s="186"/>
    </row>
    <row r="353" spans="25:66">
      <c r="Y353" s="328"/>
      <c r="Z353" s="454"/>
      <c r="AA353" s="454"/>
      <c r="AB353" s="328"/>
      <c r="AC353" s="454"/>
      <c r="AD353" s="454"/>
      <c r="BL353" s="181"/>
      <c r="BM353" s="186"/>
      <c r="BN353" s="186"/>
    </row>
    <row r="354" spans="25:66">
      <c r="Y354" s="328"/>
      <c r="Z354" s="454"/>
      <c r="AA354" s="454"/>
      <c r="AB354" s="328"/>
      <c r="AC354" s="454"/>
      <c r="AD354" s="454"/>
      <c r="BL354" s="181"/>
      <c r="BM354" s="186"/>
      <c r="BN354" s="186"/>
    </row>
    <row r="355" spans="25:66">
      <c r="Y355" s="328"/>
      <c r="Z355" s="454"/>
      <c r="AA355" s="454"/>
      <c r="AB355" s="328"/>
      <c r="AC355" s="454"/>
      <c r="AD355" s="454"/>
      <c r="BL355" s="181"/>
      <c r="BM355" s="186"/>
      <c r="BN355" s="186"/>
    </row>
    <row r="356" spans="25:66">
      <c r="Y356" s="328"/>
      <c r="Z356" s="454"/>
      <c r="AA356" s="454"/>
      <c r="AB356" s="328"/>
      <c r="AC356" s="454"/>
      <c r="AD356" s="454"/>
      <c r="BL356" s="181"/>
      <c r="BM356" s="186"/>
      <c r="BN356" s="186"/>
    </row>
    <row r="357" spans="25:66">
      <c r="Y357" s="328"/>
      <c r="Z357" s="454"/>
      <c r="AA357" s="454"/>
      <c r="AB357" s="328"/>
      <c r="AC357" s="454"/>
      <c r="AD357" s="454"/>
      <c r="BL357" s="181"/>
      <c r="BM357" s="186"/>
      <c r="BN357" s="186"/>
    </row>
    <row r="358" spans="25:66">
      <c r="Y358" s="328"/>
      <c r="Z358" s="454"/>
      <c r="AA358" s="454"/>
      <c r="AB358" s="328"/>
      <c r="AC358" s="454"/>
      <c r="AD358" s="454"/>
      <c r="BL358" s="181"/>
      <c r="BM358" s="186"/>
      <c r="BN358" s="186"/>
    </row>
    <row r="359" spans="25:66">
      <c r="Y359" s="328"/>
      <c r="Z359" s="454"/>
      <c r="AA359" s="454"/>
      <c r="AB359" s="328"/>
      <c r="AC359" s="454"/>
      <c r="AD359" s="454"/>
      <c r="BL359" s="181"/>
      <c r="BM359" s="186"/>
      <c r="BN359" s="186"/>
    </row>
    <row r="360" spans="25:66">
      <c r="Y360" s="328"/>
      <c r="Z360" s="454"/>
      <c r="AA360" s="454"/>
      <c r="AB360" s="328"/>
      <c r="AC360" s="454"/>
      <c r="AD360" s="454"/>
      <c r="BL360" s="181"/>
      <c r="BM360" s="186"/>
      <c r="BN360" s="186"/>
    </row>
    <row r="361" spans="25:66">
      <c r="Y361" s="328"/>
      <c r="Z361" s="454"/>
      <c r="AA361" s="454"/>
      <c r="AB361" s="328"/>
      <c r="AC361" s="454"/>
      <c r="AD361" s="454"/>
      <c r="BL361" s="181"/>
      <c r="BM361" s="186"/>
      <c r="BN361" s="186"/>
    </row>
    <row r="362" spans="25:66">
      <c r="Y362" s="328"/>
      <c r="Z362" s="454"/>
      <c r="AA362" s="454"/>
      <c r="AB362" s="328"/>
      <c r="AC362" s="454"/>
      <c r="AD362" s="454"/>
      <c r="BL362" s="181"/>
      <c r="BM362" s="186"/>
      <c r="BN362" s="186"/>
    </row>
    <row r="363" spans="25:66">
      <c r="Y363" s="328"/>
      <c r="Z363" s="454"/>
      <c r="AA363" s="454"/>
      <c r="AB363" s="328"/>
      <c r="AC363" s="454"/>
      <c r="AD363" s="454"/>
      <c r="BL363" s="181"/>
      <c r="BM363" s="186"/>
      <c r="BN363" s="186"/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63"/>
  <sheetViews>
    <sheetView topLeftCell="CZ132" zoomScale="70" zoomScaleNormal="70" workbookViewId="0">
      <selection activeCell="DH163" sqref="DH163"/>
    </sheetView>
  </sheetViews>
  <sheetFormatPr defaultColWidth="10.875" defaultRowHeight="15"/>
  <cols>
    <col min="1" max="1" width="10.875" style="166"/>
    <col min="2" max="2" width="18.375" style="164" bestFit="1" customWidth="1"/>
    <col min="3" max="3" width="24.625" style="166" bestFit="1" customWidth="1"/>
    <col min="4" max="6" width="10.875" style="328"/>
    <col min="7" max="7" width="10.875" style="452"/>
    <col min="8" max="8" width="20.375" style="328" customWidth="1"/>
    <col min="9" max="12" width="10.875" style="328"/>
    <col min="13" max="13" width="10.875" style="465"/>
    <col min="14" max="14" width="15" style="427" bestFit="1" customWidth="1"/>
    <col min="15" max="15" width="15.5" style="427" bestFit="1" customWidth="1"/>
    <col min="16" max="16" width="10.875" style="644"/>
    <col min="17" max="17" width="15.625" style="645" bestFit="1" customWidth="1"/>
    <col min="18" max="18" width="15.5" style="446" bestFit="1" customWidth="1"/>
    <col min="19" max="22" width="10.875" style="328"/>
    <col min="23" max="23" width="13.125" style="328" bestFit="1" customWidth="1"/>
    <col min="24" max="24" width="12" style="328" bestFit="1" customWidth="1"/>
    <col min="25" max="25" width="10.875" style="422"/>
    <col min="26" max="26" width="20.125" style="422" bestFit="1" customWidth="1"/>
    <col min="27" max="28" width="10.875" style="422"/>
    <col min="29" max="29" width="14.5" style="422" bestFit="1" customWidth="1"/>
    <col min="30" max="30" width="14.375" style="422" bestFit="1" customWidth="1"/>
    <col min="31" max="31" width="10.875" style="644"/>
    <col min="32" max="32" width="15.625" style="454" bestFit="1" customWidth="1"/>
    <col min="33" max="33" width="13" style="363" bestFit="1" customWidth="1"/>
    <col min="34" max="34" width="10.875" style="422"/>
    <col min="35" max="35" width="15.5" style="422" bestFit="1" customWidth="1"/>
    <col min="36" max="36" width="10.875" style="422"/>
    <col min="37" max="37" width="10.875" style="374"/>
    <col min="38" max="38" width="13.5" style="228" bestFit="1" customWidth="1"/>
    <col min="39" max="39" width="13.375" style="375" bestFit="1" customWidth="1"/>
    <col min="40" max="40" width="10.875" style="465"/>
    <col min="41" max="42" width="10.875" style="427"/>
    <col min="43" max="48" width="10.875" style="328"/>
    <col min="49" max="49" width="10.875" style="164"/>
    <col min="50" max="50" width="12.625" style="181" bestFit="1" customWidth="1"/>
    <col min="51" max="51" width="10.875" style="234"/>
    <col min="52" max="52" width="12" style="644" bestFit="1" customWidth="1"/>
    <col min="53" max="53" width="13.625" style="454" bestFit="1" customWidth="1"/>
    <col min="54" max="54" width="12.625" style="454" bestFit="1" customWidth="1"/>
    <col min="55" max="55" width="10.875" style="465"/>
    <col min="56" max="56" width="16.375" style="427" bestFit="1" customWidth="1"/>
    <col min="57" max="57" width="13" style="427" bestFit="1" customWidth="1"/>
    <col min="58" max="58" width="10.875" style="166"/>
    <col min="59" max="59" width="11.875" style="166" bestFit="1" customWidth="1"/>
    <col min="60" max="60" width="12.875" style="166" customWidth="1"/>
    <col min="61" max="61" width="10.875" style="422"/>
    <col min="62" max="62" width="14.5" style="422" bestFit="1" customWidth="1"/>
    <col min="63" max="63" width="10.875" style="422"/>
    <col min="64" max="64" width="10.875" style="446"/>
    <col min="65" max="65" width="17.875" style="427" bestFit="1" customWidth="1"/>
    <col min="66" max="66" width="10.875" style="643"/>
    <col min="67" max="67" width="10.875" style="422"/>
    <col min="68" max="68" width="12.625" style="422" bestFit="1" customWidth="1"/>
    <col min="69" max="69" width="10.875" style="422"/>
    <col min="70" max="70" width="10.875" style="465"/>
    <col min="71" max="71" width="14.875" style="427" bestFit="1" customWidth="1"/>
    <col min="72" max="72" width="14.375" style="454" bestFit="1" customWidth="1"/>
    <col min="73" max="73" width="10.875" style="166"/>
    <col min="74" max="74" width="13.375" style="172" bestFit="1" customWidth="1"/>
    <col min="75" max="75" width="14.625" style="166" bestFit="1" customWidth="1"/>
    <col min="76" max="76" width="10.875" style="465"/>
    <col min="77" max="78" width="10.875" style="427"/>
    <col min="79" max="79" width="10.875" style="328"/>
    <col min="80" max="80" width="16.125" style="328" bestFit="1" customWidth="1"/>
    <col min="81" max="81" width="14.375" style="328" bestFit="1" customWidth="1"/>
    <col min="82" max="82" width="10.875" style="457"/>
    <col min="83" max="83" width="12.375" style="328" bestFit="1" customWidth="1"/>
    <col min="84" max="84" width="12.625" style="328" bestFit="1" customWidth="1"/>
    <col min="85" max="87" width="10.875" style="328"/>
    <col min="88" max="88" width="9.625" style="328" bestFit="1" customWidth="1"/>
    <col min="89" max="89" width="14.875" style="328" bestFit="1" customWidth="1"/>
    <col min="90" max="90" width="14" style="328" bestFit="1" customWidth="1"/>
    <col min="91" max="91" width="9.625" style="452" bestFit="1" customWidth="1"/>
    <col min="92" max="92" width="19.875" style="328" customWidth="1"/>
    <col min="93" max="93" width="14" style="328" bestFit="1" customWidth="1"/>
    <col min="94" max="96" width="10.875" style="328"/>
    <col min="97" max="97" width="10.875" style="465"/>
    <col min="98" max="99" width="10.875" style="427"/>
    <col min="100" max="100" width="46.125" style="644" bestFit="1" customWidth="1"/>
    <col min="101" max="101" width="10.875" style="328"/>
    <col min="102" max="102" width="46.375" style="644" bestFit="1" customWidth="1"/>
    <col min="103" max="103" width="17.375" style="328" customWidth="1"/>
    <col min="104" max="105" width="46.125" style="328" bestFit="1" customWidth="1"/>
    <col min="106" max="106" width="15.875" style="166" bestFit="1" customWidth="1"/>
    <col min="107" max="107" width="10.875" style="166"/>
    <col min="108" max="108" width="43.5" style="166" bestFit="1" customWidth="1"/>
    <col min="109" max="109" width="19" style="166" bestFit="1" customWidth="1"/>
    <col min="110" max="110" width="14.625" style="166" bestFit="1" customWidth="1"/>
    <col min="111" max="111" width="12.125" style="166" bestFit="1" customWidth="1"/>
    <col min="112" max="16384" width="10.875" style="166"/>
  </cols>
  <sheetData>
    <row r="1" spans="1:105">
      <c r="A1" s="321"/>
      <c r="B1" s="163" t="s">
        <v>254</v>
      </c>
      <c r="C1" s="322" t="s">
        <v>255</v>
      </c>
      <c r="D1" s="468"/>
      <c r="E1" s="472" t="s">
        <v>264</v>
      </c>
      <c r="F1" s="471"/>
      <c r="G1" s="468"/>
      <c r="H1" s="390" t="s">
        <v>258</v>
      </c>
      <c r="I1" s="471"/>
      <c r="J1" s="468"/>
      <c r="K1" s="390" t="s">
        <v>265</v>
      </c>
      <c r="L1" s="469"/>
      <c r="M1" s="473"/>
      <c r="N1" s="474" t="s">
        <v>324</v>
      </c>
      <c r="O1" s="475"/>
      <c r="P1" s="681"/>
      <c r="Q1" s="682" t="s">
        <v>325</v>
      </c>
      <c r="R1" s="683"/>
      <c r="S1" s="468"/>
      <c r="T1" s="684" t="s">
        <v>256</v>
      </c>
      <c r="U1" s="469"/>
      <c r="V1" s="468"/>
      <c r="W1" s="390" t="s">
        <v>268</v>
      </c>
      <c r="X1" s="469"/>
      <c r="Y1" s="685"/>
      <c r="Z1" s="390" t="s">
        <v>260</v>
      </c>
      <c r="AA1" s="686"/>
      <c r="AB1" s="687"/>
      <c r="AC1" s="390" t="s">
        <v>259</v>
      </c>
      <c r="AD1" s="686"/>
      <c r="AE1" s="681"/>
      <c r="AF1" s="474" t="s">
        <v>55</v>
      </c>
      <c r="AG1" s="688"/>
      <c r="AH1" s="685"/>
      <c r="AI1" s="390" t="s">
        <v>261</v>
      </c>
      <c r="AJ1" s="689"/>
      <c r="AK1" s="378"/>
      <c r="AL1" s="379" t="s">
        <v>303</v>
      </c>
      <c r="AM1" s="380"/>
      <c r="AN1" s="473"/>
      <c r="AO1" s="474" t="s">
        <v>326</v>
      </c>
      <c r="AP1" s="476"/>
      <c r="AQ1" s="470"/>
      <c r="AR1" s="390" t="s">
        <v>266</v>
      </c>
      <c r="AS1" s="471"/>
      <c r="AT1" s="468"/>
      <c r="AU1" s="390" t="s">
        <v>267</v>
      </c>
      <c r="AV1" s="471"/>
      <c r="AW1" s="714"/>
      <c r="AX1" s="715" t="s">
        <v>323</v>
      </c>
      <c r="AY1" s="716"/>
      <c r="AZ1" s="690"/>
      <c r="BA1" s="390" t="s">
        <v>315</v>
      </c>
      <c r="BB1" s="479"/>
      <c r="BC1" s="473"/>
      <c r="BD1" s="474" t="s">
        <v>305</v>
      </c>
      <c r="BE1" s="475"/>
      <c r="BF1" s="691"/>
      <c r="BG1" s="692" t="s">
        <v>322</v>
      </c>
      <c r="BH1" s="691"/>
      <c r="BI1" s="389"/>
      <c r="BJ1" s="390" t="s">
        <v>278</v>
      </c>
      <c r="BK1" s="390"/>
      <c r="BL1" s="492"/>
      <c r="BM1" s="693" t="s">
        <v>316</v>
      </c>
      <c r="BN1" s="694"/>
      <c r="BO1" s="389"/>
      <c r="BP1" s="390" t="s">
        <v>279</v>
      </c>
      <c r="BQ1" s="390"/>
      <c r="BR1" s="473"/>
      <c r="BS1" s="474" t="s">
        <v>327</v>
      </c>
      <c r="BT1" s="476"/>
      <c r="BU1" s="383"/>
      <c r="BV1" s="384" t="s">
        <v>328</v>
      </c>
      <c r="BW1" s="713"/>
      <c r="BX1" s="473"/>
      <c r="BY1" s="474" t="s">
        <v>307</v>
      </c>
      <c r="BZ1" s="475"/>
      <c r="CA1" s="471"/>
      <c r="CB1" s="723" t="s">
        <v>296</v>
      </c>
      <c r="CC1" s="471"/>
      <c r="CD1" s="695"/>
      <c r="CE1" s="390" t="s">
        <v>295</v>
      </c>
      <c r="CF1" s="471"/>
      <c r="CG1" s="470"/>
      <c r="CH1" s="390" t="s">
        <v>262</v>
      </c>
      <c r="CI1" s="471"/>
      <c r="CJ1" s="468"/>
      <c r="CK1" s="390" t="s">
        <v>111</v>
      </c>
      <c r="CL1" s="471"/>
      <c r="CM1" s="468"/>
      <c r="CN1" s="390" t="s">
        <v>257</v>
      </c>
      <c r="CO1" s="469"/>
      <c r="CP1" s="478"/>
      <c r="CQ1" s="390" t="s">
        <v>131</v>
      </c>
      <c r="CR1" s="479"/>
      <c r="CS1" s="473"/>
      <c r="CT1" s="474" t="s">
        <v>308</v>
      </c>
      <c r="CU1" s="476"/>
      <c r="CV1" s="391" t="s">
        <v>209</v>
      </c>
      <c r="CW1" s="392"/>
      <c r="CX1" s="391" t="s">
        <v>210</v>
      </c>
      <c r="CY1" s="393"/>
      <c r="CZ1" s="391" t="s">
        <v>209</v>
      </c>
      <c r="DA1" s="394" t="s">
        <v>209</v>
      </c>
    </row>
    <row r="2" spans="1:105" ht="15.75">
      <c r="A2" s="323" t="s">
        <v>212</v>
      </c>
      <c r="B2" s="283" t="s">
        <v>225</v>
      </c>
      <c r="C2" s="324" t="s">
        <v>283</v>
      </c>
      <c r="D2" s="487" t="s">
        <v>216</v>
      </c>
      <c r="E2" s="409" t="s">
        <v>285</v>
      </c>
      <c r="F2" s="489" t="s">
        <v>218</v>
      </c>
      <c r="G2" s="487" t="s">
        <v>216</v>
      </c>
      <c r="H2" s="409" t="s">
        <v>285</v>
      </c>
      <c r="I2" s="489" t="s">
        <v>218</v>
      </c>
      <c r="J2" s="408" t="s">
        <v>216</v>
      </c>
      <c r="K2" s="409" t="s">
        <v>285</v>
      </c>
      <c r="L2" s="409" t="s">
        <v>218</v>
      </c>
      <c r="M2" s="492" t="s">
        <v>216</v>
      </c>
      <c r="N2" s="493" t="s">
        <v>285</v>
      </c>
      <c r="O2" s="696" t="s">
        <v>218</v>
      </c>
      <c r="P2" s="697" t="s">
        <v>216</v>
      </c>
      <c r="Q2" s="698" t="s">
        <v>285</v>
      </c>
      <c r="R2" s="699" t="s">
        <v>218</v>
      </c>
      <c r="S2" s="487" t="s">
        <v>216</v>
      </c>
      <c r="T2" s="409" t="s">
        <v>285</v>
      </c>
      <c r="U2" s="488" t="s">
        <v>218</v>
      </c>
      <c r="V2" s="487" t="s">
        <v>216</v>
      </c>
      <c r="W2" s="409" t="s">
        <v>285</v>
      </c>
      <c r="X2" s="488" t="s">
        <v>218</v>
      </c>
      <c r="Y2" s="487" t="s">
        <v>216</v>
      </c>
      <c r="Z2" s="409" t="s">
        <v>285</v>
      </c>
      <c r="AA2" s="488" t="s">
        <v>218</v>
      </c>
      <c r="AB2" s="408" t="s">
        <v>216</v>
      </c>
      <c r="AC2" s="409" t="s">
        <v>285</v>
      </c>
      <c r="AD2" s="409" t="s">
        <v>218</v>
      </c>
      <c r="AE2" s="490" t="s">
        <v>216</v>
      </c>
      <c r="AF2" s="491" t="s">
        <v>285</v>
      </c>
      <c r="AG2" s="700" t="s">
        <v>321</v>
      </c>
      <c r="AH2" s="408" t="s">
        <v>216</v>
      </c>
      <c r="AI2" s="409" t="s">
        <v>285</v>
      </c>
      <c r="AJ2" s="409" t="s">
        <v>218</v>
      </c>
      <c r="AK2" s="395" t="s">
        <v>309</v>
      </c>
      <c r="AL2" s="396" t="s">
        <v>285</v>
      </c>
      <c r="AM2" s="397" t="s">
        <v>310</v>
      </c>
      <c r="AN2" s="492" t="s">
        <v>216</v>
      </c>
      <c r="AO2" s="493" t="s">
        <v>285</v>
      </c>
      <c r="AP2" s="494" t="s">
        <v>218</v>
      </c>
      <c r="AQ2" s="495" t="s">
        <v>216</v>
      </c>
      <c r="AR2" s="409" t="s">
        <v>285</v>
      </c>
      <c r="AS2" s="489" t="s">
        <v>218</v>
      </c>
      <c r="AT2" s="408" t="s">
        <v>216</v>
      </c>
      <c r="AU2" s="409" t="s">
        <v>285</v>
      </c>
      <c r="AV2" s="410" t="s">
        <v>218</v>
      </c>
      <c r="AW2" s="712" t="s">
        <v>216</v>
      </c>
      <c r="AX2" s="719" t="s">
        <v>285</v>
      </c>
      <c r="AY2" s="701" t="s">
        <v>218</v>
      </c>
      <c r="AZ2" s="490" t="s">
        <v>216</v>
      </c>
      <c r="BA2" s="491" t="s">
        <v>285</v>
      </c>
      <c r="BB2" s="491" t="s">
        <v>218</v>
      </c>
      <c r="BC2" s="490" t="s">
        <v>216</v>
      </c>
      <c r="BD2" s="491" t="s">
        <v>285</v>
      </c>
      <c r="BE2" s="491" t="s">
        <v>218</v>
      </c>
      <c r="BF2" s="490" t="s">
        <v>216</v>
      </c>
      <c r="BG2" s="491" t="s">
        <v>285</v>
      </c>
      <c r="BH2" s="491" t="s">
        <v>218</v>
      </c>
      <c r="BI2" s="487" t="s">
        <v>216</v>
      </c>
      <c r="BJ2" s="409" t="s">
        <v>285</v>
      </c>
      <c r="BK2" s="489" t="s">
        <v>218</v>
      </c>
      <c r="BL2" s="490" t="s">
        <v>216</v>
      </c>
      <c r="BM2" s="491" t="s">
        <v>285</v>
      </c>
      <c r="BN2" s="491" t="s">
        <v>218</v>
      </c>
      <c r="BO2" s="408" t="s">
        <v>216</v>
      </c>
      <c r="BP2" s="409" t="s">
        <v>285</v>
      </c>
      <c r="BQ2" s="410" t="s">
        <v>218</v>
      </c>
      <c r="BR2" s="492" t="s">
        <v>216</v>
      </c>
      <c r="BS2" s="493" t="s">
        <v>285</v>
      </c>
      <c r="BT2" s="494" t="s">
        <v>218</v>
      </c>
      <c r="BU2" s="701" t="s">
        <v>216</v>
      </c>
      <c r="BV2" s="404" t="s">
        <v>285</v>
      </c>
      <c r="BW2" s="722" t="s">
        <v>320</v>
      </c>
      <c r="BX2" s="492" t="s">
        <v>216</v>
      </c>
      <c r="BY2" s="493" t="s">
        <v>285</v>
      </c>
      <c r="BZ2" s="493" t="s">
        <v>218</v>
      </c>
      <c r="CA2" s="409" t="s">
        <v>216</v>
      </c>
      <c r="CB2" s="409" t="s">
        <v>285</v>
      </c>
      <c r="CC2" s="489" t="s">
        <v>218</v>
      </c>
      <c r="CD2" s="496" t="s">
        <v>216</v>
      </c>
      <c r="CE2" s="410" t="s">
        <v>285</v>
      </c>
      <c r="CF2" s="410" t="s">
        <v>218</v>
      </c>
      <c r="CG2" s="487" t="s">
        <v>216</v>
      </c>
      <c r="CH2" s="409" t="s">
        <v>285</v>
      </c>
      <c r="CI2" s="489" t="s">
        <v>218</v>
      </c>
      <c r="CJ2" s="408" t="s">
        <v>216</v>
      </c>
      <c r="CK2" s="409" t="s">
        <v>285</v>
      </c>
      <c r="CL2" s="410" t="s">
        <v>218</v>
      </c>
      <c r="CM2" s="408" t="s">
        <v>216</v>
      </c>
      <c r="CN2" s="409" t="s">
        <v>285</v>
      </c>
      <c r="CO2" s="409" t="s">
        <v>218</v>
      </c>
      <c r="CP2" s="408" t="s">
        <v>216</v>
      </c>
      <c r="CQ2" s="409" t="s">
        <v>285</v>
      </c>
      <c r="CR2" s="410" t="s">
        <v>218</v>
      </c>
      <c r="CS2" s="492" t="s">
        <v>216</v>
      </c>
      <c r="CT2" s="493" t="s">
        <v>285</v>
      </c>
      <c r="CU2" s="494" t="s">
        <v>218</v>
      </c>
      <c r="CV2" s="497" t="s">
        <v>219</v>
      </c>
      <c r="CW2" s="412" t="s">
        <v>287</v>
      </c>
      <c r="CX2" s="497" t="s">
        <v>221</v>
      </c>
      <c r="CY2" s="413" t="s">
        <v>288</v>
      </c>
      <c r="CZ2" s="497" t="s">
        <v>222</v>
      </c>
      <c r="DA2" s="414" t="s">
        <v>302</v>
      </c>
    </row>
    <row r="3" spans="1:105" ht="15.75">
      <c r="A3" s="171">
        <v>37987</v>
      </c>
      <c r="B3" s="316">
        <v>359600000000</v>
      </c>
      <c r="C3" s="173">
        <v>8186050199.0069895</v>
      </c>
      <c r="D3" s="333">
        <v>0</v>
      </c>
      <c r="E3" s="334">
        <v>0</v>
      </c>
      <c r="F3" s="335">
        <v>0</v>
      </c>
      <c r="G3" s="333">
        <v>0</v>
      </c>
      <c r="H3" s="334">
        <v>0</v>
      </c>
      <c r="I3" s="335">
        <v>0</v>
      </c>
      <c r="J3" s="333">
        <v>-0.26535303920543973</v>
      </c>
      <c r="K3" s="334">
        <v>0</v>
      </c>
      <c r="L3" s="334">
        <v>0</v>
      </c>
      <c r="M3" s="426">
        <v>6.1943098204496221E-2</v>
      </c>
      <c r="N3" s="427">
        <v>838832000</v>
      </c>
      <c r="O3" s="427">
        <v>51959852.953073971</v>
      </c>
      <c r="P3" s="453">
        <v>4.198467210741838E-2</v>
      </c>
      <c r="Q3" s="671">
        <v>456920000</v>
      </c>
      <c r="R3" s="427">
        <v>19183636.379321605</v>
      </c>
      <c r="S3" s="333">
        <v>0.1171845760588289</v>
      </c>
      <c r="T3" s="334">
        <v>0</v>
      </c>
      <c r="U3" s="334">
        <v>0</v>
      </c>
      <c r="V3" s="333">
        <v>0</v>
      </c>
      <c r="W3" s="334">
        <v>0</v>
      </c>
      <c r="X3" s="335">
        <v>0</v>
      </c>
      <c r="Y3" s="670">
        <v>0</v>
      </c>
      <c r="Z3" s="669">
        <v>0</v>
      </c>
      <c r="AA3" s="669">
        <v>0</v>
      </c>
      <c r="AB3" s="428">
        <v>-2.1308898610519458E-2</v>
      </c>
      <c r="AC3" s="429">
        <v>0</v>
      </c>
      <c r="AD3" s="429">
        <v>0</v>
      </c>
      <c r="AE3" s="702">
        <v>0</v>
      </c>
      <c r="AF3" s="427">
        <v>343763000</v>
      </c>
      <c r="AG3" s="643">
        <v>0</v>
      </c>
      <c r="AH3" s="670">
        <v>6.2044003157810813E-2</v>
      </c>
      <c r="AI3" s="669">
        <v>0</v>
      </c>
      <c r="AJ3" s="669">
        <v>0</v>
      </c>
      <c r="AK3" s="329">
        <v>8.142105240824879E-2</v>
      </c>
      <c r="AL3" s="228">
        <v>0</v>
      </c>
      <c r="AM3" s="330">
        <f t="shared" ref="AM3:AM34" si="0">AK3*AL3</f>
        <v>0</v>
      </c>
      <c r="AN3" s="702">
        <v>0</v>
      </c>
      <c r="AO3" s="427">
        <v>0</v>
      </c>
      <c r="AP3" s="427">
        <v>0</v>
      </c>
      <c r="AQ3" s="424">
        <v>-4.641463566850515E-2</v>
      </c>
      <c r="AR3" s="425">
        <v>0</v>
      </c>
      <c r="AS3" s="359">
        <v>0</v>
      </c>
      <c r="AT3" s="333">
        <v>0</v>
      </c>
      <c r="AU3" s="334">
        <v>0</v>
      </c>
      <c r="AV3" s="335">
        <v>0</v>
      </c>
      <c r="AW3" s="415">
        <f>0</f>
        <v>0</v>
      </c>
      <c r="AX3" s="359">
        <f>0</f>
        <v>0</v>
      </c>
      <c r="AY3" s="220">
        <f t="shared" ref="AY3:AY34" si="1">AW3*AX3</f>
        <v>0</v>
      </c>
      <c r="AZ3" s="426">
        <v>2.3646571901501559E-2</v>
      </c>
      <c r="BA3" s="427">
        <v>213533000</v>
      </c>
      <c r="BB3" s="454">
        <v>5049323.4378433321</v>
      </c>
      <c r="BC3" s="426">
        <v>6.3503276748434506E-2</v>
      </c>
      <c r="BD3" s="427">
        <v>199960000</v>
      </c>
      <c r="BE3" s="427">
        <v>12698115.218616964</v>
      </c>
      <c r="BF3" s="658">
        <v>-1.0678708768746088E-2</v>
      </c>
      <c r="BG3" s="217">
        <f>'[5]SPU investering'!B20</f>
        <v>165317000</v>
      </c>
      <c r="BH3" s="217">
        <f t="shared" ref="BH3:BH34" si="2">BF3*BG3</f>
        <v>-1765372.0975227971</v>
      </c>
      <c r="BI3" s="428">
        <v>0</v>
      </c>
      <c r="BJ3" s="429">
        <v>0</v>
      </c>
      <c r="BK3" s="430">
        <v>0</v>
      </c>
      <c r="BL3" s="446">
        <v>0</v>
      </c>
      <c r="BM3" s="429">
        <v>0</v>
      </c>
      <c r="BN3" s="643">
        <v>0</v>
      </c>
      <c r="BO3" s="428">
        <v>0</v>
      </c>
      <c r="BP3" s="429">
        <v>0</v>
      </c>
      <c r="BQ3" s="430">
        <v>0</v>
      </c>
      <c r="BR3" s="426">
        <v>5.9595973673839106E-2</v>
      </c>
      <c r="BS3" s="427">
        <v>0</v>
      </c>
      <c r="BT3" s="454">
        <v>0</v>
      </c>
      <c r="BU3" s="331">
        <v>7.7020190444157657E-2</v>
      </c>
      <c r="BV3" s="173">
        <f>0</f>
        <v>0</v>
      </c>
      <c r="BW3" s="172">
        <f t="shared" ref="BW3:BW34" si="3">BU3*BV3</f>
        <v>0</v>
      </c>
      <c r="BX3" s="426">
        <v>6.9650082724304757E-2</v>
      </c>
      <c r="BY3" s="427">
        <v>0</v>
      </c>
      <c r="BZ3" s="427">
        <v>0</v>
      </c>
      <c r="CA3" s="431">
        <v>2.1511477317541224E-2</v>
      </c>
      <c r="CB3" s="427">
        <v>33994000</v>
      </c>
      <c r="CC3" s="335">
        <v>731261.15993249638</v>
      </c>
      <c r="CD3" s="431">
        <v>0</v>
      </c>
      <c r="CE3" s="335">
        <v>0</v>
      </c>
      <c r="CF3" s="335">
        <v>0</v>
      </c>
      <c r="CG3" s="424">
        <v>0</v>
      </c>
      <c r="CH3" s="425">
        <v>0</v>
      </c>
      <c r="CI3" s="359">
        <v>0</v>
      </c>
      <c r="CJ3" s="333">
        <v>8.3150107879571486E-2</v>
      </c>
      <c r="CK3" s="334">
        <v>269413000</v>
      </c>
      <c r="CL3" s="335">
        <v>22401720.014158994</v>
      </c>
      <c r="CM3" s="333">
        <v>6.464543960671322E-2</v>
      </c>
      <c r="CN3" s="334">
        <v>0</v>
      </c>
      <c r="CO3" s="334">
        <v>0</v>
      </c>
      <c r="CP3" s="333">
        <v>0</v>
      </c>
      <c r="CQ3" s="334">
        <v>0</v>
      </c>
      <c r="CR3" s="335">
        <v>0</v>
      </c>
      <c r="CS3" s="426">
        <v>-3.7666749857064316E-3</v>
      </c>
      <c r="CT3" s="427">
        <v>0</v>
      </c>
      <c r="CU3" s="427">
        <v>0</v>
      </c>
      <c r="CV3" s="427">
        <f t="shared" ref="CV3:CV34" si="4">C3-F3-I3-L3-O3-R3-U3-X3-AA3-AD3-AG3-AJ3-AM3-AP3-AS3-AV3-AY3-BB3-BE3-BH3-BK3-BN3-BQ3-BT3-BW3-BZ3-CC3-CF3-CI3-CL3-CO3-CR3-CU3</f>
        <v>8075791661.9415646</v>
      </c>
      <c r="CX3" s="427">
        <f t="shared" ref="CX3:CX34" si="5">B3-E3-H3-K3-N3-Q3-T3-W3-Z3-AC3-AF3-AI3-AL3-AO3-AR3-AU3-AX3-BA3-BD3-BG3-BJ3-BM3-BP3-BS3-BV3-BY3-CB3-CE3-CH3-CK3-CN3-CQ3-CT3</f>
        <v>357078268000</v>
      </c>
      <c r="CZ3" s="661">
        <f t="shared" ref="CZ3:CZ34" si="6">CV3/CX3</f>
        <v>2.2616306803475268E-2</v>
      </c>
      <c r="DA3" s="672">
        <v>2.2764322021710203E-2</v>
      </c>
    </row>
    <row r="4" spans="1:105" ht="15.75">
      <c r="A4" s="171">
        <v>38018</v>
      </c>
      <c r="B4" s="316">
        <v>367786050199.00696</v>
      </c>
      <c r="C4" s="173">
        <v>8350304202.8946877</v>
      </c>
      <c r="D4" s="333">
        <v>0</v>
      </c>
      <c r="E4" s="334">
        <v>0</v>
      </c>
      <c r="F4" s="335">
        <v>0</v>
      </c>
      <c r="G4" s="333">
        <v>0</v>
      </c>
      <c r="H4" s="334">
        <v>0</v>
      </c>
      <c r="I4" s="335">
        <v>0</v>
      </c>
      <c r="J4" s="333">
        <v>4.7236448304504748E-2</v>
      </c>
      <c r="K4" s="334">
        <v>0</v>
      </c>
      <c r="L4" s="334">
        <v>0</v>
      </c>
      <c r="M4" s="426">
        <v>8.6882868852797626E-2</v>
      </c>
      <c r="N4" s="427">
        <v>890791852.95307398</v>
      </c>
      <c r="O4" s="427">
        <v>77394551.735262513</v>
      </c>
      <c r="P4" s="453">
        <v>3.6827152913975689E-2</v>
      </c>
      <c r="Q4" s="671">
        <v>476103636.37932163</v>
      </c>
      <c r="R4" s="427">
        <v>17533541.419841155</v>
      </c>
      <c r="S4" s="333">
        <v>-3.7142529685507845E-2</v>
      </c>
      <c r="T4" s="334">
        <v>0</v>
      </c>
      <c r="U4" s="334">
        <v>0</v>
      </c>
      <c r="V4" s="333">
        <v>0</v>
      </c>
      <c r="W4" s="334">
        <v>0</v>
      </c>
      <c r="X4" s="335">
        <v>0</v>
      </c>
      <c r="Y4" s="670">
        <v>0</v>
      </c>
      <c r="Z4" s="669">
        <v>0</v>
      </c>
      <c r="AA4" s="669">
        <v>0</v>
      </c>
      <c r="AB4" s="428">
        <v>-2.1599953546447163E-2</v>
      </c>
      <c r="AC4" s="429">
        <v>0</v>
      </c>
      <c r="AD4" s="429">
        <v>0</v>
      </c>
      <c r="AE4" s="702">
        <v>0</v>
      </c>
      <c r="AF4" s="427">
        <v>343763000</v>
      </c>
      <c r="AG4" s="643">
        <v>0</v>
      </c>
      <c r="AH4" s="670">
        <v>2.6557340200500799E-2</v>
      </c>
      <c r="AI4" s="669">
        <v>0</v>
      </c>
      <c r="AJ4" s="669">
        <v>0</v>
      </c>
      <c r="AK4" s="329">
        <v>7.7902997696350146E-2</v>
      </c>
      <c r="AL4" s="228">
        <v>0</v>
      </c>
      <c r="AM4" s="330">
        <f t="shared" si="0"/>
        <v>0</v>
      </c>
      <c r="AN4" s="702">
        <v>0</v>
      </c>
      <c r="AO4" s="427">
        <v>0</v>
      </c>
      <c r="AP4" s="427">
        <v>0</v>
      </c>
      <c r="AQ4" s="424">
        <v>-9.2617541718187105E-2</v>
      </c>
      <c r="AR4" s="334">
        <v>0</v>
      </c>
      <c r="AS4" s="359">
        <v>0</v>
      </c>
      <c r="AT4" s="333">
        <v>0</v>
      </c>
      <c r="AU4" s="334">
        <v>0</v>
      </c>
      <c r="AV4" s="335">
        <v>0</v>
      </c>
      <c r="AW4" s="415">
        <f>0</f>
        <v>0</v>
      </c>
      <c r="AX4" s="359">
        <f>0</f>
        <v>0</v>
      </c>
      <c r="AY4" s="220">
        <f t="shared" si="1"/>
        <v>0</v>
      </c>
      <c r="AZ4" s="426">
        <v>-4.8404896284396155E-2</v>
      </c>
      <c r="BA4" s="427">
        <v>218582323.43784332</v>
      </c>
      <c r="BB4" s="454">
        <v>-10580454.695611142</v>
      </c>
      <c r="BC4" s="426">
        <v>4.4143119727073861E-2</v>
      </c>
      <c r="BD4" s="427">
        <v>212658115.21861696</v>
      </c>
      <c r="BE4" s="427">
        <v>9387392.641029276</v>
      </c>
      <c r="BF4" s="658">
        <v>-2.1238306994301449E-2</v>
      </c>
      <c r="BG4" s="217">
        <f t="shared" ref="BG4:BG14" si="7">BG3*(1+BF3)</f>
        <v>163551627.9024772</v>
      </c>
      <c r="BH4" s="217">
        <f t="shared" si="2"/>
        <v>-3473559.6828105696</v>
      </c>
      <c r="BI4" s="428">
        <v>0</v>
      </c>
      <c r="BJ4" s="429">
        <v>0</v>
      </c>
      <c r="BK4" s="430">
        <v>0</v>
      </c>
      <c r="BL4" s="446">
        <v>0</v>
      </c>
      <c r="BM4" s="429">
        <v>0</v>
      </c>
      <c r="BN4" s="643">
        <v>0</v>
      </c>
      <c r="BO4" s="428">
        <v>0</v>
      </c>
      <c r="BP4" s="429">
        <v>0</v>
      </c>
      <c r="BQ4" s="430">
        <v>0</v>
      </c>
      <c r="BR4" s="426">
        <v>4.5360381859552421E-2</v>
      </c>
      <c r="BS4" s="427">
        <v>0</v>
      </c>
      <c r="BT4" s="454">
        <v>0</v>
      </c>
      <c r="BU4" s="331">
        <v>1.8594689626773169E-2</v>
      </c>
      <c r="BV4" s="173">
        <f>0</f>
        <v>0</v>
      </c>
      <c r="BW4" s="172">
        <f t="shared" si="3"/>
        <v>0</v>
      </c>
      <c r="BX4" s="426">
        <v>-1.7876495378903626E-2</v>
      </c>
      <c r="BY4" s="427">
        <v>0</v>
      </c>
      <c r="BZ4" s="427">
        <v>0</v>
      </c>
      <c r="CA4" s="431">
        <v>0.13322919613088308</v>
      </c>
      <c r="CB4" s="335">
        <v>34725261.159932502</v>
      </c>
      <c r="CC4" s="335">
        <v>4626418.6297727833</v>
      </c>
      <c r="CD4" s="431">
        <v>0</v>
      </c>
      <c r="CE4" s="335">
        <v>0</v>
      </c>
      <c r="CF4" s="335">
        <v>0</v>
      </c>
      <c r="CG4" s="424">
        <v>0</v>
      </c>
      <c r="CH4" s="425">
        <v>0</v>
      </c>
      <c r="CI4" s="359">
        <v>0</v>
      </c>
      <c r="CJ4" s="333">
        <v>-5.9299480863204542E-3</v>
      </c>
      <c r="CK4" s="334">
        <v>291814720.01415902</v>
      </c>
      <c r="CL4" s="335">
        <v>-1730446.1405081016</v>
      </c>
      <c r="CM4" s="333">
        <v>-0.15692581807598058</v>
      </c>
      <c r="CN4" s="334">
        <v>0</v>
      </c>
      <c r="CO4" s="334">
        <v>0</v>
      </c>
      <c r="CP4" s="333">
        <v>0</v>
      </c>
      <c r="CQ4" s="334">
        <v>0</v>
      </c>
      <c r="CR4" s="335">
        <v>0</v>
      </c>
      <c r="CS4" s="426">
        <v>-0.14800614638171594</v>
      </c>
      <c r="CT4" s="427">
        <v>0</v>
      </c>
      <c r="CU4" s="427">
        <v>0</v>
      </c>
      <c r="CV4" s="427">
        <f t="shared" si="4"/>
        <v>8257146758.987711</v>
      </c>
      <c r="CX4" s="427">
        <f t="shared" si="5"/>
        <v>365154059661.94153</v>
      </c>
      <c r="CZ4" s="661">
        <f t="shared" si="6"/>
        <v>2.261277545875336E-2</v>
      </c>
      <c r="DA4" s="672">
        <v>2.27042439439353E-2</v>
      </c>
    </row>
    <row r="5" spans="1:105" ht="15.75">
      <c r="A5" s="171">
        <v>38047</v>
      </c>
      <c r="B5" s="316">
        <v>376136354401.90167</v>
      </c>
      <c r="C5" s="173">
        <v>-2744432056.4963231</v>
      </c>
      <c r="D5" s="333">
        <v>0</v>
      </c>
      <c r="E5" s="334">
        <v>0</v>
      </c>
      <c r="F5" s="335">
        <v>0</v>
      </c>
      <c r="G5" s="333">
        <v>0</v>
      </c>
      <c r="H5" s="334">
        <v>0</v>
      </c>
      <c r="I5" s="335">
        <v>0</v>
      </c>
      <c r="J5" s="333">
        <v>7.811225077338893E-2</v>
      </c>
      <c r="K5" s="334">
        <v>0</v>
      </c>
      <c r="L5" s="334">
        <v>0</v>
      </c>
      <c r="M5" s="426">
        <v>-2.847507132246482E-2</v>
      </c>
      <c r="N5" s="427">
        <v>968186404.68833649</v>
      </c>
      <c r="O5" s="427">
        <v>-27569176.926941168</v>
      </c>
      <c r="P5" s="453">
        <v>-3.4818061220626514E-2</v>
      </c>
      <c r="Q5" s="671">
        <v>493637177.79916275</v>
      </c>
      <c r="R5" s="427">
        <v>-17187489.477388546</v>
      </c>
      <c r="S5" s="333">
        <v>3.2291974345132604E-2</v>
      </c>
      <c r="T5" s="334">
        <v>0</v>
      </c>
      <c r="U5" s="334">
        <v>0</v>
      </c>
      <c r="V5" s="333">
        <v>0</v>
      </c>
      <c r="W5" s="334">
        <v>0</v>
      </c>
      <c r="X5" s="335">
        <v>0</v>
      </c>
      <c r="Y5" s="670">
        <v>0</v>
      </c>
      <c r="Z5" s="669">
        <v>0</v>
      </c>
      <c r="AA5" s="669">
        <v>0</v>
      </c>
      <c r="AB5" s="428">
        <v>8.1190673948786776E-2</v>
      </c>
      <c r="AC5" s="429">
        <v>0</v>
      </c>
      <c r="AD5" s="429">
        <v>0</v>
      </c>
      <c r="AE5" s="702">
        <v>0</v>
      </c>
      <c r="AF5" s="427">
        <v>343763000</v>
      </c>
      <c r="AG5" s="643">
        <v>0</v>
      </c>
      <c r="AH5" s="670">
        <v>0.24046404443532934</v>
      </c>
      <c r="AI5" s="669">
        <v>0</v>
      </c>
      <c r="AJ5" s="669">
        <v>0</v>
      </c>
      <c r="AK5" s="329">
        <v>1.2554207989029722E-2</v>
      </c>
      <c r="AL5" s="228">
        <v>0</v>
      </c>
      <c r="AM5" s="330">
        <f t="shared" si="0"/>
        <v>0</v>
      </c>
      <c r="AN5" s="702">
        <v>0</v>
      </c>
      <c r="AO5" s="427">
        <v>0</v>
      </c>
      <c r="AP5" s="427">
        <v>0</v>
      </c>
      <c r="AQ5" s="424">
        <v>7.6525435596194374E-2</v>
      </c>
      <c r="AR5" s="334">
        <v>0</v>
      </c>
      <c r="AS5" s="359">
        <v>0</v>
      </c>
      <c r="AT5" s="333">
        <v>0</v>
      </c>
      <c r="AU5" s="334">
        <v>0</v>
      </c>
      <c r="AV5" s="335">
        <v>0</v>
      </c>
      <c r="AW5" s="415">
        <f>0</f>
        <v>0</v>
      </c>
      <c r="AX5" s="359">
        <f>0</f>
        <v>0</v>
      </c>
      <c r="AY5" s="220">
        <f t="shared" si="1"/>
        <v>0</v>
      </c>
      <c r="AZ5" s="426">
        <v>6.773412753953903E-2</v>
      </c>
      <c r="BA5" s="427">
        <v>208001868.74223217</v>
      </c>
      <c r="BB5" s="454">
        <v>14088825.105848812</v>
      </c>
      <c r="BC5" s="426">
        <v>-5.996466295399501E-2</v>
      </c>
      <c r="BD5" s="427">
        <v>222045507.85964623</v>
      </c>
      <c r="BE5" s="427">
        <v>-13314884.039252337</v>
      </c>
      <c r="BF5" s="658">
        <v>-8.3379983488615056E-2</v>
      </c>
      <c r="BG5" s="217">
        <f t="shared" si="7"/>
        <v>160078068.21966663</v>
      </c>
      <c r="BH5" s="217">
        <f t="shared" si="2"/>
        <v>-13347306.685045198</v>
      </c>
      <c r="BI5" s="428">
        <v>0</v>
      </c>
      <c r="BJ5" s="429">
        <v>0</v>
      </c>
      <c r="BK5" s="430">
        <v>0</v>
      </c>
      <c r="BL5" s="446">
        <v>0</v>
      </c>
      <c r="BM5" s="429">
        <v>0</v>
      </c>
      <c r="BN5" s="643">
        <v>0</v>
      </c>
      <c r="BO5" s="428">
        <v>0</v>
      </c>
      <c r="BP5" s="429">
        <v>0</v>
      </c>
      <c r="BQ5" s="430">
        <v>0</v>
      </c>
      <c r="BR5" s="426">
        <v>-2.9619382653838497E-2</v>
      </c>
      <c r="BS5" s="427">
        <v>0</v>
      </c>
      <c r="BT5" s="454">
        <v>0</v>
      </c>
      <c r="BU5" s="331">
        <v>-0.16176341312415879</v>
      </c>
      <c r="BV5" s="173">
        <f>0</f>
        <v>0</v>
      </c>
      <c r="BW5" s="172">
        <f t="shared" si="3"/>
        <v>0</v>
      </c>
      <c r="BX5" s="426">
        <v>2.6942006092625384E-2</v>
      </c>
      <c r="BY5" s="427">
        <v>0</v>
      </c>
      <c r="BZ5" s="427">
        <v>0</v>
      </c>
      <c r="CA5" s="431">
        <v>-2.4809713427810957E-2</v>
      </c>
      <c r="CB5" s="335">
        <v>39351679.789705284</v>
      </c>
      <c r="CC5" s="335">
        <v>-976303.89848556824</v>
      </c>
      <c r="CD5" s="431">
        <v>0</v>
      </c>
      <c r="CE5" s="335">
        <v>0</v>
      </c>
      <c r="CF5" s="335">
        <v>0</v>
      </c>
      <c r="CG5" s="424">
        <v>0</v>
      </c>
      <c r="CH5" s="425">
        <v>0</v>
      </c>
      <c r="CI5" s="359">
        <v>0</v>
      </c>
      <c r="CJ5" s="333">
        <v>2.7356770844004553E-2</v>
      </c>
      <c r="CK5" s="334">
        <v>290084273.87365091</v>
      </c>
      <c r="CL5" s="335">
        <v>7935769.0058109248</v>
      </c>
      <c r="CM5" s="333">
        <v>6.8210827183388598E-2</v>
      </c>
      <c r="CN5" s="334">
        <v>0</v>
      </c>
      <c r="CO5" s="334">
        <v>0</v>
      </c>
      <c r="CP5" s="333">
        <v>0</v>
      </c>
      <c r="CQ5" s="334">
        <v>0</v>
      </c>
      <c r="CR5" s="335">
        <v>0</v>
      </c>
      <c r="CS5" s="426">
        <v>-2.573362582682651E-2</v>
      </c>
      <c r="CT5" s="427">
        <v>0</v>
      </c>
      <c r="CU5" s="427">
        <v>0</v>
      </c>
      <c r="CV5" s="427">
        <f t="shared" si="4"/>
        <v>-2694061489.5808697</v>
      </c>
      <c r="CX5" s="427">
        <f t="shared" si="5"/>
        <v>373411206420.92926</v>
      </c>
      <c r="CZ5" s="661">
        <f t="shared" si="6"/>
        <v>-7.2147312219226177E-3</v>
      </c>
      <c r="DA5" s="672">
        <v>-7.2963754350739993E-3</v>
      </c>
    </row>
    <row r="6" spans="1:105" ht="15.75">
      <c r="A6" s="171">
        <v>38078</v>
      </c>
      <c r="B6" s="316">
        <v>373391922345.40533</v>
      </c>
      <c r="C6" s="173">
        <v>279708012.86055589</v>
      </c>
      <c r="D6" s="333">
        <v>0</v>
      </c>
      <c r="E6" s="334">
        <v>0</v>
      </c>
      <c r="F6" s="335">
        <v>0</v>
      </c>
      <c r="G6" s="333">
        <v>0</v>
      </c>
      <c r="H6" s="334">
        <v>0</v>
      </c>
      <c r="I6" s="335">
        <v>0</v>
      </c>
      <c r="J6" s="333">
        <v>0.16940756706919449</v>
      </c>
      <c r="K6" s="334">
        <v>0</v>
      </c>
      <c r="L6" s="334">
        <v>0</v>
      </c>
      <c r="M6" s="426">
        <v>-7.9952169761453959E-2</v>
      </c>
      <c r="N6" s="427">
        <v>940617227.76139534</v>
      </c>
      <c r="O6" s="427">
        <v>-75204388.274527282</v>
      </c>
      <c r="P6" s="453">
        <v>-2.2846949908347559E-2</v>
      </c>
      <c r="Q6" s="671">
        <v>476449688.32177424</v>
      </c>
      <c r="R6" s="427">
        <v>-10885422.162935384</v>
      </c>
      <c r="S6" s="333">
        <v>-5.0101049896855432E-2</v>
      </c>
      <c r="T6" s="334">
        <v>0</v>
      </c>
      <c r="U6" s="334">
        <v>0</v>
      </c>
      <c r="V6" s="333">
        <v>0</v>
      </c>
      <c r="W6" s="334">
        <v>0</v>
      </c>
      <c r="X6" s="335">
        <v>0</v>
      </c>
      <c r="Y6" s="670">
        <v>0</v>
      </c>
      <c r="Z6" s="669">
        <v>0</v>
      </c>
      <c r="AA6" s="669">
        <v>0</v>
      </c>
      <c r="AB6" s="428">
        <v>0.10726837210954861</v>
      </c>
      <c r="AC6" s="429">
        <v>0</v>
      </c>
      <c r="AD6" s="429">
        <v>0</v>
      </c>
      <c r="AE6" s="702">
        <v>0</v>
      </c>
      <c r="AF6" s="427">
        <v>343763000</v>
      </c>
      <c r="AG6" s="643">
        <v>0</v>
      </c>
      <c r="AH6" s="670">
        <v>-5.4807797843675697E-2</v>
      </c>
      <c r="AI6" s="669">
        <v>0</v>
      </c>
      <c r="AJ6" s="669">
        <v>0</v>
      </c>
      <c r="AK6" s="329">
        <v>2.800257786751784E-2</v>
      </c>
      <c r="AL6" s="228">
        <v>0</v>
      </c>
      <c r="AM6" s="330">
        <f t="shared" si="0"/>
        <v>0</v>
      </c>
      <c r="AN6" s="702">
        <v>0</v>
      </c>
      <c r="AO6" s="427">
        <v>0</v>
      </c>
      <c r="AP6" s="427">
        <v>0</v>
      </c>
      <c r="AQ6" s="424">
        <v>0.10516033206836053</v>
      </c>
      <c r="AR6" s="334">
        <v>0</v>
      </c>
      <c r="AS6" s="359">
        <v>0</v>
      </c>
      <c r="AT6" s="333">
        <v>0</v>
      </c>
      <c r="AU6" s="334">
        <v>0</v>
      </c>
      <c r="AV6" s="335">
        <v>0</v>
      </c>
      <c r="AW6" s="415">
        <f>0</f>
        <v>0</v>
      </c>
      <c r="AX6" s="359">
        <f>0</f>
        <v>0</v>
      </c>
      <c r="AY6" s="220">
        <f t="shared" si="1"/>
        <v>0</v>
      </c>
      <c r="AZ6" s="426">
        <v>-5.0366029235660373E-2</v>
      </c>
      <c r="BA6" s="427">
        <v>222090693.84808099</v>
      </c>
      <c r="BB6" s="454">
        <v>-11185826.379320545</v>
      </c>
      <c r="BC6" s="426">
        <v>3.6791523386967527E-2</v>
      </c>
      <c r="BD6" s="427">
        <v>208730623.82039389</v>
      </c>
      <c r="BE6" s="427">
        <v>7679517.6278643431</v>
      </c>
      <c r="BF6" s="658">
        <v>-5.7912659596606297E-2</v>
      </c>
      <c r="BG6" s="217">
        <f t="shared" si="7"/>
        <v>146730761.53462142</v>
      </c>
      <c r="BH6" s="217">
        <f t="shared" si="2"/>
        <v>-8497568.6451053433</v>
      </c>
      <c r="BI6" s="428">
        <v>0</v>
      </c>
      <c r="BJ6" s="429">
        <v>0</v>
      </c>
      <c r="BK6" s="430">
        <v>0</v>
      </c>
      <c r="BL6" s="446">
        <v>0</v>
      </c>
      <c r="BM6" s="429">
        <v>0</v>
      </c>
      <c r="BN6" s="643">
        <v>0</v>
      </c>
      <c r="BO6" s="428">
        <v>0</v>
      </c>
      <c r="BP6" s="429">
        <v>0</v>
      </c>
      <c r="BQ6" s="430">
        <v>0</v>
      </c>
      <c r="BR6" s="426">
        <v>2.1768818531354438E-2</v>
      </c>
      <c r="BS6" s="427">
        <v>0</v>
      </c>
      <c r="BT6" s="454">
        <v>0</v>
      </c>
      <c r="BU6" s="331">
        <v>0.13343466846992114</v>
      </c>
      <c r="BV6" s="173">
        <f>0</f>
        <v>0</v>
      </c>
      <c r="BW6" s="172">
        <f t="shared" si="3"/>
        <v>0</v>
      </c>
      <c r="BX6" s="426">
        <v>-1.7341083147505432E-2</v>
      </c>
      <c r="BY6" s="427">
        <v>0</v>
      </c>
      <c r="BZ6" s="427">
        <v>0</v>
      </c>
      <c r="CA6" s="431">
        <v>-0.10767233613221407</v>
      </c>
      <c r="CB6" s="335">
        <v>38375375.89121972</v>
      </c>
      <c r="CC6" s="335">
        <v>-4131966.3721594736</v>
      </c>
      <c r="CD6" s="431">
        <v>0</v>
      </c>
      <c r="CE6" s="335">
        <v>0</v>
      </c>
      <c r="CF6" s="335">
        <v>0</v>
      </c>
      <c r="CG6" s="424">
        <v>0</v>
      </c>
      <c r="CH6" s="425">
        <v>0</v>
      </c>
      <c r="CI6" s="359">
        <v>0</v>
      </c>
      <c r="CJ6" s="333">
        <v>4.665595759974351E-2</v>
      </c>
      <c r="CK6" s="334">
        <v>298020042.87946182</v>
      </c>
      <c r="CL6" s="335">
        <v>13904410.484457914</v>
      </c>
      <c r="CM6" s="333">
        <v>0.21102685876023344</v>
      </c>
      <c r="CN6" s="334">
        <v>0</v>
      </c>
      <c r="CO6" s="334">
        <v>0</v>
      </c>
      <c r="CP6" s="333">
        <v>0</v>
      </c>
      <c r="CQ6" s="334">
        <v>0</v>
      </c>
      <c r="CR6" s="335">
        <v>0</v>
      </c>
      <c r="CS6" s="426">
        <v>0.1283798542581189</v>
      </c>
      <c r="CT6" s="427">
        <v>0</v>
      </c>
      <c r="CU6" s="427">
        <v>0</v>
      </c>
      <c r="CV6" s="427">
        <f t="shared" si="4"/>
        <v>368029256.58228171</v>
      </c>
      <c r="CX6" s="427">
        <f t="shared" si="5"/>
        <v>370717144931.34839</v>
      </c>
      <c r="CZ6" s="661">
        <f t="shared" si="6"/>
        <v>9.9274949004701557E-4</v>
      </c>
      <c r="DA6" s="672">
        <v>7.4910033163977407E-4</v>
      </c>
    </row>
    <row r="7" spans="1:105" ht="15.75">
      <c r="A7" s="171">
        <v>38108</v>
      </c>
      <c r="B7" s="316">
        <v>373671630358.26587</v>
      </c>
      <c r="C7" s="173">
        <v>-932655802.68148935</v>
      </c>
      <c r="D7" s="333">
        <v>0</v>
      </c>
      <c r="E7" s="334">
        <v>0</v>
      </c>
      <c r="F7" s="335">
        <v>0</v>
      </c>
      <c r="G7" s="333">
        <v>0</v>
      </c>
      <c r="H7" s="334">
        <v>0</v>
      </c>
      <c r="I7" s="335">
        <v>0</v>
      </c>
      <c r="J7" s="333">
        <v>-1.2608645481666274E-2</v>
      </c>
      <c r="K7" s="334">
        <v>0</v>
      </c>
      <c r="L7" s="334">
        <v>0</v>
      </c>
      <c r="M7" s="426">
        <v>-6.7967642846737619E-2</v>
      </c>
      <c r="N7" s="427">
        <v>865412839.48686814</v>
      </c>
      <c r="O7" s="427">
        <v>-58820070.789224528</v>
      </c>
      <c r="P7" s="453">
        <v>-7.1737132714412594E-2</v>
      </c>
      <c r="Q7" s="671">
        <v>465564266.15883887</v>
      </c>
      <c r="R7" s="427">
        <v>-33398245.54852473</v>
      </c>
      <c r="S7" s="333">
        <v>-6.9098182099256944E-2</v>
      </c>
      <c r="T7" s="334">
        <v>0</v>
      </c>
      <c r="U7" s="334">
        <v>0</v>
      </c>
      <c r="V7" s="333">
        <v>0</v>
      </c>
      <c r="W7" s="334">
        <v>0</v>
      </c>
      <c r="X7" s="335">
        <v>0</v>
      </c>
      <c r="Y7" s="670">
        <v>0</v>
      </c>
      <c r="Z7" s="669">
        <v>0</v>
      </c>
      <c r="AA7" s="669">
        <v>0</v>
      </c>
      <c r="AB7" s="428">
        <v>-5.8732084345938261E-2</v>
      </c>
      <c r="AC7" s="429">
        <v>0</v>
      </c>
      <c r="AD7" s="429">
        <v>0</v>
      </c>
      <c r="AE7" s="702">
        <v>0</v>
      </c>
      <c r="AF7" s="427">
        <v>343763000</v>
      </c>
      <c r="AG7" s="643">
        <v>0</v>
      </c>
      <c r="AH7" s="670">
        <v>-7.3944189476824795E-2</v>
      </c>
      <c r="AI7" s="669">
        <v>0</v>
      </c>
      <c r="AJ7" s="669">
        <v>0</v>
      </c>
      <c r="AK7" s="329">
        <v>-0.2122172643317376</v>
      </c>
      <c r="AL7" s="228">
        <v>0</v>
      </c>
      <c r="AM7" s="330">
        <f t="shared" si="0"/>
        <v>0</v>
      </c>
      <c r="AN7" s="702">
        <v>0</v>
      </c>
      <c r="AO7" s="427">
        <v>0</v>
      </c>
      <c r="AP7" s="427">
        <v>0</v>
      </c>
      <c r="AQ7" s="424">
        <v>-9.7124356795354708E-2</v>
      </c>
      <c r="AR7" s="334">
        <v>0</v>
      </c>
      <c r="AS7" s="359">
        <v>0</v>
      </c>
      <c r="AT7" s="333">
        <v>0</v>
      </c>
      <c r="AU7" s="334">
        <v>0</v>
      </c>
      <c r="AV7" s="335">
        <v>0</v>
      </c>
      <c r="AW7" s="415">
        <f>0</f>
        <v>0</v>
      </c>
      <c r="AX7" s="359">
        <f>0</f>
        <v>0</v>
      </c>
      <c r="AY7" s="220">
        <f t="shared" si="1"/>
        <v>0</v>
      </c>
      <c r="AZ7" s="426">
        <v>-4.1374172927978577E-2</v>
      </c>
      <c r="BA7" s="427">
        <v>210904867.46876046</v>
      </c>
      <c r="BB7" s="454">
        <v>-8726014.4580048993</v>
      </c>
      <c r="BC7" s="426">
        <v>-6.0445851647027975E-2</v>
      </c>
      <c r="BD7" s="427">
        <v>216410141.44825825</v>
      </c>
      <c r="BE7" s="427">
        <v>-13081095.304893758</v>
      </c>
      <c r="BF7" s="658">
        <v>-2.2314903559275259E-2</v>
      </c>
      <c r="BG7" s="217">
        <f t="shared" si="7"/>
        <v>138233192.88951609</v>
      </c>
      <c r="BH7" s="217">
        <f t="shared" si="2"/>
        <v>-3084660.3680202458</v>
      </c>
      <c r="BI7" s="428">
        <v>0</v>
      </c>
      <c r="BJ7" s="429">
        <v>0</v>
      </c>
      <c r="BK7" s="430">
        <v>0</v>
      </c>
      <c r="BL7" s="446">
        <v>0</v>
      </c>
      <c r="BM7" s="429">
        <v>0</v>
      </c>
      <c r="BN7" s="643">
        <v>0</v>
      </c>
      <c r="BO7" s="428">
        <v>0</v>
      </c>
      <c r="BP7" s="429">
        <v>0</v>
      </c>
      <c r="BQ7" s="430">
        <v>0</v>
      </c>
      <c r="BR7" s="426">
        <v>-6.0535222347495393E-2</v>
      </c>
      <c r="BS7" s="427">
        <v>0</v>
      </c>
      <c r="BT7" s="454">
        <v>0</v>
      </c>
      <c r="BU7" s="331">
        <v>-0.24690833638581869</v>
      </c>
      <c r="BV7" s="173">
        <f>0</f>
        <v>0</v>
      </c>
      <c r="BW7" s="172">
        <f t="shared" si="3"/>
        <v>0</v>
      </c>
      <c r="BX7" s="426">
        <v>-3.5117764457447784E-2</v>
      </c>
      <c r="BY7" s="427">
        <v>0</v>
      </c>
      <c r="BZ7" s="427">
        <v>0</v>
      </c>
      <c r="CA7" s="431">
        <v>6.0558837655734273E-3</v>
      </c>
      <c r="CB7" s="335">
        <v>34243409.519060247</v>
      </c>
      <c r="CC7" s="335">
        <v>207374.10778435951</v>
      </c>
      <c r="CD7" s="431">
        <v>0</v>
      </c>
      <c r="CE7" s="335">
        <v>0</v>
      </c>
      <c r="CF7" s="335">
        <v>0</v>
      </c>
      <c r="CG7" s="424">
        <v>0</v>
      </c>
      <c r="CH7" s="425">
        <v>0</v>
      </c>
      <c r="CI7" s="359">
        <v>0</v>
      </c>
      <c r="CJ7" s="333">
        <v>-3.040225376555647E-2</v>
      </c>
      <c r="CK7" s="334">
        <v>311924453.36391979</v>
      </c>
      <c r="CL7" s="335">
        <v>-9483206.3868523743</v>
      </c>
      <c r="CM7" s="333">
        <v>-5.4088313790194853E-2</v>
      </c>
      <c r="CN7" s="334">
        <v>0</v>
      </c>
      <c r="CO7" s="334">
        <v>0</v>
      </c>
      <c r="CP7" s="333">
        <v>0</v>
      </c>
      <c r="CQ7" s="334">
        <v>0</v>
      </c>
      <c r="CR7" s="335">
        <v>0</v>
      </c>
      <c r="CS7" s="426">
        <v>-2.6182704704385978E-2</v>
      </c>
      <c r="CT7" s="427">
        <v>0</v>
      </c>
      <c r="CU7" s="427">
        <v>0</v>
      </c>
      <c r="CV7" s="427">
        <f t="shared" si="4"/>
        <v>-806269883.93375313</v>
      </c>
      <c r="CX7" s="427">
        <f t="shared" si="5"/>
        <v>371085174187.93073</v>
      </c>
      <c r="CZ7" s="661">
        <f t="shared" si="6"/>
        <v>-2.1727353718675631E-3</v>
      </c>
      <c r="DA7" s="672">
        <v>-2.4959234978242399E-3</v>
      </c>
    </row>
    <row r="8" spans="1:105" ht="15.75">
      <c r="A8" s="171">
        <v>38139</v>
      </c>
      <c r="B8" s="316">
        <v>372738974555.58435</v>
      </c>
      <c r="C8" s="173">
        <v>7611438399.9978676</v>
      </c>
      <c r="D8" s="333">
        <v>0</v>
      </c>
      <c r="E8" s="334">
        <v>0</v>
      </c>
      <c r="F8" s="335">
        <v>0</v>
      </c>
      <c r="G8" s="333">
        <v>0</v>
      </c>
      <c r="H8" s="334">
        <v>0</v>
      </c>
      <c r="I8" s="335">
        <v>0</v>
      </c>
      <c r="J8" s="333">
        <v>6.8938935093356676E-2</v>
      </c>
      <c r="K8" s="334">
        <v>0</v>
      </c>
      <c r="L8" s="334">
        <v>0</v>
      </c>
      <c r="M8" s="426">
        <v>-6.3961930720250713E-3</v>
      </c>
      <c r="N8" s="427">
        <v>806592768.69764364</v>
      </c>
      <c r="O8" s="427">
        <v>-5159123.0790893892</v>
      </c>
      <c r="P8" s="453">
        <v>3.2713649158968794E-2</v>
      </c>
      <c r="Q8" s="671">
        <v>432166020.61031413</v>
      </c>
      <c r="R8" s="427">
        <v>14137727.576673493</v>
      </c>
      <c r="S8" s="333">
        <v>-0.14477498442701539</v>
      </c>
      <c r="T8" s="334">
        <v>0</v>
      </c>
      <c r="U8" s="334">
        <v>0</v>
      </c>
      <c r="V8" s="333">
        <v>0</v>
      </c>
      <c r="W8" s="334">
        <v>0</v>
      </c>
      <c r="X8" s="335">
        <v>0</v>
      </c>
      <c r="Y8" s="670">
        <v>0</v>
      </c>
      <c r="Z8" s="669">
        <v>0</v>
      </c>
      <c r="AA8" s="669">
        <v>0</v>
      </c>
      <c r="AB8" s="428">
        <v>0.17494133352254981</v>
      </c>
      <c r="AC8" s="429">
        <v>0</v>
      </c>
      <c r="AD8" s="429">
        <v>0</v>
      </c>
      <c r="AE8" s="702">
        <v>0</v>
      </c>
      <c r="AF8" s="427">
        <v>343763000</v>
      </c>
      <c r="AG8" s="643">
        <v>0</v>
      </c>
      <c r="AH8" s="670">
        <v>3.9644721282064213E-2</v>
      </c>
      <c r="AI8" s="669">
        <v>0</v>
      </c>
      <c r="AJ8" s="669">
        <v>0</v>
      </c>
      <c r="AK8" s="329">
        <v>-2.5148978203808608E-2</v>
      </c>
      <c r="AL8" s="228">
        <v>0</v>
      </c>
      <c r="AM8" s="330">
        <f t="shared" si="0"/>
        <v>0</v>
      </c>
      <c r="AN8" s="702">
        <v>0</v>
      </c>
      <c r="AO8" s="427">
        <v>0</v>
      </c>
      <c r="AP8" s="427">
        <v>0</v>
      </c>
      <c r="AQ8" s="424">
        <v>0.17078849784620159</v>
      </c>
      <c r="AR8" s="334">
        <v>0</v>
      </c>
      <c r="AS8" s="359">
        <v>0</v>
      </c>
      <c r="AT8" s="333">
        <v>0</v>
      </c>
      <c r="AU8" s="334">
        <v>0</v>
      </c>
      <c r="AV8" s="335">
        <v>0</v>
      </c>
      <c r="AW8" s="415">
        <f>0</f>
        <v>0</v>
      </c>
      <c r="AX8" s="359">
        <f>0</f>
        <v>0</v>
      </c>
      <c r="AY8" s="220">
        <f t="shared" si="1"/>
        <v>0</v>
      </c>
      <c r="AZ8" s="426">
        <v>-2.2051904654374729E-2</v>
      </c>
      <c r="BA8" s="427">
        <v>202178853.01075554</v>
      </c>
      <c r="BB8" s="454">
        <v>-4458428.789724024</v>
      </c>
      <c r="BC8" s="426">
        <v>2.9530958875369517E-3</v>
      </c>
      <c r="BD8" s="427">
        <v>203329046.14336449</v>
      </c>
      <c r="BE8" s="427">
        <v>600450.1699827807</v>
      </c>
      <c r="BF8" s="658">
        <v>-5.1769055176741213E-2</v>
      </c>
      <c r="BG8" s="217">
        <f t="shared" si="7"/>
        <v>135148532.52149585</v>
      </c>
      <c r="BH8" s="217">
        <f t="shared" si="2"/>
        <v>-6996511.8371609226</v>
      </c>
      <c r="BI8" s="428">
        <v>0</v>
      </c>
      <c r="BJ8" s="429">
        <v>0</v>
      </c>
      <c r="BK8" s="430">
        <v>0</v>
      </c>
      <c r="BL8" s="446">
        <v>0</v>
      </c>
      <c r="BM8" s="429">
        <v>0</v>
      </c>
      <c r="BN8" s="643">
        <v>0</v>
      </c>
      <c r="BO8" s="428">
        <v>0</v>
      </c>
      <c r="BP8" s="429">
        <v>0</v>
      </c>
      <c r="BQ8" s="430">
        <v>0</v>
      </c>
      <c r="BR8" s="426">
        <v>0.10614008909577319</v>
      </c>
      <c r="BS8" s="427">
        <v>0</v>
      </c>
      <c r="BT8" s="454">
        <v>0</v>
      </c>
      <c r="BU8" s="331">
        <v>-0.17278624326625158</v>
      </c>
      <c r="BV8" s="173">
        <f>0</f>
        <v>0</v>
      </c>
      <c r="BW8" s="172">
        <f t="shared" si="3"/>
        <v>0</v>
      </c>
      <c r="BX8" s="426">
        <v>7.6155529946114334E-3</v>
      </c>
      <c r="BY8" s="427">
        <v>0</v>
      </c>
      <c r="BZ8" s="427">
        <v>0</v>
      </c>
      <c r="CA8" s="431">
        <v>9.4054059104751911E-2</v>
      </c>
      <c r="CB8" s="335">
        <v>34450783.626844607</v>
      </c>
      <c r="CC8" s="335">
        <v>3240236.0394442622</v>
      </c>
      <c r="CD8" s="431">
        <v>0</v>
      </c>
      <c r="CE8" s="335">
        <v>0</v>
      </c>
      <c r="CF8" s="335">
        <v>0</v>
      </c>
      <c r="CG8" s="424">
        <v>0</v>
      </c>
      <c r="CH8" s="425">
        <v>0</v>
      </c>
      <c r="CI8" s="359">
        <v>0</v>
      </c>
      <c r="CJ8" s="333">
        <v>8.3841690495666657E-2</v>
      </c>
      <c r="CK8" s="334">
        <v>302441246.97706741</v>
      </c>
      <c r="CL8" s="335">
        <v>25357185.422174767</v>
      </c>
      <c r="CM8" s="333">
        <v>0.22850070230322406</v>
      </c>
      <c r="CN8" s="334">
        <v>0</v>
      </c>
      <c r="CO8" s="334">
        <v>0</v>
      </c>
      <c r="CP8" s="333">
        <v>0</v>
      </c>
      <c r="CQ8" s="334">
        <v>0</v>
      </c>
      <c r="CR8" s="335">
        <v>0</v>
      </c>
      <c r="CS8" s="426">
        <v>6.3141917999617367E-2</v>
      </c>
      <c r="CT8" s="427">
        <v>0</v>
      </c>
      <c r="CU8" s="427">
        <v>0</v>
      </c>
      <c r="CV8" s="427">
        <f t="shared" si="4"/>
        <v>7584716864.4955673</v>
      </c>
      <c r="CX8" s="427">
        <f t="shared" si="5"/>
        <v>370278904303.99695</v>
      </c>
      <c r="CZ8" s="661">
        <f t="shared" si="6"/>
        <v>2.048379417874845E-2</v>
      </c>
      <c r="DA8" s="672">
        <v>2.04202911945899E-2</v>
      </c>
    </row>
    <row r="9" spans="1:105" ht="15.75">
      <c r="A9" s="171">
        <v>38169</v>
      </c>
      <c r="B9" s="316">
        <v>380350412955.58221</v>
      </c>
      <c r="C9" s="173">
        <v>-10361344941.021109</v>
      </c>
      <c r="D9" s="333">
        <v>0</v>
      </c>
      <c r="E9" s="334">
        <v>0</v>
      </c>
      <c r="F9" s="335">
        <v>0</v>
      </c>
      <c r="G9" s="333">
        <v>0</v>
      </c>
      <c r="H9" s="334">
        <v>0</v>
      </c>
      <c r="I9" s="335">
        <v>0</v>
      </c>
      <c r="J9" s="333">
        <v>0.3807359121452133</v>
      </c>
      <c r="K9" s="334">
        <v>0</v>
      </c>
      <c r="L9" s="334">
        <v>0</v>
      </c>
      <c r="M9" s="426">
        <v>1.2378923286255519E-3</v>
      </c>
      <c r="N9" s="427">
        <v>801433645.61855423</v>
      </c>
      <c r="O9" s="427">
        <v>992088.56181361747</v>
      </c>
      <c r="P9" s="453">
        <v>5.2795157047614193E-2</v>
      </c>
      <c r="Q9" s="671">
        <v>446303748.18698764</v>
      </c>
      <c r="R9" s="427">
        <v>23562676.476470869</v>
      </c>
      <c r="S9" s="333">
        <v>0.18635940803574447</v>
      </c>
      <c r="T9" s="334">
        <v>0</v>
      </c>
      <c r="U9" s="334">
        <v>0</v>
      </c>
      <c r="V9" s="333">
        <v>0</v>
      </c>
      <c r="W9" s="334">
        <v>0</v>
      </c>
      <c r="X9" s="335">
        <v>0</v>
      </c>
      <c r="Y9" s="670">
        <v>0</v>
      </c>
      <c r="Z9" s="669">
        <v>0</v>
      </c>
      <c r="AA9" s="669">
        <v>0</v>
      </c>
      <c r="AB9" s="428">
        <v>-4.9120141137453171E-3</v>
      </c>
      <c r="AC9" s="429">
        <v>0</v>
      </c>
      <c r="AD9" s="429">
        <v>0</v>
      </c>
      <c r="AE9" s="702">
        <v>0</v>
      </c>
      <c r="AF9" s="427">
        <v>343763000</v>
      </c>
      <c r="AG9" s="643">
        <v>0</v>
      </c>
      <c r="AH9" s="670">
        <v>9.514975193656082E-2</v>
      </c>
      <c r="AI9" s="669">
        <v>0</v>
      </c>
      <c r="AJ9" s="669">
        <v>0</v>
      </c>
      <c r="AK9" s="329">
        <v>6.5204169199739093E-2</v>
      </c>
      <c r="AL9" s="228">
        <v>0</v>
      </c>
      <c r="AM9" s="330">
        <f t="shared" si="0"/>
        <v>0</v>
      </c>
      <c r="AN9" s="702">
        <v>0</v>
      </c>
      <c r="AO9" s="427">
        <v>0</v>
      </c>
      <c r="AP9" s="427">
        <v>0</v>
      </c>
      <c r="AQ9" s="424">
        <v>-9.1992791948824773E-2</v>
      </c>
      <c r="AR9" s="334">
        <v>0</v>
      </c>
      <c r="AS9" s="359">
        <v>0</v>
      </c>
      <c r="AT9" s="333">
        <v>0</v>
      </c>
      <c r="AU9" s="334">
        <v>0</v>
      </c>
      <c r="AV9" s="335">
        <v>0</v>
      </c>
      <c r="AW9" s="415">
        <f>0</f>
        <v>0</v>
      </c>
      <c r="AX9" s="359">
        <f>0</f>
        <v>0</v>
      </c>
      <c r="AY9" s="220">
        <f t="shared" si="1"/>
        <v>0</v>
      </c>
      <c r="AZ9" s="426">
        <v>1.4848151471718389E-2</v>
      </c>
      <c r="BA9" s="427">
        <v>197720424.22103152</v>
      </c>
      <c r="BB9" s="454">
        <v>2935782.8078862932</v>
      </c>
      <c r="BC9" s="426">
        <v>-3.2751696790490635E-2</v>
      </c>
      <c r="BD9" s="427">
        <v>203929496.31334728</v>
      </c>
      <c r="BE9" s="427">
        <v>-6679037.0298922276</v>
      </c>
      <c r="BF9" s="658">
        <v>0.1245119299900449</v>
      </c>
      <c r="BG9" s="217">
        <f t="shared" si="7"/>
        <v>128152020.68433492</v>
      </c>
      <c r="BH9" s="217">
        <f t="shared" si="2"/>
        <v>15956455.427530695</v>
      </c>
      <c r="BI9" s="428">
        <v>0</v>
      </c>
      <c r="BJ9" s="429">
        <v>0</v>
      </c>
      <c r="BK9" s="430">
        <v>0</v>
      </c>
      <c r="BL9" s="446">
        <v>0</v>
      </c>
      <c r="BM9" s="429">
        <v>0</v>
      </c>
      <c r="BN9" s="643">
        <v>0</v>
      </c>
      <c r="BO9" s="428">
        <v>0</v>
      </c>
      <c r="BP9" s="429">
        <v>0</v>
      </c>
      <c r="BQ9" s="430">
        <v>0</v>
      </c>
      <c r="BR9" s="426">
        <v>5.5867378424370756E-2</v>
      </c>
      <c r="BS9" s="427">
        <v>0</v>
      </c>
      <c r="BT9" s="454">
        <v>0</v>
      </c>
      <c r="BU9" s="331">
        <v>0.283774252900302</v>
      </c>
      <c r="BV9" s="173">
        <f>0</f>
        <v>0</v>
      </c>
      <c r="BW9" s="172">
        <f t="shared" si="3"/>
        <v>0</v>
      </c>
      <c r="BX9" s="426">
        <v>6.2399010576718768E-2</v>
      </c>
      <c r="BY9" s="427">
        <v>0</v>
      </c>
      <c r="BZ9" s="427">
        <v>0</v>
      </c>
      <c r="CA9" s="431">
        <v>4.312172611217893E-4</v>
      </c>
      <c r="CB9" s="335">
        <v>37691019.666288868</v>
      </c>
      <c r="CC9" s="335">
        <v>16253.018269384582</v>
      </c>
      <c r="CD9" s="431">
        <v>0</v>
      </c>
      <c r="CE9" s="335">
        <v>0</v>
      </c>
      <c r="CF9" s="335">
        <v>0</v>
      </c>
      <c r="CG9" s="424">
        <v>0</v>
      </c>
      <c r="CH9" s="425">
        <v>0</v>
      </c>
      <c r="CI9" s="359">
        <v>0</v>
      </c>
      <c r="CJ9" s="333">
        <v>4.5429845746681137E-2</v>
      </c>
      <c r="CK9" s="334">
        <v>327798432.39924216</v>
      </c>
      <c r="CL9" s="335">
        <v>14891832.219901456</v>
      </c>
      <c r="CM9" s="333">
        <v>6.1784488322331492E-3</v>
      </c>
      <c r="CN9" s="334">
        <v>0</v>
      </c>
      <c r="CO9" s="334">
        <v>0</v>
      </c>
      <c r="CP9" s="333">
        <v>0</v>
      </c>
      <c r="CQ9" s="334">
        <v>0</v>
      </c>
      <c r="CR9" s="335">
        <v>0</v>
      </c>
      <c r="CS9" s="426">
        <v>-4.132125443056265E-2</v>
      </c>
      <c r="CT9" s="427">
        <v>0</v>
      </c>
      <c r="CU9" s="427">
        <v>0</v>
      </c>
      <c r="CV9" s="427">
        <f t="shared" si="4"/>
        <v>-10413020992.503088</v>
      </c>
      <c r="CX9" s="427">
        <f t="shared" si="5"/>
        <v>377863621168.49249</v>
      </c>
      <c r="CZ9" s="661">
        <f t="shared" si="6"/>
        <v>-2.755761711143883E-2</v>
      </c>
      <c r="DA9" s="672">
        <v>-2.7241576683212698E-2</v>
      </c>
    </row>
    <row r="10" spans="1:105" ht="15.75">
      <c r="A10" s="171">
        <v>38200</v>
      </c>
      <c r="B10" s="316">
        <v>369989068014.5611</v>
      </c>
      <c r="C10" s="173">
        <v>102114132.0013101</v>
      </c>
      <c r="D10" s="333">
        <v>0</v>
      </c>
      <c r="E10" s="334">
        <v>0</v>
      </c>
      <c r="F10" s="335">
        <v>0</v>
      </c>
      <c r="G10" s="333">
        <v>0</v>
      </c>
      <c r="H10" s="334">
        <v>0</v>
      </c>
      <c r="I10" s="335">
        <v>0</v>
      </c>
      <c r="J10" s="333">
        <v>-0.13577340434908214</v>
      </c>
      <c r="K10" s="334">
        <v>0</v>
      </c>
      <c r="L10" s="334">
        <v>0</v>
      </c>
      <c r="M10" s="426">
        <v>0.15307811335159105</v>
      </c>
      <c r="N10" s="427">
        <v>802425734.18036783</v>
      </c>
      <c r="O10" s="427">
        <v>122833817.49309601</v>
      </c>
      <c r="P10" s="453">
        <v>7.6194394998799445E-2</v>
      </c>
      <c r="Q10" s="671">
        <v>469866424.66345853</v>
      </c>
      <c r="R10" s="427">
        <v>35801187.957481198</v>
      </c>
      <c r="S10" s="333">
        <v>-6.5469781949990327E-2</v>
      </c>
      <c r="T10" s="334">
        <v>0</v>
      </c>
      <c r="U10" s="334">
        <v>0</v>
      </c>
      <c r="V10" s="333">
        <v>0</v>
      </c>
      <c r="W10" s="334">
        <v>0</v>
      </c>
      <c r="X10" s="335">
        <v>0</v>
      </c>
      <c r="Y10" s="670">
        <v>0</v>
      </c>
      <c r="Z10" s="669">
        <v>0</v>
      </c>
      <c r="AA10" s="669">
        <v>0</v>
      </c>
      <c r="AB10" s="428">
        <v>-3.4084755535445571E-2</v>
      </c>
      <c r="AC10" s="429">
        <v>0</v>
      </c>
      <c r="AD10" s="429">
        <v>0</v>
      </c>
      <c r="AE10" s="702">
        <v>0</v>
      </c>
      <c r="AF10" s="427">
        <v>343763000</v>
      </c>
      <c r="AG10" s="643">
        <v>0</v>
      </c>
      <c r="AH10" s="670">
        <v>-0.10669996035625272</v>
      </c>
      <c r="AI10" s="669">
        <v>0</v>
      </c>
      <c r="AJ10" s="669">
        <v>0</v>
      </c>
      <c r="AK10" s="329">
        <v>-1.451989088183331E-2</v>
      </c>
      <c r="AL10" s="228">
        <v>0</v>
      </c>
      <c r="AM10" s="330">
        <f t="shared" si="0"/>
        <v>0</v>
      </c>
      <c r="AN10" s="702">
        <v>0</v>
      </c>
      <c r="AO10" s="427">
        <v>0</v>
      </c>
      <c r="AP10" s="427">
        <v>0</v>
      </c>
      <c r="AQ10" s="424">
        <v>-5.2730786058202365E-3</v>
      </c>
      <c r="AR10" s="334">
        <v>0</v>
      </c>
      <c r="AS10" s="359">
        <v>0</v>
      </c>
      <c r="AT10" s="333">
        <v>0</v>
      </c>
      <c r="AU10" s="334">
        <v>0</v>
      </c>
      <c r="AV10" s="335">
        <v>0</v>
      </c>
      <c r="AW10" s="415">
        <f>0</f>
        <v>0</v>
      </c>
      <c r="AX10" s="359">
        <f>0</f>
        <v>0</v>
      </c>
      <c r="AY10" s="220">
        <f t="shared" si="1"/>
        <v>0</v>
      </c>
      <c r="AZ10" s="426">
        <v>8.5504040981304319E-2</v>
      </c>
      <c r="BA10" s="427">
        <v>200656207.02891782</v>
      </c>
      <c r="BB10" s="454">
        <v>17156916.548953675</v>
      </c>
      <c r="BC10" s="426">
        <v>1.7807656998343309E-2</v>
      </c>
      <c r="BD10" s="427">
        <v>197250459.28345504</v>
      </c>
      <c r="BE10" s="427">
        <v>3512568.5216854503</v>
      </c>
      <c r="BF10" s="658">
        <v>0.12538548687320378</v>
      </c>
      <c r="BG10" s="217">
        <f t="shared" si="7"/>
        <v>144108476.11186564</v>
      </c>
      <c r="BH10" s="217">
        <f t="shared" si="2"/>
        <v>18069111.439841729</v>
      </c>
      <c r="BI10" s="428">
        <v>0</v>
      </c>
      <c r="BJ10" s="429">
        <v>0</v>
      </c>
      <c r="BK10" s="430">
        <v>0</v>
      </c>
      <c r="BL10" s="446">
        <v>0</v>
      </c>
      <c r="BM10" s="429">
        <v>0</v>
      </c>
      <c r="BN10" s="643">
        <v>0</v>
      </c>
      <c r="BO10" s="428">
        <v>0</v>
      </c>
      <c r="BP10" s="429">
        <v>0</v>
      </c>
      <c r="BQ10" s="430">
        <v>0</v>
      </c>
      <c r="BR10" s="426">
        <v>6.4627568437901198E-2</v>
      </c>
      <c r="BS10" s="427">
        <v>0</v>
      </c>
      <c r="BT10" s="454">
        <v>0</v>
      </c>
      <c r="BU10" s="331">
        <v>1.1987560906354843E-2</v>
      </c>
      <c r="BV10" s="173">
        <f>0</f>
        <v>0</v>
      </c>
      <c r="BW10" s="172">
        <f t="shared" si="3"/>
        <v>0</v>
      </c>
      <c r="BX10" s="426">
        <v>5.0440111788334664E-2</v>
      </c>
      <c r="BY10" s="427">
        <v>0</v>
      </c>
      <c r="BZ10" s="427">
        <v>0</v>
      </c>
      <c r="CA10" s="431">
        <v>6.3773207270443638E-2</v>
      </c>
      <c r="CB10" s="335">
        <v>37707272.68455825</v>
      </c>
      <c r="CC10" s="335">
        <v>2404713.7165154708</v>
      </c>
      <c r="CD10" s="431">
        <v>0</v>
      </c>
      <c r="CE10" s="335">
        <v>0</v>
      </c>
      <c r="CF10" s="335">
        <v>0</v>
      </c>
      <c r="CG10" s="424">
        <v>0</v>
      </c>
      <c r="CH10" s="425">
        <v>0</v>
      </c>
      <c r="CI10" s="359">
        <v>0</v>
      </c>
      <c r="CJ10" s="333">
        <v>-5.440054912618052E-3</v>
      </c>
      <c r="CK10" s="334">
        <v>342690264.61914361</v>
      </c>
      <c r="CL10" s="335">
        <v>-1864253.8575477523</v>
      </c>
      <c r="CM10" s="333">
        <v>-6.1597974260484203E-2</v>
      </c>
      <c r="CN10" s="334">
        <v>0</v>
      </c>
      <c r="CO10" s="334">
        <v>0</v>
      </c>
      <c r="CP10" s="333">
        <v>0</v>
      </c>
      <c r="CQ10" s="334">
        <v>0</v>
      </c>
      <c r="CR10" s="335">
        <v>0</v>
      </c>
      <c r="CS10" s="426">
        <v>-7.6117718267691842E-2</v>
      </c>
      <c r="CT10" s="427">
        <v>0</v>
      </c>
      <c r="CU10" s="427">
        <v>0</v>
      </c>
      <c r="CV10" s="427">
        <f t="shared" si="4"/>
        <v>-95799929.818715692</v>
      </c>
      <c r="CX10" s="427">
        <f t="shared" si="5"/>
        <v>367450600175.98932</v>
      </c>
      <c r="CZ10" s="661">
        <f t="shared" si="6"/>
        <v>-2.6071512680298414E-4</v>
      </c>
      <c r="DA10" s="672">
        <v>2.7599229498664901E-4</v>
      </c>
    </row>
    <row r="11" spans="1:105" ht="15.75">
      <c r="A11" s="171">
        <v>38231</v>
      </c>
      <c r="B11" s="316">
        <v>370091182146.56238</v>
      </c>
      <c r="C11" s="173">
        <v>6501714893.9160576</v>
      </c>
      <c r="D11" s="333">
        <v>0</v>
      </c>
      <c r="E11" s="334">
        <v>0</v>
      </c>
      <c r="F11" s="335">
        <v>0</v>
      </c>
      <c r="G11" s="333">
        <v>0</v>
      </c>
      <c r="H11" s="334">
        <v>0</v>
      </c>
      <c r="I11" s="335">
        <v>0</v>
      </c>
      <c r="J11" s="333">
        <v>-1.1069337525292166E-2</v>
      </c>
      <c r="K11" s="334">
        <v>0</v>
      </c>
      <c r="L11" s="334">
        <v>0</v>
      </c>
      <c r="M11" s="426">
        <v>-9.6143158135636436E-3</v>
      </c>
      <c r="N11" s="427">
        <v>925259551.67346382</v>
      </c>
      <c r="O11" s="427">
        <v>-8895737.5393049903</v>
      </c>
      <c r="P11" s="453">
        <v>3.5709088518035767E-2</v>
      </c>
      <c r="Q11" s="671">
        <v>505667612.62093979</v>
      </c>
      <c r="R11" s="427">
        <v>18056929.53978496</v>
      </c>
      <c r="S11" s="333">
        <v>0.15558647113689064</v>
      </c>
      <c r="T11" s="334">
        <v>0</v>
      </c>
      <c r="U11" s="334">
        <v>0</v>
      </c>
      <c r="V11" s="333">
        <v>0</v>
      </c>
      <c r="W11" s="334">
        <v>0</v>
      </c>
      <c r="X11" s="335">
        <v>0</v>
      </c>
      <c r="Y11" s="670">
        <v>0</v>
      </c>
      <c r="Z11" s="669">
        <v>0</v>
      </c>
      <c r="AA11" s="669">
        <v>0</v>
      </c>
      <c r="AB11" s="428">
        <v>8.9016615171265051E-2</v>
      </c>
      <c r="AC11" s="429">
        <v>0</v>
      </c>
      <c r="AD11" s="429">
        <v>0</v>
      </c>
      <c r="AE11" s="702">
        <v>0</v>
      </c>
      <c r="AF11" s="427">
        <v>343763000</v>
      </c>
      <c r="AG11" s="643">
        <v>0</v>
      </c>
      <c r="AH11" s="670">
        <v>4.2429160429821769E-2</v>
      </c>
      <c r="AI11" s="669">
        <v>0</v>
      </c>
      <c r="AJ11" s="669">
        <v>0</v>
      </c>
      <c r="AK11" s="329">
        <v>9.5633931926535937E-2</v>
      </c>
      <c r="AL11" s="228">
        <v>0</v>
      </c>
      <c r="AM11" s="330">
        <f t="shared" si="0"/>
        <v>0</v>
      </c>
      <c r="AN11" s="702">
        <v>0</v>
      </c>
      <c r="AO11" s="427">
        <v>0</v>
      </c>
      <c r="AP11" s="427">
        <v>0</v>
      </c>
      <c r="AQ11" s="424">
        <v>5.9444108833296407E-2</v>
      </c>
      <c r="AR11" s="334">
        <v>0</v>
      </c>
      <c r="AS11" s="359">
        <v>0</v>
      </c>
      <c r="AT11" s="333">
        <v>0</v>
      </c>
      <c r="AU11" s="334">
        <v>0</v>
      </c>
      <c r="AV11" s="335">
        <v>0</v>
      </c>
      <c r="AW11" s="415">
        <f>0</f>
        <v>0</v>
      </c>
      <c r="AX11" s="359">
        <f>0</f>
        <v>0</v>
      </c>
      <c r="AY11" s="220">
        <f t="shared" si="1"/>
        <v>0</v>
      </c>
      <c r="AZ11" s="426">
        <v>4.6392305383307096E-2</v>
      </c>
      <c r="BA11" s="427">
        <v>217813123.5778715</v>
      </c>
      <c r="BB11" s="454">
        <v>10104852.945516622</v>
      </c>
      <c r="BC11" s="426">
        <v>3.6876124625729978E-2</v>
      </c>
      <c r="BD11" s="427">
        <v>200763027.80514053</v>
      </c>
      <c r="BE11" s="427">
        <v>7403362.4335812544</v>
      </c>
      <c r="BF11" s="658">
        <v>6.3781097527045749E-2</v>
      </c>
      <c r="BG11" s="217">
        <f t="shared" si="7"/>
        <v>162177587.55170739</v>
      </c>
      <c r="BH11" s="217">
        <f t="shared" si="2"/>
        <v>10343864.528336449</v>
      </c>
      <c r="BI11" s="428">
        <v>0</v>
      </c>
      <c r="BJ11" s="429">
        <v>0</v>
      </c>
      <c r="BK11" s="430">
        <v>0</v>
      </c>
      <c r="BL11" s="446">
        <v>0</v>
      </c>
      <c r="BM11" s="429">
        <v>0</v>
      </c>
      <c r="BN11" s="643">
        <v>0</v>
      </c>
      <c r="BO11" s="428">
        <v>0</v>
      </c>
      <c r="BP11" s="429">
        <v>0</v>
      </c>
      <c r="BQ11" s="430">
        <v>0</v>
      </c>
      <c r="BR11" s="426">
        <v>7.8732567273837761E-2</v>
      </c>
      <c r="BS11" s="427">
        <v>0</v>
      </c>
      <c r="BT11" s="454">
        <v>0</v>
      </c>
      <c r="BU11" s="331">
        <v>0.1686983375899602</v>
      </c>
      <c r="BV11" s="173">
        <f>0</f>
        <v>0</v>
      </c>
      <c r="BW11" s="172">
        <f t="shared" si="3"/>
        <v>0</v>
      </c>
      <c r="BX11" s="426">
        <v>4.6712503529710868E-2</v>
      </c>
      <c r="BY11" s="427">
        <v>0</v>
      </c>
      <c r="BZ11" s="427">
        <v>0</v>
      </c>
      <c r="CA11" s="431">
        <v>0.10530152601554776</v>
      </c>
      <c r="CB11" s="335">
        <v>40111986.401073717</v>
      </c>
      <c r="CC11" s="335">
        <v>4223853.379547962</v>
      </c>
      <c r="CD11" s="431">
        <v>0</v>
      </c>
      <c r="CE11" s="335">
        <v>0</v>
      </c>
      <c r="CF11" s="335">
        <v>0</v>
      </c>
      <c r="CG11" s="424">
        <v>0</v>
      </c>
      <c r="CH11" s="425">
        <v>0</v>
      </c>
      <c r="CI11" s="359">
        <v>0</v>
      </c>
      <c r="CJ11" s="333">
        <v>-2.6490577658837246E-2</v>
      </c>
      <c r="CK11" s="334">
        <v>340826010.76159585</v>
      </c>
      <c r="CL11" s="335">
        <v>-9028677.9062317535</v>
      </c>
      <c r="CM11" s="333">
        <v>5.0141209778532654E-2</v>
      </c>
      <c r="CN11" s="334">
        <v>0</v>
      </c>
      <c r="CO11" s="334">
        <v>0</v>
      </c>
      <c r="CP11" s="333">
        <v>0</v>
      </c>
      <c r="CQ11" s="334">
        <v>0</v>
      </c>
      <c r="CR11" s="335">
        <v>0</v>
      </c>
      <c r="CS11" s="426">
        <v>2.1574857085311754E-2</v>
      </c>
      <c r="CT11" s="427">
        <v>0</v>
      </c>
      <c r="CU11" s="427">
        <v>0</v>
      </c>
      <c r="CV11" s="427">
        <f t="shared" si="4"/>
        <v>6469506446.5348263</v>
      </c>
      <c r="CX11" s="427">
        <f t="shared" si="5"/>
        <v>367354800246.17065</v>
      </c>
      <c r="CZ11" s="661">
        <f t="shared" si="6"/>
        <v>1.7611057327138507E-2</v>
      </c>
      <c r="DA11" s="672">
        <v>1.7567873020387901E-2</v>
      </c>
    </row>
    <row r="12" spans="1:105" ht="15.75">
      <c r="A12" s="185">
        <v>38261</v>
      </c>
      <c r="B12" s="316">
        <v>376592897040.47839</v>
      </c>
      <c r="C12" s="173">
        <v>4418778148.6561337</v>
      </c>
      <c r="D12" s="333">
        <v>0</v>
      </c>
      <c r="E12" s="334">
        <v>0</v>
      </c>
      <c r="F12" s="335">
        <v>0</v>
      </c>
      <c r="G12" s="333">
        <v>0</v>
      </c>
      <c r="H12" s="334">
        <v>0</v>
      </c>
      <c r="I12" s="335">
        <v>0</v>
      </c>
      <c r="J12" s="333">
        <v>4.6750778135872953E-3</v>
      </c>
      <c r="K12" s="334">
        <v>0</v>
      </c>
      <c r="L12" s="334">
        <v>0</v>
      </c>
      <c r="M12" s="426">
        <v>-4.9313809349078523E-2</v>
      </c>
      <c r="N12" s="427">
        <v>916363814.13415885</v>
      </c>
      <c r="O12" s="427">
        <v>-45189390.424606338</v>
      </c>
      <c r="P12" s="453">
        <v>3.6234133960640742E-2</v>
      </c>
      <c r="Q12" s="671">
        <v>523724542.16072476</v>
      </c>
      <c r="R12" s="427">
        <v>18976705.21912694</v>
      </c>
      <c r="S12" s="333">
        <v>9.2863629083256696E-2</v>
      </c>
      <c r="T12" s="334">
        <v>0</v>
      </c>
      <c r="U12" s="334">
        <v>0</v>
      </c>
      <c r="V12" s="333">
        <v>0</v>
      </c>
      <c r="W12" s="334">
        <v>0</v>
      </c>
      <c r="X12" s="335">
        <v>0</v>
      </c>
      <c r="Y12" s="670">
        <v>0</v>
      </c>
      <c r="Z12" s="669">
        <v>0</v>
      </c>
      <c r="AA12" s="669">
        <v>0</v>
      </c>
      <c r="AB12" s="428">
        <v>0.1274215069229761</v>
      </c>
      <c r="AC12" s="429">
        <v>0</v>
      </c>
      <c r="AD12" s="429">
        <v>0</v>
      </c>
      <c r="AE12" s="702">
        <v>0</v>
      </c>
      <c r="AF12" s="427">
        <v>343763000</v>
      </c>
      <c r="AG12" s="643">
        <v>0</v>
      </c>
      <c r="AH12" s="670">
        <v>4.6033235297783956E-2</v>
      </c>
      <c r="AI12" s="669">
        <v>0</v>
      </c>
      <c r="AJ12" s="669">
        <v>0</v>
      </c>
      <c r="AK12" s="329">
        <v>0.15270708352902385</v>
      </c>
      <c r="AL12" s="228">
        <v>0</v>
      </c>
      <c r="AM12" s="330">
        <f t="shared" si="0"/>
        <v>0</v>
      </c>
      <c r="AN12" s="702">
        <v>0</v>
      </c>
      <c r="AO12" s="427">
        <v>0</v>
      </c>
      <c r="AP12" s="427">
        <v>0</v>
      </c>
      <c r="AQ12" s="424">
        <v>1.3096347042375779E-2</v>
      </c>
      <c r="AR12" s="334">
        <v>0</v>
      </c>
      <c r="AS12" s="359">
        <v>0</v>
      </c>
      <c r="AT12" s="333">
        <v>0</v>
      </c>
      <c r="AU12" s="334">
        <v>0</v>
      </c>
      <c r="AV12" s="335">
        <v>0</v>
      </c>
      <c r="AW12" s="415">
        <f>0</f>
        <v>0</v>
      </c>
      <c r="AX12" s="359">
        <f>0</f>
        <v>0</v>
      </c>
      <c r="AY12" s="220">
        <f t="shared" si="1"/>
        <v>0</v>
      </c>
      <c r="AZ12" s="426">
        <v>5.199963618897116E-2</v>
      </c>
      <c r="BA12" s="427">
        <v>227917976.52338812</v>
      </c>
      <c r="BB12" s="454">
        <v>11851651.860142652</v>
      </c>
      <c r="BC12" s="426">
        <v>1.477838065579302E-2</v>
      </c>
      <c r="BD12" s="427">
        <v>208166390.23872179</v>
      </c>
      <c r="BE12" s="427">
        <v>3076362.154690187</v>
      </c>
      <c r="BF12" s="658">
        <v>7.2448642222876281E-2</v>
      </c>
      <c r="BG12" s="217">
        <f t="shared" si="7"/>
        <v>172521452.08004382</v>
      </c>
      <c r="BH12" s="217">
        <f t="shared" si="2"/>
        <v>12498944.95751819</v>
      </c>
      <c r="BI12" s="428">
        <v>0</v>
      </c>
      <c r="BJ12" s="429">
        <v>0</v>
      </c>
      <c r="BK12" s="430">
        <v>0</v>
      </c>
      <c r="BL12" s="446">
        <v>0</v>
      </c>
      <c r="BM12" s="429">
        <v>0</v>
      </c>
      <c r="BN12" s="643">
        <v>0</v>
      </c>
      <c r="BO12" s="428">
        <v>0</v>
      </c>
      <c r="BP12" s="429">
        <v>0</v>
      </c>
      <c r="BQ12" s="430">
        <v>0</v>
      </c>
      <c r="BR12" s="426">
        <v>8.6117632039995951E-2</v>
      </c>
      <c r="BS12" s="427">
        <v>0</v>
      </c>
      <c r="BT12" s="454">
        <v>0</v>
      </c>
      <c r="BU12" s="331">
        <v>-1.1300298193268492E-2</v>
      </c>
      <c r="BV12" s="173">
        <f>0</f>
        <v>0</v>
      </c>
      <c r="BW12" s="172">
        <f t="shared" si="3"/>
        <v>0</v>
      </c>
      <c r="BX12" s="426">
        <v>9.9884662546341416E-3</v>
      </c>
      <c r="BY12" s="427">
        <v>0</v>
      </c>
      <c r="BZ12" s="427">
        <v>0</v>
      </c>
      <c r="CA12" s="431">
        <v>0.12222582138069153</v>
      </c>
      <c r="CB12" s="335">
        <v>44335839.780621685</v>
      </c>
      <c r="CC12" s="335">
        <v>5418984.4337892244</v>
      </c>
      <c r="CD12" s="431">
        <v>0</v>
      </c>
      <c r="CE12" s="335">
        <v>0</v>
      </c>
      <c r="CF12" s="335">
        <v>0</v>
      </c>
      <c r="CG12" s="424">
        <v>0</v>
      </c>
      <c r="CH12" s="425">
        <v>0</v>
      </c>
      <c r="CI12" s="359">
        <v>0</v>
      </c>
      <c r="CJ12" s="333">
        <v>8.1209167036078861E-2</v>
      </c>
      <c r="CK12" s="334">
        <v>331797332.85536408</v>
      </c>
      <c r="CL12" s="335">
        <v>26944985.025976717</v>
      </c>
      <c r="CM12" s="333">
        <v>1.8059328503770421E-2</v>
      </c>
      <c r="CN12" s="334">
        <v>0</v>
      </c>
      <c r="CO12" s="334">
        <v>0</v>
      </c>
      <c r="CP12" s="333">
        <v>0</v>
      </c>
      <c r="CQ12" s="334">
        <v>0</v>
      </c>
      <c r="CR12" s="335">
        <v>0</v>
      </c>
      <c r="CS12" s="426">
        <v>8.7496220399909189E-2</v>
      </c>
      <c r="CT12" s="427">
        <v>0</v>
      </c>
      <c r="CU12" s="427">
        <v>0</v>
      </c>
      <c r="CV12" s="427">
        <f t="shared" si="4"/>
        <v>4385199905.4294958</v>
      </c>
      <c r="CX12" s="427">
        <f t="shared" si="5"/>
        <v>373824306692.70544</v>
      </c>
      <c r="CZ12" s="661">
        <f t="shared" si="6"/>
        <v>1.1730644120566132E-2</v>
      </c>
      <c r="DA12" s="672">
        <v>1.17335674235544E-2</v>
      </c>
    </row>
    <row r="13" spans="1:105" ht="15.75">
      <c r="A13" s="171">
        <v>38292</v>
      </c>
      <c r="B13" s="316">
        <v>381011675189.13452</v>
      </c>
      <c r="C13" s="173">
        <v>12664724479.444437</v>
      </c>
      <c r="D13" s="333">
        <v>0</v>
      </c>
      <c r="E13" s="334">
        <v>0</v>
      </c>
      <c r="F13" s="335">
        <v>0</v>
      </c>
      <c r="G13" s="333">
        <v>0</v>
      </c>
      <c r="H13" s="334">
        <v>0</v>
      </c>
      <c r="I13" s="335">
        <v>0</v>
      </c>
      <c r="J13" s="333">
        <v>1.4472412853847814E-2</v>
      </c>
      <c r="K13" s="334">
        <v>0</v>
      </c>
      <c r="L13" s="334">
        <v>0</v>
      </c>
      <c r="M13" s="426">
        <v>7.1942454659616892E-2</v>
      </c>
      <c r="N13" s="427">
        <v>871174423.70955253</v>
      </c>
      <c r="O13" s="427">
        <v>62674426.478342354</v>
      </c>
      <c r="P13" s="453">
        <v>0.12248599874296942</v>
      </c>
      <c r="Q13" s="671">
        <v>542701247.3798517</v>
      </c>
      <c r="R13" s="427">
        <v>66473304.304376453</v>
      </c>
      <c r="S13" s="333">
        <v>1.5576402013862071E-2</v>
      </c>
      <c r="T13" s="334">
        <v>0</v>
      </c>
      <c r="U13" s="334">
        <v>0</v>
      </c>
      <c r="V13" s="333">
        <v>0</v>
      </c>
      <c r="W13" s="334">
        <v>0</v>
      </c>
      <c r="X13" s="335">
        <v>0</v>
      </c>
      <c r="Y13" s="670">
        <v>0</v>
      </c>
      <c r="Z13" s="669">
        <v>0</v>
      </c>
      <c r="AA13" s="669">
        <v>0</v>
      </c>
      <c r="AB13" s="428">
        <v>0.1842746153010297</v>
      </c>
      <c r="AC13" s="429">
        <v>0</v>
      </c>
      <c r="AD13" s="429">
        <v>0</v>
      </c>
      <c r="AE13" s="702">
        <v>0</v>
      </c>
      <c r="AF13" s="427">
        <v>343763000</v>
      </c>
      <c r="AG13" s="643">
        <v>0</v>
      </c>
      <c r="AH13" s="670">
        <v>-3.750434698828696E-2</v>
      </c>
      <c r="AI13" s="669">
        <v>0</v>
      </c>
      <c r="AJ13" s="669">
        <v>0</v>
      </c>
      <c r="AK13" s="329">
        <v>8.3003385230722385E-2</v>
      </c>
      <c r="AL13" s="228">
        <v>0</v>
      </c>
      <c r="AM13" s="330">
        <f t="shared" si="0"/>
        <v>0</v>
      </c>
      <c r="AN13" s="702">
        <v>0</v>
      </c>
      <c r="AO13" s="427">
        <v>0</v>
      </c>
      <c r="AP13" s="427">
        <v>0</v>
      </c>
      <c r="AQ13" s="424">
        <v>6.309131659881409E-2</v>
      </c>
      <c r="AR13" s="334">
        <v>0</v>
      </c>
      <c r="AS13" s="359">
        <v>0</v>
      </c>
      <c r="AT13" s="333">
        <v>0</v>
      </c>
      <c r="AU13" s="334">
        <v>0</v>
      </c>
      <c r="AV13" s="335">
        <v>0</v>
      </c>
      <c r="AW13" s="415">
        <f>0</f>
        <v>0</v>
      </c>
      <c r="AX13" s="359">
        <f>0</f>
        <v>0</v>
      </c>
      <c r="AY13" s="220">
        <f t="shared" si="1"/>
        <v>0</v>
      </c>
      <c r="AZ13" s="426">
        <v>6.1467877733269921E-2</v>
      </c>
      <c r="BA13" s="427">
        <v>239769628.38353077</v>
      </c>
      <c r="BB13" s="454">
        <v>14738130.201630434</v>
      </c>
      <c r="BC13" s="426">
        <v>1.8044338034564657E-2</v>
      </c>
      <c r="BD13" s="427">
        <v>211242752.39341199</v>
      </c>
      <c r="BE13" s="427">
        <v>3811735.6315385681</v>
      </c>
      <c r="BF13" s="658">
        <v>8.85960424169491E-2</v>
      </c>
      <c r="BG13" s="217">
        <f t="shared" si="7"/>
        <v>185020397.03756201</v>
      </c>
      <c r="BH13" s="217">
        <f t="shared" si="2"/>
        <v>16392074.943940608</v>
      </c>
      <c r="BI13" s="428">
        <v>0</v>
      </c>
      <c r="BJ13" s="429">
        <v>0</v>
      </c>
      <c r="BK13" s="430">
        <v>0</v>
      </c>
      <c r="BL13" s="446">
        <v>0</v>
      </c>
      <c r="BM13" s="429">
        <v>0</v>
      </c>
      <c r="BN13" s="643">
        <v>0</v>
      </c>
      <c r="BO13" s="428">
        <v>0</v>
      </c>
      <c r="BP13" s="429">
        <v>0</v>
      </c>
      <c r="BQ13" s="430">
        <v>0</v>
      </c>
      <c r="BR13" s="426">
        <v>-2.7124896042112337E-2</v>
      </c>
      <c r="BS13" s="427">
        <v>0</v>
      </c>
      <c r="BT13" s="454">
        <v>0</v>
      </c>
      <c r="BU13" s="331">
        <v>0.10928703349834876</v>
      </c>
      <c r="BV13" s="173">
        <f>0</f>
        <v>0</v>
      </c>
      <c r="BW13" s="172">
        <f t="shared" si="3"/>
        <v>0</v>
      </c>
      <c r="BX13" s="426">
        <v>6.8213780555198014E-2</v>
      </c>
      <c r="BY13" s="427">
        <v>0</v>
      </c>
      <c r="BZ13" s="427">
        <v>0</v>
      </c>
      <c r="CA13" s="431">
        <v>0.20891215378132286</v>
      </c>
      <c r="CB13" s="335">
        <v>49754824.214410909</v>
      </c>
      <c r="CC13" s="335">
        <v>10394387.487643698</v>
      </c>
      <c r="CD13" s="431">
        <v>0</v>
      </c>
      <c r="CE13" s="335">
        <v>0</v>
      </c>
      <c r="CF13" s="335">
        <v>0</v>
      </c>
      <c r="CG13" s="424">
        <v>0</v>
      </c>
      <c r="CH13" s="425">
        <v>0</v>
      </c>
      <c r="CI13" s="359">
        <v>0</v>
      </c>
      <c r="CJ13" s="333">
        <v>2.0499340415505499E-2</v>
      </c>
      <c r="CK13" s="334">
        <v>358742317.8813408</v>
      </c>
      <c r="CL13" s="335">
        <v>7353980.8956970908</v>
      </c>
      <c r="CM13" s="333">
        <v>0.11853918499492257</v>
      </c>
      <c r="CN13" s="334">
        <v>0</v>
      </c>
      <c r="CO13" s="334">
        <v>0</v>
      </c>
      <c r="CP13" s="333">
        <v>0</v>
      </c>
      <c r="CQ13" s="334">
        <v>0</v>
      </c>
      <c r="CR13" s="335">
        <v>0</v>
      </c>
      <c r="CS13" s="426">
        <v>0.16373704820548113</v>
      </c>
      <c r="CT13" s="427">
        <v>0</v>
      </c>
      <c r="CU13" s="427">
        <v>0</v>
      </c>
      <c r="CV13" s="427">
        <f t="shared" si="4"/>
        <v>12482886439.501268</v>
      </c>
      <c r="CX13" s="427">
        <f t="shared" si="5"/>
        <v>378209506598.13489</v>
      </c>
      <c r="CZ13" s="661">
        <f t="shared" si="6"/>
        <v>3.3005215949700899E-2</v>
      </c>
      <c r="DA13" s="672">
        <v>3.3239728082236998E-2</v>
      </c>
    </row>
    <row r="14" spans="1:105" s="170" customFormat="1" ht="15.75">
      <c r="A14" s="187">
        <v>38322</v>
      </c>
      <c r="B14" s="317">
        <v>393676399668.57892</v>
      </c>
      <c r="C14" s="189">
        <v>12666359061.016941</v>
      </c>
      <c r="D14" s="346">
        <v>0</v>
      </c>
      <c r="E14" s="347">
        <v>0</v>
      </c>
      <c r="F14" s="348">
        <v>0</v>
      </c>
      <c r="G14" s="346">
        <v>0</v>
      </c>
      <c r="H14" s="347">
        <v>0</v>
      </c>
      <c r="I14" s="348">
        <v>0</v>
      </c>
      <c r="J14" s="346">
        <v>0.24856464507934639</v>
      </c>
      <c r="K14" s="347">
        <v>0</v>
      </c>
      <c r="L14" s="347">
        <v>0</v>
      </c>
      <c r="M14" s="438">
        <v>-3.4177996930867872E-3</v>
      </c>
      <c r="N14" s="439">
        <v>933848850.18789482</v>
      </c>
      <c r="O14" s="439">
        <v>-3191708.313561636</v>
      </c>
      <c r="P14" s="668">
        <v>1.7290553337958411E-2</v>
      </c>
      <c r="Q14" s="667">
        <v>609174551.68422818</v>
      </c>
      <c r="R14" s="439">
        <v>10532965.07802305</v>
      </c>
      <c r="S14" s="346">
        <v>-2.8012939520488805E-2</v>
      </c>
      <c r="T14" s="347">
        <v>0</v>
      </c>
      <c r="U14" s="347">
        <v>0</v>
      </c>
      <c r="V14" s="346">
        <v>0</v>
      </c>
      <c r="W14" s="347">
        <v>0</v>
      </c>
      <c r="X14" s="348">
        <v>0</v>
      </c>
      <c r="Y14" s="666">
        <v>0</v>
      </c>
      <c r="Z14" s="665">
        <v>0</v>
      </c>
      <c r="AA14" s="665">
        <v>0</v>
      </c>
      <c r="AB14" s="440">
        <v>1.8704762508460007E-2</v>
      </c>
      <c r="AC14" s="441">
        <v>0</v>
      </c>
      <c r="AD14" s="441">
        <v>0</v>
      </c>
      <c r="AE14" s="703">
        <v>0</v>
      </c>
      <c r="AF14" s="439">
        <v>343763000</v>
      </c>
      <c r="AG14" s="664">
        <v>0</v>
      </c>
      <c r="AH14" s="666">
        <v>-7.8133799344767357E-2</v>
      </c>
      <c r="AI14" s="665">
        <v>0</v>
      </c>
      <c r="AJ14" s="665">
        <v>0</v>
      </c>
      <c r="AK14" s="340">
        <v>5.7681275466687949E-2</v>
      </c>
      <c r="AL14" s="341">
        <v>0</v>
      </c>
      <c r="AM14" s="342">
        <f t="shared" si="0"/>
        <v>0</v>
      </c>
      <c r="AN14" s="703">
        <v>0</v>
      </c>
      <c r="AO14" s="439">
        <v>0</v>
      </c>
      <c r="AP14" s="439">
        <v>0</v>
      </c>
      <c r="AQ14" s="435">
        <v>-3.6554512315534221E-2</v>
      </c>
      <c r="AR14" s="347">
        <v>0</v>
      </c>
      <c r="AS14" s="437">
        <v>0</v>
      </c>
      <c r="AT14" s="346">
        <v>0</v>
      </c>
      <c r="AU14" s="347">
        <v>0</v>
      </c>
      <c r="AV14" s="348">
        <v>0</v>
      </c>
      <c r="AW14" s="416">
        <f>0</f>
        <v>0</v>
      </c>
      <c r="AX14" s="437">
        <f>0</f>
        <v>0</v>
      </c>
      <c r="AY14" s="721">
        <f t="shared" si="1"/>
        <v>0</v>
      </c>
      <c r="AZ14" s="438">
        <v>1.7256858446377546E-2</v>
      </c>
      <c r="BA14" s="439">
        <v>254507758.58516121</v>
      </c>
      <c r="BB14" s="663">
        <v>4392004.3634089567</v>
      </c>
      <c r="BC14" s="438">
        <v>7.2793306694891827E-2</v>
      </c>
      <c r="BD14" s="439">
        <v>215054488.02495056</v>
      </c>
      <c r="BE14" s="439">
        <v>15654527.302913168</v>
      </c>
      <c r="BF14" s="708">
        <v>0.15996795221991211</v>
      </c>
      <c r="BG14" s="239">
        <f t="shared" si="7"/>
        <v>201412471.98150262</v>
      </c>
      <c r="BH14" s="239">
        <f t="shared" si="2"/>
        <v>32219540.694431398</v>
      </c>
      <c r="BI14" s="440">
        <v>0</v>
      </c>
      <c r="BJ14" s="441">
        <v>0</v>
      </c>
      <c r="BK14" s="442">
        <v>0</v>
      </c>
      <c r="BL14" s="447">
        <v>0</v>
      </c>
      <c r="BM14" s="441">
        <v>0</v>
      </c>
      <c r="BN14" s="664">
        <v>0</v>
      </c>
      <c r="BO14" s="440">
        <v>0</v>
      </c>
      <c r="BP14" s="441">
        <v>0</v>
      </c>
      <c r="BQ14" s="442">
        <v>0</v>
      </c>
      <c r="BR14" s="438">
        <v>4.1890268303725386E-2</v>
      </c>
      <c r="BS14" s="439">
        <v>0</v>
      </c>
      <c r="BT14" s="663">
        <v>0</v>
      </c>
      <c r="BU14" s="343">
        <v>0.13528877481444304</v>
      </c>
      <c r="BV14" s="189">
        <f>0</f>
        <v>0</v>
      </c>
      <c r="BW14" s="188">
        <f t="shared" si="3"/>
        <v>0</v>
      </c>
      <c r="BX14" s="438">
        <v>2.8813789482239399E-3</v>
      </c>
      <c r="BY14" s="439">
        <v>0</v>
      </c>
      <c r="BZ14" s="439">
        <v>0</v>
      </c>
      <c r="CA14" s="443">
        <v>1.0409547678537006E-2</v>
      </c>
      <c r="CB14" s="348">
        <v>60149211.702054605</v>
      </c>
      <c r="CC14" s="348">
        <v>626126.08703895344</v>
      </c>
      <c r="CD14" s="346">
        <v>0</v>
      </c>
      <c r="CE14" s="347">
        <v>0</v>
      </c>
      <c r="CF14" s="347">
        <v>0</v>
      </c>
      <c r="CG14" s="435">
        <v>0</v>
      </c>
      <c r="CH14" s="436">
        <v>0</v>
      </c>
      <c r="CI14" s="437">
        <v>0</v>
      </c>
      <c r="CJ14" s="346">
        <v>5.6096179965620066E-2</v>
      </c>
      <c r="CK14" s="347">
        <v>366096298.77703792</v>
      </c>
      <c r="CL14" s="348">
        <v>20536603.860944133</v>
      </c>
      <c r="CM14" s="346">
        <v>2.534898185472104E-2</v>
      </c>
      <c r="CN14" s="347">
        <v>0</v>
      </c>
      <c r="CO14" s="347">
        <v>0</v>
      </c>
      <c r="CP14" s="346">
        <v>0.12219196867811628</v>
      </c>
      <c r="CQ14" s="347">
        <v>0</v>
      </c>
      <c r="CR14" s="348">
        <v>0</v>
      </c>
      <c r="CS14" s="438">
        <v>7.6860273936268132E-3</v>
      </c>
      <c r="CT14" s="439">
        <v>0</v>
      </c>
      <c r="CU14" s="439">
        <v>0</v>
      </c>
      <c r="CV14" s="439">
        <f t="shared" si="4"/>
        <v>12585589001.943743</v>
      </c>
      <c r="CW14" s="662"/>
      <c r="CX14" s="439">
        <f t="shared" si="5"/>
        <v>390692393037.63617</v>
      </c>
      <c r="CY14" s="662"/>
      <c r="CZ14" s="709">
        <f t="shared" si="6"/>
        <v>3.2213550164339515E-2</v>
      </c>
      <c r="DA14" s="673">
        <v>3.2174545062087195E-2</v>
      </c>
    </row>
    <row r="15" spans="1:105" ht="15.75">
      <c r="A15" s="171">
        <v>38353</v>
      </c>
      <c r="B15" s="316">
        <v>416300000000</v>
      </c>
      <c r="C15" s="173">
        <v>1288106571.0195341</v>
      </c>
      <c r="D15" s="333">
        <v>0</v>
      </c>
      <c r="E15" s="334">
        <v>0</v>
      </c>
      <c r="F15" s="335">
        <v>0</v>
      </c>
      <c r="G15" s="333">
        <v>0</v>
      </c>
      <c r="H15" s="334">
        <v>0</v>
      </c>
      <c r="I15" s="335">
        <v>0</v>
      </c>
      <c r="J15" s="333">
        <v>-5.8134416795147935E-2</v>
      </c>
      <c r="K15" s="334">
        <v>0</v>
      </c>
      <c r="L15" s="334">
        <v>0</v>
      </c>
      <c r="M15" s="426">
        <v>-1.3463716036351138E-2</v>
      </c>
      <c r="N15" s="427">
        <v>940572000</v>
      </c>
      <c r="O15" s="427">
        <v>-12663594.319742862</v>
      </c>
      <c r="P15" s="453">
        <v>1.3956230722522086E-2</v>
      </c>
      <c r="Q15" s="671">
        <v>672210000</v>
      </c>
      <c r="R15" s="427">
        <v>9381517.8539865706</v>
      </c>
      <c r="S15" s="333">
        <v>-3.3484077900072018E-2</v>
      </c>
      <c r="T15" s="334">
        <v>0</v>
      </c>
      <c r="U15" s="334">
        <v>0</v>
      </c>
      <c r="V15" s="333">
        <v>0</v>
      </c>
      <c r="W15" s="334">
        <v>0</v>
      </c>
      <c r="X15" s="335">
        <v>0</v>
      </c>
      <c r="Y15" s="670">
        <v>0</v>
      </c>
      <c r="Z15" s="669">
        <v>0</v>
      </c>
      <c r="AA15" s="669">
        <v>0</v>
      </c>
      <c r="AB15" s="428">
        <v>2.4197126886712453E-2</v>
      </c>
      <c r="AC15" s="429">
        <v>33617000</v>
      </c>
      <c r="AD15" s="429">
        <v>813434.81455061247</v>
      </c>
      <c r="AE15" s="702">
        <v>0</v>
      </c>
      <c r="AF15" s="427">
        <v>482941000</v>
      </c>
      <c r="AG15" s="643">
        <v>0</v>
      </c>
      <c r="AH15" s="670">
        <v>-9.2788140497008287E-2</v>
      </c>
      <c r="AI15" s="669">
        <v>0</v>
      </c>
      <c r="AJ15" s="669">
        <v>0</v>
      </c>
      <c r="AK15" s="329">
        <v>0.15746724138235821</v>
      </c>
      <c r="AL15" s="228">
        <v>0</v>
      </c>
      <c r="AM15" s="330">
        <f t="shared" si="0"/>
        <v>0</v>
      </c>
      <c r="AN15" s="702">
        <v>0</v>
      </c>
      <c r="AO15" s="427">
        <v>0</v>
      </c>
      <c r="AP15" s="427">
        <v>0</v>
      </c>
      <c r="AQ15" s="424">
        <v>-2.5172450357847546E-2</v>
      </c>
      <c r="AR15" s="425">
        <v>0</v>
      </c>
      <c r="AS15" s="359">
        <v>0</v>
      </c>
      <c r="AT15" s="333">
        <v>0</v>
      </c>
      <c r="AU15" s="334">
        <v>0</v>
      </c>
      <c r="AV15" s="335">
        <v>0</v>
      </c>
      <c r="AW15" s="415">
        <f>0</f>
        <v>0</v>
      </c>
      <c r="AX15" s="359">
        <f>0</f>
        <v>0</v>
      </c>
      <c r="AY15" s="220">
        <f t="shared" si="1"/>
        <v>0</v>
      </c>
      <c r="AZ15" s="426">
        <v>-1.2914644953219957E-2</v>
      </c>
      <c r="BA15" s="427">
        <v>215134000</v>
      </c>
      <c r="BB15" s="454">
        <v>-2778379.2273660223</v>
      </c>
      <c r="BC15" s="426">
        <v>4.8513680247353169E-2</v>
      </c>
      <c r="BD15" s="427">
        <v>180754000</v>
      </c>
      <c r="BE15" s="427">
        <v>8769041.7594300751</v>
      </c>
      <c r="BF15" s="658">
        <v>7.0321809068949956E-2</v>
      </c>
      <c r="BG15" s="217">
        <f>'[5]SPU investering'!C20</f>
        <v>248736000</v>
      </c>
      <c r="BH15" s="217">
        <f t="shared" si="2"/>
        <v>17491565.500574335</v>
      </c>
      <c r="BI15" s="428">
        <v>0</v>
      </c>
      <c r="BJ15" s="429">
        <v>0</v>
      </c>
      <c r="BK15" s="430">
        <v>0</v>
      </c>
      <c r="BL15" s="446">
        <v>0</v>
      </c>
      <c r="BM15" s="429">
        <v>0</v>
      </c>
      <c r="BN15" s="643">
        <v>0</v>
      </c>
      <c r="BO15" s="428">
        <v>0</v>
      </c>
      <c r="BP15" s="429">
        <v>0</v>
      </c>
      <c r="BQ15" s="430">
        <v>0</v>
      </c>
      <c r="BR15" s="426">
        <v>-1.2392612816835973E-2</v>
      </c>
      <c r="BS15" s="427">
        <v>147545000</v>
      </c>
      <c r="BT15" s="454">
        <v>-1828468.0580600635</v>
      </c>
      <c r="BU15" s="331">
        <v>1.5770121295702454E-2</v>
      </c>
      <c r="BV15" s="173">
        <f>0</f>
        <v>0</v>
      </c>
      <c r="BW15" s="172">
        <f t="shared" si="3"/>
        <v>0</v>
      </c>
      <c r="BX15" s="426">
        <v>4.7041973101495604E-2</v>
      </c>
      <c r="BY15" s="427">
        <v>0</v>
      </c>
      <c r="BZ15" s="427">
        <v>0</v>
      </c>
      <c r="CA15" s="431">
        <v>-4.2651451151734365E-3</v>
      </c>
      <c r="CB15" s="427">
        <v>70962000</v>
      </c>
      <c r="CC15" s="335">
        <v>-302663.22766293742</v>
      </c>
      <c r="CD15" s="431">
        <v>0</v>
      </c>
      <c r="CE15" s="335">
        <v>0</v>
      </c>
      <c r="CF15" s="335">
        <v>0</v>
      </c>
      <c r="CG15" s="424">
        <v>0</v>
      </c>
      <c r="CH15" s="425">
        <v>0</v>
      </c>
      <c r="CI15" s="359">
        <v>0</v>
      </c>
      <c r="CJ15" s="333">
        <v>2.6850266956093612E-2</v>
      </c>
      <c r="CK15" s="334">
        <v>480280000</v>
      </c>
      <c r="CL15" s="335">
        <v>12895646.21367264</v>
      </c>
      <c r="CM15" s="333">
        <v>-2.8823156961264175E-2</v>
      </c>
      <c r="CN15" s="334">
        <v>22861000</v>
      </c>
      <c r="CO15" s="334">
        <v>-658926.1912914603</v>
      </c>
      <c r="CP15" s="333">
        <v>-6.0787980058667812E-2</v>
      </c>
      <c r="CQ15" s="334">
        <v>0</v>
      </c>
      <c r="CR15" s="335">
        <v>0</v>
      </c>
      <c r="CS15" s="426">
        <v>-8.0829045681050316E-2</v>
      </c>
      <c r="CT15" s="427">
        <v>0</v>
      </c>
      <c r="CU15" s="427">
        <v>0</v>
      </c>
      <c r="CV15" s="427">
        <f t="shared" si="4"/>
        <v>1256987395.9014435</v>
      </c>
      <c r="CX15" s="427">
        <f t="shared" si="5"/>
        <v>412804388000</v>
      </c>
      <c r="CZ15" s="661">
        <f t="shared" si="6"/>
        <v>3.0449952385231027E-3</v>
      </c>
      <c r="DA15" s="672">
        <v>3.09417864765682E-3</v>
      </c>
    </row>
    <row r="16" spans="1:105" ht="15.75">
      <c r="A16" s="171">
        <v>38384</v>
      </c>
      <c r="B16" s="316">
        <v>417588106571.01953</v>
      </c>
      <c r="C16" s="173">
        <v>11633502357.715464</v>
      </c>
      <c r="D16" s="333">
        <v>0</v>
      </c>
      <c r="E16" s="334">
        <v>0</v>
      </c>
      <c r="F16" s="335">
        <v>0</v>
      </c>
      <c r="G16" s="333">
        <v>0</v>
      </c>
      <c r="H16" s="334">
        <v>0</v>
      </c>
      <c r="I16" s="335">
        <v>0</v>
      </c>
      <c r="J16" s="333">
        <v>4.9581623143415146E-2</v>
      </c>
      <c r="K16" s="334">
        <v>0</v>
      </c>
      <c r="L16" s="334">
        <v>0</v>
      </c>
      <c r="M16" s="426">
        <v>6.8923086813689902E-2</v>
      </c>
      <c r="N16" s="427">
        <v>927908405.6802572</v>
      </c>
      <c r="O16" s="427">
        <v>63954311.599852957</v>
      </c>
      <c r="P16" s="453">
        <v>0.19294516725599636</v>
      </c>
      <c r="Q16" s="671">
        <v>681591517.8539865</v>
      </c>
      <c r="R16" s="427">
        <v>131509789.41260585</v>
      </c>
      <c r="S16" s="333">
        <v>0.30108482054708735</v>
      </c>
      <c r="T16" s="334">
        <v>0</v>
      </c>
      <c r="U16" s="334">
        <v>0</v>
      </c>
      <c r="V16" s="333">
        <v>0</v>
      </c>
      <c r="W16" s="334">
        <v>0</v>
      </c>
      <c r="X16" s="335">
        <v>0</v>
      </c>
      <c r="Y16" s="670">
        <v>0</v>
      </c>
      <c r="Z16" s="669">
        <v>0</v>
      </c>
      <c r="AA16" s="669">
        <v>0</v>
      </c>
      <c r="AB16" s="428">
        <v>0.11358955554088726</v>
      </c>
      <c r="AC16" s="429">
        <v>34430434.814550616</v>
      </c>
      <c r="AD16" s="429">
        <v>3910937.7876642956</v>
      </c>
      <c r="AE16" s="702">
        <v>0</v>
      </c>
      <c r="AF16" s="427">
        <v>482941000</v>
      </c>
      <c r="AG16" s="643">
        <v>0</v>
      </c>
      <c r="AH16" s="670">
        <v>0.11996389110245693</v>
      </c>
      <c r="AI16" s="669">
        <v>0</v>
      </c>
      <c r="AJ16" s="669">
        <v>0</v>
      </c>
      <c r="AK16" s="329">
        <v>9.8886720728132302E-2</v>
      </c>
      <c r="AL16" s="228">
        <v>0</v>
      </c>
      <c r="AM16" s="330">
        <f t="shared" si="0"/>
        <v>0</v>
      </c>
      <c r="AN16" s="702">
        <v>0</v>
      </c>
      <c r="AO16" s="427">
        <v>0</v>
      </c>
      <c r="AP16" s="427">
        <v>0</v>
      </c>
      <c r="AQ16" s="424">
        <v>0.19897728519174473</v>
      </c>
      <c r="AR16" s="334">
        <v>0</v>
      </c>
      <c r="AS16" s="359">
        <v>0</v>
      </c>
      <c r="AT16" s="333">
        <v>0</v>
      </c>
      <c r="AU16" s="334">
        <v>0</v>
      </c>
      <c r="AV16" s="335">
        <v>0</v>
      </c>
      <c r="AW16" s="415">
        <f>0</f>
        <v>0</v>
      </c>
      <c r="AX16" s="359">
        <f>0</f>
        <v>0</v>
      </c>
      <c r="AY16" s="220">
        <f t="shared" si="1"/>
        <v>0</v>
      </c>
      <c r="AZ16" s="426">
        <v>5.643622918594119E-2</v>
      </c>
      <c r="BA16" s="427">
        <v>212355620.772634</v>
      </c>
      <c r="BB16" s="454">
        <v>11984550.482847186</v>
      </c>
      <c r="BC16" s="426">
        <v>6.1240459709927329E-2</v>
      </c>
      <c r="BD16" s="427">
        <v>189523041.75943008</v>
      </c>
      <c r="BE16" s="427">
        <v>11606478.202971252</v>
      </c>
      <c r="BF16" s="658">
        <v>0.1169918480187597</v>
      </c>
      <c r="BG16" s="217">
        <f t="shared" ref="BG16:BG26" si="8">BG15*(1+BF15)</f>
        <v>266227565.50057432</v>
      </c>
      <c r="BH16" s="217">
        <f t="shared" si="2"/>
        <v>31146454.881447583</v>
      </c>
      <c r="BI16" s="428">
        <v>0</v>
      </c>
      <c r="BJ16" s="429">
        <v>0</v>
      </c>
      <c r="BK16" s="430">
        <v>0</v>
      </c>
      <c r="BL16" s="446">
        <v>0</v>
      </c>
      <c r="BM16" s="429">
        <v>0</v>
      </c>
      <c r="BN16" s="643">
        <v>0</v>
      </c>
      <c r="BO16" s="428">
        <v>0</v>
      </c>
      <c r="BP16" s="429">
        <v>0</v>
      </c>
      <c r="BQ16" s="430">
        <v>0</v>
      </c>
      <c r="BR16" s="426">
        <v>0.15232083352738948</v>
      </c>
      <c r="BS16" s="427">
        <v>145716531.94193992</v>
      </c>
      <c r="BT16" s="454">
        <v>22195663.604116764</v>
      </c>
      <c r="BU16" s="331">
        <v>0.16297866459359539</v>
      </c>
      <c r="BV16" s="173">
        <f>0</f>
        <v>0</v>
      </c>
      <c r="BW16" s="172">
        <f t="shared" si="3"/>
        <v>0</v>
      </c>
      <c r="BX16" s="426">
        <v>3.7612124788149591E-2</v>
      </c>
      <c r="BY16" s="427">
        <v>0</v>
      </c>
      <c r="BZ16" s="427">
        <v>0</v>
      </c>
      <c r="CA16" s="431">
        <v>0.21210621590657805</v>
      </c>
      <c r="CB16" s="335">
        <v>70659336.772337064</v>
      </c>
      <c r="CC16" s="335">
        <v>14987284.541248934</v>
      </c>
      <c r="CD16" s="431">
        <v>0</v>
      </c>
      <c r="CE16" s="335">
        <v>0</v>
      </c>
      <c r="CF16" s="335">
        <v>0</v>
      </c>
      <c r="CG16" s="424">
        <v>0</v>
      </c>
      <c r="CH16" s="425">
        <v>0</v>
      </c>
      <c r="CI16" s="359">
        <v>0</v>
      </c>
      <c r="CJ16" s="333">
        <v>8.5357071887343455E-2</v>
      </c>
      <c r="CK16" s="334">
        <v>493175646.2136727</v>
      </c>
      <c r="CL16" s="335">
        <v>42096029.086947523</v>
      </c>
      <c r="CM16" s="333">
        <v>4.4332844667603379E-2</v>
      </c>
      <c r="CN16" s="334">
        <v>22202073.808708541</v>
      </c>
      <c r="CO16" s="334">
        <v>984281.08946014103</v>
      </c>
      <c r="CP16" s="333">
        <v>0.19276990305203642</v>
      </c>
      <c r="CQ16" s="334">
        <v>0</v>
      </c>
      <c r="CR16" s="335">
        <v>0</v>
      </c>
      <c r="CS16" s="426">
        <v>3.7554050255008575E-2</v>
      </c>
      <c r="CT16" s="427">
        <v>0</v>
      </c>
      <c r="CU16" s="427">
        <v>0</v>
      </c>
      <c r="CV16" s="427">
        <f t="shared" si="4"/>
        <v>11299126577.026302</v>
      </c>
      <c r="CX16" s="427">
        <f t="shared" si="5"/>
        <v>414061375395.90137</v>
      </c>
      <c r="CZ16" s="661">
        <f t="shared" si="6"/>
        <v>2.7288530755187525E-2</v>
      </c>
      <c r="DA16" s="672">
        <v>2.7858797160778201E-2</v>
      </c>
    </row>
    <row r="17" spans="1:105" ht="15.75">
      <c r="A17" s="171">
        <v>38412</v>
      </c>
      <c r="B17" s="316">
        <v>429221608928.73499</v>
      </c>
      <c r="C17" s="173">
        <v>-4568130266.9846678</v>
      </c>
      <c r="D17" s="333">
        <v>0</v>
      </c>
      <c r="E17" s="334">
        <v>0</v>
      </c>
      <c r="F17" s="335">
        <v>0</v>
      </c>
      <c r="G17" s="333">
        <v>0</v>
      </c>
      <c r="H17" s="334">
        <v>0</v>
      </c>
      <c r="I17" s="335">
        <v>0</v>
      </c>
      <c r="J17" s="333">
        <v>-0.11993277183312877</v>
      </c>
      <c r="K17" s="334">
        <v>0</v>
      </c>
      <c r="L17" s="334">
        <v>0</v>
      </c>
      <c r="M17" s="426">
        <v>-2.4514158247708223E-2</v>
      </c>
      <c r="N17" s="427">
        <v>991862717.28011012</v>
      </c>
      <c r="O17" s="427">
        <v>-24314679.611406501</v>
      </c>
      <c r="P17" s="453">
        <v>-3.7378826947017832E-3</v>
      </c>
      <c r="Q17" s="671">
        <v>813101307.26659226</v>
      </c>
      <c r="R17" s="427">
        <v>-3039277.3054711926</v>
      </c>
      <c r="S17" s="333">
        <v>-9.8612766323719209E-2</v>
      </c>
      <c r="T17" s="334">
        <v>0</v>
      </c>
      <c r="U17" s="334">
        <v>0</v>
      </c>
      <c r="V17" s="333">
        <v>0</v>
      </c>
      <c r="W17" s="334">
        <v>0</v>
      </c>
      <c r="X17" s="335">
        <v>0</v>
      </c>
      <c r="Y17" s="670">
        <v>0</v>
      </c>
      <c r="Z17" s="669">
        <v>0</v>
      </c>
      <c r="AA17" s="669">
        <v>0</v>
      </c>
      <c r="AB17" s="428">
        <v>1.7767831333953845E-2</v>
      </c>
      <c r="AC17" s="429">
        <v>38341372.60221491</v>
      </c>
      <c r="AD17" s="429">
        <v>681243.04150843353</v>
      </c>
      <c r="AE17" s="702">
        <v>0</v>
      </c>
      <c r="AF17" s="427">
        <v>482941000</v>
      </c>
      <c r="AG17" s="643">
        <v>0</v>
      </c>
      <c r="AH17" s="670">
        <v>-7.1773415396202245E-2</v>
      </c>
      <c r="AI17" s="669">
        <v>0</v>
      </c>
      <c r="AJ17" s="669">
        <v>0</v>
      </c>
      <c r="AK17" s="329">
        <v>5.9549409729345464E-2</v>
      </c>
      <c r="AL17" s="228">
        <v>0</v>
      </c>
      <c r="AM17" s="330">
        <f t="shared" si="0"/>
        <v>0</v>
      </c>
      <c r="AN17" s="702">
        <v>0</v>
      </c>
      <c r="AO17" s="427">
        <v>0</v>
      </c>
      <c r="AP17" s="427">
        <v>0</v>
      </c>
      <c r="AQ17" s="424">
        <v>2.7820070013284293E-2</v>
      </c>
      <c r="AR17" s="334">
        <v>0</v>
      </c>
      <c r="AS17" s="359">
        <v>0</v>
      </c>
      <c r="AT17" s="333">
        <v>0.1017882426816468</v>
      </c>
      <c r="AU17" s="334">
        <v>0</v>
      </c>
      <c r="AV17" s="335">
        <v>0</v>
      </c>
      <c r="AW17" s="415">
        <f>0</f>
        <v>0</v>
      </c>
      <c r="AX17" s="359">
        <f>0</f>
        <v>0</v>
      </c>
      <c r="AY17" s="220">
        <f t="shared" si="1"/>
        <v>0</v>
      </c>
      <c r="AZ17" s="426">
        <v>5.4390227814599131E-2</v>
      </c>
      <c r="BA17" s="427">
        <v>224340171.25548121</v>
      </c>
      <c r="BB17" s="454">
        <v>12201913.022551807</v>
      </c>
      <c r="BC17" s="426">
        <v>-4.1148367368931425E-2</v>
      </c>
      <c r="BD17" s="427">
        <v>201129519.96240136</v>
      </c>
      <c r="BE17" s="427">
        <v>-8276151.3761497177</v>
      </c>
      <c r="BF17" s="658">
        <v>-2.0024034213524229E-2</v>
      </c>
      <c r="BG17" s="217">
        <f t="shared" si="8"/>
        <v>297374020.3820219</v>
      </c>
      <c r="BH17" s="217">
        <f t="shared" si="2"/>
        <v>-5954627.5583428582</v>
      </c>
      <c r="BI17" s="428">
        <v>0</v>
      </c>
      <c r="BJ17" s="429">
        <v>0</v>
      </c>
      <c r="BK17" s="430">
        <v>0</v>
      </c>
      <c r="BL17" s="446">
        <v>0</v>
      </c>
      <c r="BM17" s="429">
        <v>0</v>
      </c>
      <c r="BN17" s="643">
        <v>0</v>
      </c>
      <c r="BO17" s="428">
        <v>0</v>
      </c>
      <c r="BP17" s="429">
        <v>0</v>
      </c>
      <c r="BQ17" s="430">
        <v>0</v>
      </c>
      <c r="BR17" s="426">
        <v>-1.6805517363843694E-2</v>
      </c>
      <c r="BS17" s="427">
        <v>167912195.54605669</v>
      </c>
      <c r="BT17" s="454">
        <v>-2821851.3178503732</v>
      </c>
      <c r="BU17" s="331">
        <v>-1.3861088638625417E-2</v>
      </c>
      <c r="BV17" s="173">
        <f>0</f>
        <v>0</v>
      </c>
      <c r="BW17" s="172">
        <f t="shared" si="3"/>
        <v>0</v>
      </c>
      <c r="BX17" s="426">
        <v>-7.6097849330761559E-3</v>
      </c>
      <c r="BY17" s="427">
        <v>0</v>
      </c>
      <c r="BZ17" s="427">
        <v>0</v>
      </c>
      <c r="CA17" s="431">
        <v>-1.02952674467903E-2</v>
      </c>
      <c r="CB17" s="335">
        <v>85646621.313585997</v>
      </c>
      <c r="CC17" s="335">
        <v>-881754.87233733817</v>
      </c>
      <c r="CD17" s="431">
        <v>0</v>
      </c>
      <c r="CE17" s="335">
        <v>0</v>
      </c>
      <c r="CF17" s="335">
        <v>0</v>
      </c>
      <c r="CG17" s="424">
        <v>0</v>
      </c>
      <c r="CH17" s="425">
        <v>0</v>
      </c>
      <c r="CI17" s="359">
        <v>0</v>
      </c>
      <c r="CJ17" s="333">
        <v>-4.31898127451752E-2</v>
      </c>
      <c r="CK17" s="334">
        <v>535271675.30062026</v>
      </c>
      <c r="CL17" s="335">
        <v>-23118283.42403001</v>
      </c>
      <c r="CM17" s="333">
        <v>8.9210336461373677E-2</v>
      </c>
      <c r="CN17" s="334">
        <v>23186354.898168683</v>
      </c>
      <c r="CO17" s="334">
        <v>2068462.5217784478</v>
      </c>
      <c r="CP17" s="333">
        <v>-0.10974805954920186</v>
      </c>
      <c r="CQ17" s="334">
        <v>0</v>
      </c>
      <c r="CR17" s="335">
        <v>0</v>
      </c>
      <c r="CS17" s="426">
        <v>2.2955027963587362E-2</v>
      </c>
      <c r="CT17" s="427">
        <v>0</v>
      </c>
      <c r="CU17" s="427">
        <v>0</v>
      </c>
      <c r="CV17" s="427">
        <f t="shared" si="4"/>
        <v>-4514675260.1049175</v>
      </c>
      <c r="CX17" s="427">
        <f t="shared" si="5"/>
        <v>425360501972.92767</v>
      </c>
      <c r="CZ17" s="661">
        <f t="shared" si="6"/>
        <v>-1.0613762300835956E-2</v>
      </c>
      <c r="DA17" s="672">
        <v>-1.0642824526905702E-2</v>
      </c>
    </row>
    <row r="18" spans="1:105" ht="15.75">
      <c r="A18" s="171">
        <v>38443</v>
      </c>
      <c r="B18" s="316">
        <v>424653478661.75031</v>
      </c>
      <c r="C18" s="173">
        <v>-10021998750.720942</v>
      </c>
      <c r="D18" s="333">
        <v>0</v>
      </c>
      <c r="E18" s="334">
        <v>0</v>
      </c>
      <c r="F18" s="335">
        <v>0</v>
      </c>
      <c r="G18" s="333">
        <v>0</v>
      </c>
      <c r="H18" s="334">
        <v>0</v>
      </c>
      <c r="I18" s="335">
        <v>0</v>
      </c>
      <c r="J18" s="333">
        <v>-0.10411594599522514</v>
      </c>
      <c r="K18" s="334">
        <v>0</v>
      </c>
      <c r="L18" s="334">
        <v>0</v>
      </c>
      <c r="M18" s="426">
        <v>-4.4074733357693151E-2</v>
      </c>
      <c r="N18" s="427">
        <v>967548037.66870368</v>
      </c>
      <c r="O18" s="427">
        <v>-42644421.771007366</v>
      </c>
      <c r="P18" s="453">
        <v>-7.5704941199014525E-2</v>
      </c>
      <c r="Q18" s="671">
        <v>810062029.96112108</v>
      </c>
      <c r="R18" s="427">
        <v>-61325698.345761016</v>
      </c>
      <c r="S18" s="333">
        <v>0.17800134388449679</v>
      </c>
      <c r="T18" s="334">
        <v>0</v>
      </c>
      <c r="U18" s="334">
        <v>0</v>
      </c>
      <c r="V18" s="333">
        <v>0</v>
      </c>
      <c r="W18" s="334">
        <v>0</v>
      </c>
      <c r="X18" s="335">
        <v>0</v>
      </c>
      <c r="Y18" s="670">
        <v>0</v>
      </c>
      <c r="Z18" s="669">
        <v>0</v>
      </c>
      <c r="AA18" s="669">
        <v>0</v>
      </c>
      <c r="AB18" s="428">
        <v>-4.9536984232729189E-2</v>
      </c>
      <c r="AC18" s="429">
        <v>39022615.643723339</v>
      </c>
      <c r="AD18" s="429">
        <v>-1933062.6958629745</v>
      </c>
      <c r="AE18" s="702">
        <v>0</v>
      </c>
      <c r="AF18" s="427">
        <v>482941000</v>
      </c>
      <c r="AG18" s="643">
        <v>0</v>
      </c>
      <c r="AH18" s="670">
        <v>-6.290787607999028E-2</v>
      </c>
      <c r="AI18" s="669">
        <v>0</v>
      </c>
      <c r="AJ18" s="669">
        <v>0</v>
      </c>
      <c r="AK18" s="329">
        <v>-3.4993070178072475E-2</v>
      </c>
      <c r="AL18" s="228">
        <v>0</v>
      </c>
      <c r="AM18" s="330">
        <f t="shared" si="0"/>
        <v>0</v>
      </c>
      <c r="AN18" s="702">
        <v>0</v>
      </c>
      <c r="AO18" s="427">
        <v>0</v>
      </c>
      <c r="AP18" s="427">
        <v>0</v>
      </c>
      <c r="AQ18" s="424">
        <v>3.9888891446905751E-2</v>
      </c>
      <c r="AR18" s="334">
        <v>0</v>
      </c>
      <c r="AS18" s="359">
        <v>0</v>
      </c>
      <c r="AT18" s="333">
        <v>-0.12630749779929343</v>
      </c>
      <c r="AU18" s="334">
        <v>0</v>
      </c>
      <c r="AV18" s="335">
        <v>0</v>
      </c>
      <c r="AW18" s="415">
        <f>0</f>
        <v>0</v>
      </c>
      <c r="AX18" s="359">
        <f>0</f>
        <v>0</v>
      </c>
      <c r="AY18" s="220">
        <f t="shared" si="1"/>
        <v>0</v>
      </c>
      <c r="AZ18" s="426">
        <v>-3.5326566524432827E-2</v>
      </c>
      <c r="BA18" s="427">
        <v>236542084.27803302</v>
      </c>
      <c r="BB18" s="454">
        <v>-8356219.6760759298</v>
      </c>
      <c r="BC18" s="426">
        <v>-2.476270398716459E-2</v>
      </c>
      <c r="BD18" s="427">
        <v>192853368.58625165</v>
      </c>
      <c r="BE18" s="427">
        <v>-4775570.8792288955</v>
      </c>
      <c r="BF18" s="658">
        <v>-0.12314409839704235</v>
      </c>
      <c r="BG18" s="217">
        <f t="shared" si="8"/>
        <v>291419392.82367903</v>
      </c>
      <c r="BH18" s="217">
        <f t="shared" si="2"/>
        <v>-35886578.384685472</v>
      </c>
      <c r="BI18" s="428">
        <v>0</v>
      </c>
      <c r="BJ18" s="429">
        <v>0</v>
      </c>
      <c r="BK18" s="430">
        <v>0</v>
      </c>
      <c r="BL18" s="446">
        <v>0</v>
      </c>
      <c r="BM18" s="429">
        <v>0</v>
      </c>
      <c r="BN18" s="643">
        <v>0</v>
      </c>
      <c r="BO18" s="428">
        <v>0</v>
      </c>
      <c r="BP18" s="429">
        <v>0</v>
      </c>
      <c r="BQ18" s="430">
        <v>0</v>
      </c>
      <c r="BR18" s="426">
        <v>3.2500976077000754E-2</v>
      </c>
      <c r="BS18" s="427">
        <v>165090344.22820631</v>
      </c>
      <c r="BT18" s="454">
        <v>5365597.3283047527</v>
      </c>
      <c r="BU18" s="331">
        <v>-0.12051792221160727</v>
      </c>
      <c r="BV18" s="173">
        <f>0</f>
        <v>0</v>
      </c>
      <c r="BW18" s="172">
        <f t="shared" si="3"/>
        <v>0</v>
      </c>
      <c r="BX18" s="426">
        <v>-3.3079728913608841E-3</v>
      </c>
      <c r="BY18" s="427">
        <v>0</v>
      </c>
      <c r="BZ18" s="427">
        <v>0</v>
      </c>
      <c r="CA18" s="431">
        <v>-7.3559419778629523E-2</v>
      </c>
      <c r="CB18" s="335">
        <v>84764866.441248655</v>
      </c>
      <c r="CC18" s="335">
        <v>-6235254.3930312758</v>
      </c>
      <c r="CD18" s="431">
        <v>0</v>
      </c>
      <c r="CE18" s="335">
        <v>0</v>
      </c>
      <c r="CF18" s="335">
        <v>0</v>
      </c>
      <c r="CG18" s="424">
        <v>0</v>
      </c>
      <c r="CH18" s="425">
        <v>0</v>
      </c>
      <c r="CI18" s="359">
        <v>0</v>
      </c>
      <c r="CJ18" s="333">
        <v>4.2524945254522176E-2</v>
      </c>
      <c r="CK18" s="334">
        <v>512153391.87659025</v>
      </c>
      <c r="CL18" s="335">
        <v>21779294.951469842</v>
      </c>
      <c r="CM18" s="333">
        <v>-1.5028180051528624E-2</v>
      </c>
      <c r="CN18" s="334">
        <v>25254817.419947129</v>
      </c>
      <c r="CO18" s="334">
        <v>-379533.94335544703</v>
      </c>
      <c r="CP18" s="333">
        <v>1.4238076320996502E-2</v>
      </c>
      <c r="CQ18" s="334">
        <v>0</v>
      </c>
      <c r="CR18" s="335">
        <v>0</v>
      </c>
      <c r="CS18" s="426">
        <v>9.9782908374038068E-3</v>
      </c>
      <c r="CT18" s="427">
        <v>0</v>
      </c>
      <c r="CU18" s="427">
        <v>0</v>
      </c>
      <c r="CV18" s="427">
        <f t="shared" si="4"/>
        <v>-9887607302.9117069</v>
      </c>
      <c r="CX18" s="427">
        <f t="shared" si="5"/>
        <v>420845826712.82288</v>
      </c>
      <c r="CZ18" s="661">
        <f t="shared" si="6"/>
        <v>-2.3494606992167752E-2</v>
      </c>
      <c r="DA18" s="672">
        <v>-2.3600415996365299E-2</v>
      </c>
    </row>
    <row r="19" spans="1:105" ht="15.75">
      <c r="A19" s="171">
        <v>38473</v>
      </c>
      <c r="B19" s="316">
        <v>414631479911.02936</v>
      </c>
      <c r="C19" s="173">
        <v>19003223601.77121</v>
      </c>
      <c r="D19" s="333">
        <v>0</v>
      </c>
      <c r="E19" s="334">
        <v>0</v>
      </c>
      <c r="F19" s="335">
        <v>0</v>
      </c>
      <c r="G19" s="333">
        <v>0</v>
      </c>
      <c r="H19" s="334">
        <v>0</v>
      </c>
      <c r="I19" s="335">
        <v>0</v>
      </c>
      <c r="J19" s="333">
        <v>0.10258574737778074</v>
      </c>
      <c r="K19" s="334">
        <v>0</v>
      </c>
      <c r="L19" s="334">
        <v>0</v>
      </c>
      <c r="M19" s="426">
        <v>3.4818695270734674E-2</v>
      </c>
      <c r="N19" s="427">
        <v>924903615.89769626</v>
      </c>
      <c r="O19" s="427">
        <v>32203937.156742517</v>
      </c>
      <c r="P19" s="453">
        <v>-9.7141648965314839E-2</v>
      </c>
      <c r="Q19" s="671">
        <v>748736331.61536014</v>
      </c>
      <c r="R19" s="427">
        <v>-72733481.893356875</v>
      </c>
      <c r="S19" s="333">
        <v>-0.13021388620489435</v>
      </c>
      <c r="T19" s="334">
        <v>0</v>
      </c>
      <c r="U19" s="334">
        <v>0</v>
      </c>
      <c r="V19" s="333">
        <v>0</v>
      </c>
      <c r="W19" s="334">
        <v>0</v>
      </c>
      <c r="X19" s="335">
        <v>0</v>
      </c>
      <c r="Y19" s="670">
        <v>0</v>
      </c>
      <c r="Z19" s="669">
        <v>0</v>
      </c>
      <c r="AA19" s="669">
        <v>0</v>
      </c>
      <c r="AB19" s="428">
        <v>2.7171263276452126E-2</v>
      </c>
      <c r="AC19" s="429">
        <v>37089552.94786036</v>
      </c>
      <c r="AD19" s="429">
        <v>1007770.0079522249</v>
      </c>
      <c r="AE19" s="702">
        <v>0</v>
      </c>
      <c r="AF19" s="427">
        <v>482941000</v>
      </c>
      <c r="AG19" s="643">
        <v>0</v>
      </c>
      <c r="AH19" s="670">
        <v>-0.11989384374887545</v>
      </c>
      <c r="AI19" s="669">
        <v>0</v>
      </c>
      <c r="AJ19" s="669">
        <v>0</v>
      </c>
      <c r="AK19" s="329">
        <v>-9.0418180063035689E-2</v>
      </c>
      <c r="AL19" s="228">
        <v>0</v>
      </c>
      <c r="AM19" s="330">
        <f t="shared" si="0"/>
        <v>0</v>
      </c>
      <c r="AN19" s="702">
        <v>0</v>
      </c>
      <c r="AO19" s="427">
        <v>0</v>
      </c>
      <c r="AP19" s="427">
        <v>0</v>
      </c>
      <c r="AQ19" s="424">
        <v>5.5342985428119634E-2</v>
      </c>
      <c r="AR19" s="334">
        <v>0</v>
      </c>
      <c r="AS19" s="359">
        <v>0</v>
      </c>
      <c r="AT19" s="333">
        <v>-7.2512155154309144E-2</v>
      </c>
      <c r="AU19" s="334">
        <v>0</v>
      </c>
      <c r="AV19" s="335">
        <v>0</v>
      </c>
      <c r="AW19" s="415">
        <f>0</f>
        <v>0</v>
      </c>
      <c r="AX19" s="359">
        <f>0</f>
        <v>0</v>
      </c>
      <c r="AY19" s="220">
        <f t="shared" si="1"/>
        <v>0</v>
      </c>
      <c r="AZ19" s="426">
        <v>5.6086973013047652E-3</v>
      </c>
      <c r="BA19" s="427">
        <v>228185864.60195711</v>
      </c>
      <c r="BB19" s="454">
        <v>1279825.4429888914</v>
      </c>
      <c r="BC19" s="426">
        <v>-0.11444618042920467</v>
      </c>
      <c r="BD19" s="427">
        <v>188077797.70702276</v>
      </c>
      <c r="BE19" s="427">
        <v>-21524785.571105383</v>
      </c>
      <c r="BF19" s="658">
        <v>-8.5543788318437272E-3</v>
      </c>
      <c r="BG19" s="217">
        <f t="shared" si="8"/>
        <v>255532814.43899357</v>
      </c>
      <c r="BH19" s="217">
        <f t="shared" si="2"/>
        <v>-2185924.4986783778</v>
      </c>
      <c r="BI19" s="428">
        <v>0</v>
      </c>
      <c r="BJ19" s="429">
        <v>0</v>
      </c>
      <c r="BK19" s="430">
        <v>0</v>
      </c>
      <c r="BL19" s="446">
        <v>0</v>
      </c>
      <c r="BM19" s="429">
        <v>0</v>
      </c>
      <c r="BN19" s="643">
        <v>0</v>
      </c>
      <c r="BO19" s="428">
        <v>0</v>
      </c>
      <c r="BP19" s="429">
        <v>0</v>
      </c>
      <c r="BQ19" s="430">
        <v>0</v>
      </c>
      <c r="BR19" s="426">
        <v>4.0391041538063041E-2</v>
      </c>
      <c r="BS19" s="427">
        <v>170455941.55651104</v>
      </c>
      <c r="BT19" s="454">
        <v>6884893.0158186834</v>
      </c>
      <c r="BU19" s="331">
        <v>-2.5313670367906323E-2</v>
      </c>
      <c r="BV19" s="173">
        <f>0</f>
        <v>0</v>
      </c>
      <c r="BW19" s="172">
        <f t="shared" si="3"/>
        <v>0</v>
      </c>
      <c r="BX19" s="426">
        <v>-5.853642713319334E-2</v>
      </c>
      <c r="BY19" s="427">
        <v>0</v>
      </c>
      <c r="BZ19" s="427">
        <v>0</v>
      </c>
      <c r="CA19" s="431">
        <v>-0.10999699734212355</v>
      </c>
      <c r="CB19" s="335">
        <v>78529612.048217371</v>
      </c>
      <c r="CC19" s="335">
        <v>-8638021.5277457591</v>
      </c>
      <c r="CD19" s="431">
        <v>0</v>
      </c>
      <c r="CE19" s="335">
        <v>0</v>
      </c>
      <c r="CF19" s="335">
        <v>0</v>
      </c>
      <c r="CG19" s="424">
        <v>0</v>
      </c>
      <c r="CH19" s="425">
        <v>0</v>
      </c>
      <c r="CI19" s="359">
        <v>0</v>
      </c>
      <c r="CJ19" s="333">
        <v>2.7464385044474678E-2</v>
      </c>
      <c r="CK19" s="334">
        <v>533932686.82806009</v>
      </c>
      <c r="CL19" s="335">
        <v>14664132.898876756</v>
      </c>
      <c r="CM19" s="333">
        <v>3.9731837664233736E-2</v>
      </c>
      <c r="CN19" s="334">
        <v>24875283.47659168</v>
      </c>
      <c r="CO19" s="334">
        <v>988340.72494373645</v>
      </c>
      <c r="CP19" s="333">
        <v>-7.568175933671234E-3</v>
      </c>
      <c r="CQ19" s="334">
        <v>0</v>
      </c>
      <c r="CR19" s="335">
        <v>0</v>
      </c>
      <c r="CS19" s="426">
        <v>-1.7630255227830537E-2</v>
      </c>
      <c r="CT19" s="427">
        <v>0</v>
      </c>
      <c r="CU19" s="427">
        <v>0</v>
      </c>
      <c r="CV19" s="427">
        <f t="shared" si="4"/>
        <v>19051276916.014771</v>
      </c>
      <c r="CX19" s="427">
        <f t="shared" si="5"/>
        <v>410958219409.91113</v>
      </c>
      <c r="CZ19" s="661">
        <f t="shared" si="6"/>
        <v>4.6358184399791828E-2</v>
      </c>
      <c r="DA19" s="672">
        <v>4.5831598714716204E-2</v>
      </c>
    </row>
    <row r="20" spans="1:105" ht="15.75">
      <c r="A20" s="171">
        <v>38504</v>
      </c>
      <c r="B20" s="316">
        <v>433634703512.8006</v>
      </c>
      <c r="C20" s="173">
        <v>11692873209.925346</v>
      </c>
      <c r="D20" s="333">
        <v>0</v>
      </c>
      <c r="E20" s="334">
        <v>0</v>
      </c>
      <c r="F20" s="335">
        <v>0</v>
      </c>
      <c r="G20" s="333">
        <v>0</v>
      </c>
      <c r="H20" s="334">
        <v>0</v>
      </c>
      <c r="I20" s="335">
        <v>0</v>
      </c>
      <c r="J20" s="333">
        <v>-2.8477194834437603E-2</v>
      </c>
      <c r="K20" s="334">
        <v>0</v>
      </c>
      <c r="L20" s="334">
        <v>0</v>
      </c>
      <c r="M20" s="426">
        <v>1.5316751668461177E-2</v>
      </c>
      <c r="N20" s="427">
        <v>957107553.05443883</v>
      </c>
      <c r="O20" s="427">
        <v>14659778.710143371</v>
      </c>
      <c r="P20" s="453">
        <v>0.12965904832068451</v>
      </c>
      <c r="Q20" s="671">
        <v>676002849.72200322</v>
      </c>
      <c r="R20" s="427">
        <v>87649886.157025635</v>
      </c>
      <c r="S20" s="333">
        <v>-0.16688712195400601</v>
      </c>
      <c r="T20" s="334">
        <v>0</v>
      </c>
      <c r="U20" s="334">
        <v>0</v>
      </c>
      <c r="V20" s="333">
        <v>0</v>
      </c>
      <c r="W20" s="334">
        <v>0</v>
      </c>
      <c r="X20" s="335">
        <v>0</v>
      </c>
      <c r="Y20" s="670">
        <v>0</v>
      </c>
      <c r="Z20" s="669">
        <v>0</v>
      </c>
      <c r="AA20" s="669">
        <v>0</v>
      </c>
      <c r="AB20" s="428">
        <v>0.12008636664047563</v>
      </c>
      <c r="AC20" s="429">
        <v>38097322.955812581</v>
      </c>
      <c r="AD20" s="429">
        <v>4574969.0924923187</v>
      </c>
      <c r="AE20" s="702">
        <v>0</v>
      </c>
      <c r="AF20" s="427">
        <v>482941000</v>
      </c>
      <c r="AG20" s="643">
        <v>0</v>
      </c>
      <c r="AH20" s="670">
        <v>-3.2809074994599258E-2</v>
      </c>
      <c r="AI20" s="669">
        <v>0</v>
      </c>
      <c r="AJ20" s="669">
        <v>0</v>
      </c>
      <c r="AK20" s="329">
        <v>-0.10944972143959715</v>
      </c>
      <c r="AL20" s="228">
        <v>0</v>
      </c>
      <c r="AM20" s="330">
        <f t="shared" si="0"/>
        <v>0</v>
      </c>
      <c r="AN20" s="702">
        <v>0</v>
      </c>
      <c r="AO20" s="427">
        <v>0</v>
      </c>
      <c r="AP20" s="427">
        <v>0</v>
      </c>
      <c r="AQ20" s="424">
        <v>0.12918415888111695</v>
      </c>
      <c r="AR20" s="334">
        <v>0</v>
      </c>
      <c r="AS20" s="359">
        <v>0</v>
      </c>
      <c r="AT20" s="333">
        <v>2.9330453903174462E-2</v>
      </c>
      <c r="AU20" s="334">
        <v>0</v>
      </c>
      <c r="AV20" s="335">
        <v>0</v>
      </c>
      <c r="AW20" s="415">
        <f>0</f>
        <v>0</v>
      </c>
      <c r="AX20" s="359">
        <f>0</f>
        <v>0</v>
      </c>
      <c r="AY20" s="220">
        <f t="shared" si="1"/>
        <v>0</v>
      </c>
      <c r="AZ20" s="426">
        <v>4.9684288804054393E-2</v>
      </c>
      <c r="BA20" s="427">
        <v>229465690.04494601</v>
      </c>
      <c r="BB20" s="454">
        <v>11400839.614814727</v>
      </c>
      <c r="BC20" s="426">
        <v>1.0952148634734203E-3</v>
      </c>
      <c r="BD20" s="427">
        <v>166553012.1359174</v>
      </c>
      <c r="BE20" s="427">
        <v>182411.33444752567</v>
      </c>
      <c r="BF20" s="658">
        <v>4.7960138319785114E-2</v>
      </c>
      <c r="BG20" s="217">
        <f t="shared" si="8"/>
        <v>253346889.94031519</v>
      </c>
      <c r="BH20" s="217">
        <f t="shared" si="2"/>
        <v>12150551.884424893</v>
      </c>
      <c r="BI20" s="428">
        <v>0</v>
      </c>
      <c r="BJ20" s="429">
        <v>0</v>
      </c>
      <c r="BK20" s="430">
        <v>0</v>
      </c>
      <c r="BL20" s="446">
        <v>0</v>
      </c>
      <c r="BM20" s="429">
        <v>0</v>
      </c>
      <c r="BN20" s="643">
        <v>0</v>
      </c>
      <c r="BO20" s="428">
        <v>0</v>
      </c>
      <c r="BP20" s="429">
        <v>0</v>
      </c>
      <c r="BQ20" s="430">
        <v>0</v>
      </c>
      <c r="BR20" s="426">
        <v>7.4856341109601029E-2</v>
      </c>
      <c r="BS20" s="427">
        <v>177340834.57232973</v>
      </c>
      <c r="BT20" s="454">
        <v>13275086.005407641</v>
      </c>
      <c r="BU20" s="331">
        <v>7.737141004702848E-2</v>
      </c>
      <c r="BV20" s="173">
        <f>0</f>
        <v>0</v>
      </c>
      <c r="BW20" s="172">
        <f t="shared" si="3"/>
        <v>0</v>
      </c>
      <c r="BX20" s="426">
        <v>5.3721056933600235E-2</v>
      </c>
      <c r="BY20" s="427">
        <v>0</v>
      </c>
      <c r="BZ20" s="427">
        <v>0</v>
      </c>
      <c r="CA20" s="431">
        <v>0.16213264738805638</v>
      </c>
      <c r="CB20" s="335">
        <v>69891590.520471618</v>
      </c>
      <c r="CC20" s="335">
        <v>11331708.60124605</v>
      </c>
      <c r="CD20" s="431">
        <v>0</v>
      </c>
      <c r="CE20" s="335">
        <v>0</v>
      </c>
      <c r="CF20" s="335">
        <v>0</v>
      </c>
      <c r="CG20" s="424">
        <v>0</v>
      </c>
      <c r="CH20" s="425">
        <v>0</v>
      </c>
      <c r="CI20" s="359">
        <v>0</v>
      </c>
      <c r="CJ20" s="333">
        <v>3.3134557460943688E-2</v>
      </c>
      <c r="CK20" s="334">
        <v>548596819.72693682</v>
      </c>
      <c r="CL20" s="335">
        <v>18177512.846133154</v>
      </c>
      <c r="CM20" s="333">
        <v>0.12534458149185262</v>
      </c>
      <c r="CN20" s="334">
        <v>25863624.201535415</v>
      </c>
      <c r="CO20" s="334">
        <v>3241865.1514040078</v>
      </c>
      <c r="CP20" s="333">
        <v>1.5807183187427415E-3</v>
      </c>
      <c r="CQ20" s="334">
        <v>0</v>
      </c>
      <c r="CR20" s="335">
        <v>0</v>
      </c>
      <c r="CS20" s="426">
        <v>4.7633476591210061E-2</v>
      </c>
      <c r="CT20" s="427">
        <v>0</v>
      </c>
      <c r="CU20" s="427">
        <v>0</v>
      </c>
      <c r="CV20" s="427">
        <f t="shared" si="4"/>
        <v>11516228600.527807</v>
      </c>
      <c r="CX20" s="427">
        <f t="shared" si="5"/>
        <v>430009496325.92596</v>
      </c>
      <c r="CZ20" s="661">
        <f t="shared" si="6"/>
        <v>2.678133552613237E-2</v>
      </c>
      <c r="DA20" s="672">
        <v>2.6964800361233499E-2</v>
      </c>
    </row>
    <row r="21" spans="1:105" ht="15.75">
      <c r="A21" s="171">
        <v>38534</v>
      </c>
      <c r="B21" s="316">
        <v>445327576722.72595</v>
      </c>
      <c r="C21" s="173">
        <v>18193166193.117367</v>
      </c>
      <c r="D21" s="333">
        <v>0</v>
      </c>
      <c r="E21" s="334">
        <v>0</v>
      </c>
      <c r="F21" s="335">
        <v>0</v>
      </c>
      <c r="G21" s="333">
        <v>0</v>
      </c>
      <c r="H21" s="334">
        <v>0</v>
      </c>
      <c r="I21" s="335">
        <v>0</v>
      </c>
      <c r="J21" s="333">
        <v>2.2332770307788199E-2</v>
      </c>
      <c r="K21" s="334">
        <v>0</v>
      </c>
      <c r="L21" s="334">
        <v>0</v>
      </c>
      <c r="M21" s="426">
        <v>1.6678456731925164E-2</v>
      </c>
      <c r="N21" s="427">
        <v>971767331.76458216</v>
      </c>
      <c r="O21" s="427">
        <v>16207579.39633395</v>
      </c>
      <c r="P21" s="453">
        <v>6.5223792591796004E-2</v>
      </c>
      <c r="Q21" s="671">
        <v>763652735.87902892</v>
      </c>
      <c r="R21" s="427">
        <v>49808327.657131359</v>
      </c>
      <c r="S21" s="333">
        <v>9.4104137815666788E-2</v>
      </c>
      <c r="T21" s="334">
        <v>0</v>
      </c>
      <c r="U21" s="334">
        <v>0</v>
      </c>
      <c r="V21" s="333">
        <v>0</v>
      </c>
      <c r="W21" s="334">
        <v>0</v>
      </c>
      <c r="X21" s="335">
        <v>0</v>
      </c>
      <c r="Y21" s="670">
        <v>0</v>
      </c>
      <c r="Z21" s="669">
        <v>0</v>
      </c>
      <c r="AA21" s="669">
        <v>0</v>
      </c>
      <c r="AB21" s="428">
        <v>0.23641318816792209</v>
      </c>
      <c r="AC21" s="429">
        <v>42672292.048304901</v>
      </c>
      <c r="AD21" s="429">
        <v>10088292.609572431</v>
      </c>
      <c r="AE21" s="702">
        <v>0</v>
      </c>
      <c r="AF21" s="427">
        <v>482941000</v>
      </c>
      <c r="AG21" s="643">
        <v>0</v>
      </c>
      <c r="AH21" s="670">
        <v>2.3797092490582612E-3</v>
      </c>
      <c r="AI21" s="669">
        <v>0</v>
      </c>
      <c r="AJ21" s="669">
        <v>0</v>
      </c>
      <c r="AK21" s="329">
        <v>0.21039295842044822</v>
      </c>
      <c r="AL21" s="228">
        <v>0</v>
      </c>
      <c r="AM21" s="330">
        <f t="shared" si="0"/>
        <v>0</v>
      </c>
      <c r="AN21" s="702">
        <v>0</v>
      </c>
      <c r="AO21" s="427">
        <v>0</v>
      </c>
      <c r="AP21" s="427">
        <v>0</v>
      </c>
      <c r="AQ21" s="424">
        <v>4.4884749755916303E-2</v>
      </c>
      <c r="AR21" s="334">
        <v>0</v>
      </c>
      <c r="AS21" s="359">
        <v>0</v>
      </c>
      <c r="AT21" s="333">
        <v>0.13043140643053344</v>
      </c>
      <c r="AU21" s="334">
        <v>0</v>
      </c>
      <c r="AV21" s="335">
        <v>0</v>
      </c>
      <c r="AW21" s="415">
        <f>0</f>
        <v>0</v>
      </c>
      <c r="AX21" s="359">
        <f>0</f>
        <v>0</v>
      </c>
      <c r="AY21" s="220">
        <f t="shared" si="1"/>
        <v>0</v>
      </c>
      <c r="AZ21" s="426">
        <v>3.2260648017018341E-3</v>
      </c>
      <c r="BA21" s="427">
        <v>240866529.65976071</v>
      </c>
      <c r="BB21" s="454">
        <v>777051.03324342484</v>
      </c>
      <c r="BC21" s="426">
        <v>-7.7341893294727195E-4</v>
      </c>
      <c r="BD21" s="427">
        <v>166735423.47036493</v>
      </c>
      <c r="BE21" s="427">
        <v>-128956.33330496117</v>
      </c>
      <c r="BF21" s="658">
        <v>0.11935469482679674</v>
      </c>
      <c r="BG21" s="217">
        <f t="shared" si="8"/>
        <v>265497441.82474008</v>
      </c>
      <c r="BH21" s="217">
        <f t="shared" si="2"/>
        <v>31688366.146287072</v>
      </c>
      <c r="BI21" s="428">
        <v>0</v>
      </c>
      <c r="BJ21" s="429">
        <v>0</v>
      </c>
      <c r="BK21" s="430">
        <v>0</v>
      </c>
      <c r="BL21" s="446">
        <v>0</v>
      </c>
      <c r="BM21" s="429">
        <v>0</v>
      </c>
      <c r="BN21" s="643">
        <v>0</v>
      </c>
      <c r="BO21" s="428">
        <v>0</v>
      </c>
      <c r="BP21" s="429">
        <v>0</v>
      </c>
      <c r="BQ21" s="430">
        <v>0</v>
      </c>
      <c r="BR21" s="426">
        <v>7.7437810859843637E-2</v>
      </c>
      <c r="BS21" s="427">
        <v>190615920.57773736</v>
      </c>
      <c r="BT21" s="454">
        <v>14760879.604573803</v>
      </c>
      <c r="BU21" s="331">
        <v>3.7226837525736974E-2</v>
      </c>
      <c r="BV21" s="173">
        <f>0</f>
        <v>0</v>
      </c>
      <c r="BW21" s="172">
        <f t="shared" si="3"/>
        <v>0</v>
      </c>
      <c r="BX21" s="426">
        <v>3.2077231319875762E-2</v>
      </c>
      <c r="BY21" s="427">
        <v>0</v>
      </c>
      <c r="BZ21" s="427">
        <v>0</v>
      </c>
      <c r="CA21" s="431">
        <v>0.12322661410581161</v>
      </c>
      <c r="CB21" s="335">
        <v>81223299.121717677</v>
      </c>
      <c r="CC21" s="335">
        <v>10008872.137272811</v>
      </c>
      <c r="CD21" s="431">
        <v>5.8221076791396563E-2</v>
      </c>
      <c r="CE21" s="335">
        <v>0</v>
      </c>
      <c r="CF21" s="335">
        <v>0</v>
      </c>
      <c r="CG21" s="424">
        <v>0</v>
      </c>
      <c r="CH21" s="425">
        <v>0</v>
      </c>
      <c r="CI21" s="359">
        <v>0</v>
      </c>
      <c r="CJ21" s="333">
        <v>5.6660093530791253E-2</v>
      </c>
      <c r="CK21" s="334">
        <v>566774332.57306993</v>
      </c>
      <c r="CL21" s="335">
        <v>32113486.694441929</v>
      </c>
      <c r="CM21" s="333">
        <v>0.22601112452178163</v>
      </c>
      <c r="CN21" s="334">
        <v>29105489.352939419</v>
      </c>
      <c r="CO21" s="334">
        <v>6578164.3784145806</v>
      </c>
      <c r="CP21" s="333">
        <v>9.7204839890214917E-2</v>
      </c>
      <c r="CQ21" s="334">
        <v>0</v>
      </c>
      <c r="CR21" s="335">
        <v>0</v>
      </c>
      <c r="CS21" s="426">
        <v>5.4269800603068886E-2</v>
      </c>
      <c r="CT21" s="427">
        <v>0</v>
      </c>
      <c r="CU21" s="427">
        <v>0</v>
      </c>
      <c r="CV21" s="427">
        <f t="shared" si="4"/>
        <v>18021264129.7934</v>
      </c>
      <c r="CX21" s="427">
        <f t="shared" si="5"/>
        <v>441525724926.45367</v>
      </c>
      <c r="CZ21" s="661">
        <f t="shared" si="6"/>
        <v>4.0815887076104701E-2</v>
      </c>
      <c r="DA21" s="672">
        <v>4.08534461912404E-2</v>
      </c>
    </row>
    <row r="22" spans="1:105" ht="15.75">
      <c r="A22" s="171">
        <v>38565</v>
      </c>
      <c r="B22" s="316">
        <v>463520742915.84332</v>
      </c>
      <c r="C22" s="173">
        <v>704337348.99786997</v>
      </c>
      <c r="D22" s="333">
        <v>0</v>
      </c>
      <c r="E22" s="334">
        <v>0</v>
      </c>
      <c r="F22" s="335">
        <v>0</v>
      </c>
      <c r="G22" s="333">
        <v>0</v>
      </c>
      <c r="H22" s="334">
        <v>0</v>
      </c>
      <c r="I22" s="335">
        <v>0</v>
      </c>
      <c r="J22" s="333">
        <v>-3.0771618566600392E-2</v>
      </c>
      <c r="K22" s="334">
        <v>0</v>
      </c>
      <c r="L22" s="334">
        <v>0</v>
      </c>
      <c r="M22" s="426">
        <v>5.4265030608257332E-2</v>
      </c>
      <c r="N22" s="427">
        <v>987974911.16091609</v>
      </c>
      <c r="O22" s="427">
        <v>53612488.794337429</v>
      </c>
      <c r="P22" s="453">
        <v>8.3352233334797327E-2</v>
      </c>
      <c r="Q22" s="671">
        <v>813461063.53616023</v>
      </c>
      <c r="R22" s="427">
        <v>67803796.376638427</v>
      </c>
      <c r="S22" s="333">
        <v>9.5828401678520664E-2</v>
      </c>
      <c r="T22" s="334">
        <v>0</v>
      </c>
      <c r="U22" s="334">
        <v>0</v>
      </c>
      <c r="V22" s="333">
        <v>0</v>
      </c>
      <c r="W22" s="334">
        <v>0</v>
      </c>
      <c r="X22" s="335">
        <v>0</v>
      </c>
      <c r="Y22" s="670">
        <v>0</v>
      </c>
      <c r="Z22" s="669">
        <v>0</v>
      </c>
      <c r="AA22" s="669">
        <v>0</v>
      </c>
      <c r="AB22" s="428">
        <v>1.1898907821453407E-2</v>
      </c>
      <c r="AC22" s="429">
        <v>52760584.657877333</v>
      </c>
      <c r="AD22" s="429">
        <v>627793.33345007128</v>
      </c>
      <c r="AE22" s="702">
        <v>0</v>
      </c>
      <c r="AF22" s="427">
        <v>482941000</v>
      </c>
      <c r="AG22" s="643">
        <v>0</v>
      </c>
      <c r="AH22" s="670">
        <v>6.8319221628577093E-2</v>
      </c>
      <c r="AI22" s="669">
        <v>0</v>
      </c>
      <c r="AJ22" s="669">
        <v>0</v>
      </c>
      <c r="AK22" s="329">
        <v>0.19033399101309117</v>
      </c>
      <c r="AL22" s="228">
        <v>0</v>
      </c>
      <c r="AM22" s="330">
        <f t="shared" si="0"/>
        <v>0</v>
      </c>
      <c r="AN22" s="702">
        <v>0</v>
      </c>
      <c r="AO22" s="427">
        <v>0</v>
      </c>
      <c r="AP22" s="427">
        <v>0</v>
      </c>
      <c r="AQ22" s="424">
        <v>7.4827713658255926E-2</v>
      </c>
      <c r="AR22" s="334">
        <v>0</v>
      </c>
      <c r="AS22" s="359">
        <v>0</v>
      </c>
      <c r="AT22" s="333">
        <v>5.2227264798668994E-2</v>
      </c>
      <c r="AU22" s="334">
        <v>0</v>
      </c>
      <c r="AV22" s="335">
        <v>0</v>
      </c>
      <c r="AW22" s="415">
        <f>0</f>
        <v>0</v>
      </c>
      <c r="AX22" s="359">
        <f>0</f>
        <v>0</v>
      </c>
      <c r="AY22" s="220">
        <f t="shared" si="1"/>
        <v>0</v>
      </c>
      <c r="AZ22" s="426">
        <v>0.17716187579429973</v>
      </c>
      <c r="BA22" s="427">
        <v>241643580.6930041</v>
      </c>
      <c r="BB22" s="454">
        <v>42810030.029223837</v>
      </c>
      <c r="BC22" s="426">
        <v>1.9203345717443754E-2</v>
      </c>
      <c r="BD22" s="427">
        <v>166606467.13705996</v>
      </c>
      <c r="BE22" s="427">
        <v>3199401.587194894</v>
      </c>
      <c r="BF22" s="658">
        <v>3.1751049872917401E-2</v>
      </c>
      <c r="BG22" s="217">
        <f t="shared" si="8"/>
        <v>297185807.97102714</v>
      </c>
      <c r="BH22" s="217">
        <f t="shared" si="2"/>
        <v>9435961.4104113355</v>
      </c>
      <c r="BI22" s="428">
        <v>0</v>
      </c>
      <c r="BJ22" s="429">
        <v>0</v>
      </c>
      <c r="BK22" s="430">
        <v>0</v>
      </c>
      <c r="BL22" s="446">
        <v>0</v>
      </c>
      <c r="BM22" s="429">
        <v>0</v>
      </c>
      <c r="BN22" s="643">
        <v>0</v>
      </c>
      <c r="BO22" s="428">
        <v>0</v>
      </c>
      <c r="BP22" s="429">
        <v>0</v>
      </c>
      <c r="BQ22" s="430">
        <v>0</v>
      </c>
      <c r="BR22" s="426">
        <v>0.10240922135657397</v>
      </c>
      <c r="BS22" s="427">
        <v>205376800.18231118</v>
      </c>
      <c r="BT22" s="454">
        <v>21032478.191375166</v>
      </c>
      <c r="BU22" s="331">
        <v>7.7103337055225221E-3</v>
      </c>
      <c r="BV22" s="173">
        <f>0</f>
        <v>0</v>
      </c>
      <c r="BW22" s="172">
        <f t="shared" si="3"/>
        <v>0</v>
      </c>
      <c r="BX22" s="426">
        <v>-2.8267729953387433E-2</v>
      </c>
      <c r="BY22" s="427">
        <v>0</v>
      </c>
      <c r="BZ22" s="427">
        <v>0</v>
      </c>
      <c r="CA22" s="431">
        <v>-3.6539635356622894E-3</v>
      </c>
      <c r="CB22" s="335">
        <v>91232171.258990481</v>
      </c>
      <c r="CC22" s="335">
        <v>-333359.02705964836</v>
      </c>
      <c r="CD22" s="431">
        <v>5.4262608746696292E-2</v>
      </c>
      <c r="CE22" s="335">
        <v>0</v>
      </c>
      <c r="CF22" s="335">
        <v>0</v>
      </c>
      <c r="CG22" s="424">
        <v>0</v>
      </c>
      <c r="CH22" s="425">
        <v>0</v>
      </c>
      <c r="CI22" s="359">
        <v>0</v>
      </c>
      <c r="CJ22" s="333">
        <v>-6.7444830799430391E-3</v>
      </c>
      <c r="CK22" s="334">
        <v>598887819.26751184</v>
      </c>
      <c r="CL22" s="335">
        <v>-4039188.7638337184</v>
      </c>
      <c r="CM22" s="333">
        <v>-2.6948757472465858E-2</v>
      </c>
      <c r="CN22" s="334">
        <v>35683653.731353998</v>
      </c>
      <c r="CO22" s="334">
        <v>-961630.13013771025</v>
      </c>
      <c r="CP22" s="333">
        <v>3.908895168592566E-2</v>
      </c>
      <c r="CQ22" s="334">
        <v>0</v>
      </c>
      <c r="CR22" s="335">
        <v>0</v>
      </c>
      <c r="CS22" s="426">
        <v>-3.9481813912659321E-2</v>
      </c>
      <c r="CT22" s="427">
        <v>0</v>
      </c>
      <c r="CU22" s="427">
        <v>0</v>
      </c>
      <c r="CV22" s="427">
        <f t="shared" si="4"/>
        <v>511149577.19626993</v>
      </c>
      <c r="CX22" s="427">
        <f t="shared" si="5"/>
        <v>459546989056.24713</v>
      </c>
      <c r="CZ22" s="661">
        <f t="shared" si="6"/>
        <v>1.1122901234670189E-3</v>
      </c>
      <c r="DA22" s="672">
        <v>1.5195379274013402E-3</v>
      </c>
    </row>
    <row r="23" spans="1:105" ht="15.75">
      <c r="A23" s="171">
        <v>38596</v>
      </c>
      <c r="B23" s="316">
        <v>464225080264.84119</v>
      </c>
      <c r="C23" s="173">
        <v>17780197428.463696</v>
      </c>
      <c r="D23" s="333">
        <v>0</v>
      </c>
      <c r="E23" s="334">
        <v>0</v>
      </c>
      <c r="F23" s="335">
        <v>0</v>
      </c>
      <c r="G23" s="333">
        <v>0</v>
      </c>
      <c r="H23" s="334">
        <v>0</v>
      </c>
      <c r="I23" s="335">
        <v>0</v>
      </c>
      <c r="J23" s="333">
        <v>-1.3867344184017874E-2</v>
      </c>
      <c r="K23" s="334">
        <v>0</v>
      </c>
      <c r="L23" s="334">
        <v>0</v>
      </c>
      <c r="M23" s="426">
        <v>0.13427364024757299</v>
      </c>
      <c r="N23" s="427">
        <v>1041587399.9552535</v>
      </c>
      <c r="O23" s="427">
        <v>139857731.82799664</v>
      </c>
      <c r="P23" s="453">
        <v>1.7044538738659604E-2</v>
      </c>
      <c r="Q23" s="671">
        <v>881264859.91279864</v>
      </c>
      <c r="R23" s="427">
        <v>15020753.043803126</v>
      </c>
      <c r="S23" s="333">
        <v>-7.3381660450780026E-2</v>
      </c>
      <c r="T23" s="334">
        <v>0</v>
      </c>
      <c r="U23" s="334">
        <v>0</v>
      </c>
      <c r="V23" s="333">
        <v>0</v>
      </c>
      <c r="W23" s="334">
        <v>0</v>
      </c>
      <c r="X23" s="335">
        <v>0</v>
      </c>
      <c r="Y23" s="670">
        <v>0</v>
      </c>
      <c r="Z23" s="669">
        <v>0</v>
      </c>
      <c r="AA23" s="669">
        <v>0</v>
      </c>
      <c r="AB23" s="428">
        <v>0.20192377735448144</v>
      </c>
      <c r="AC23" s="429">
        <v>53388377.991327398</v>
      </c>
      <c r="AD23" s="429">
        <v>10780382.95083769</v>
      </c>
      <c r="AE23" s="702">
        <v>0</v>
      </c>
      <c r="AF23" s="427">
        <v>482941000</v>
      </c>
      <c r="AG23" s="643">
        <v>0</v>
      </c>
      <c r="AH23" s="670">
        <v>-6.6820238677457854E-3</v>
      </c>
      <c r="AI23" s="669">
        <v>0</v>
      </c>
      <c r="AJ23" s="669">
        <v>0</v>
      </c>
      <c r="AK23" s="329">
        <v>0.2017626045681464</v>
      </c>
      <c r="AL23" s="228">
        <v>0</v>
      </c>
      <c r="AM23" s="330">
        <f t="shared" si="0"/>
        <v>0</v>
      </c>
      <c r="AN23" s="702">
        <v>0</v>
      </c>
      <c r="AO23" s="427">
        <v>0</v>
      </c>
      <c r="AP23" s="427">
        <v>0</v>
      </c>
      <c r="AQ23" s="424">
        <v>9.2084723300624671E-2</v>
      </c>
      <c r="AR23" s="334">
        <v>0</v>
      </c>
      <c r="AS23" s="359">
        <v>0</v>
      </c>
      <c r="AT23" s="333">
        <v>0.10150033822978816</v>
      </c>
      <c r="AU23" s="334">
        <v>0</v>
      </c>
      <c r="AV23" s="335">
        <v>0</v>
      </c>
      <c r="AW23" s="415">
        <f>0</f>
        <v>0</v>
      </c>
      <c r="AX23" s="359">
        <f>0</f>
        <v>0</v>
      </c>
      <c r="AY23" s="220">
        <f t="shared" si="1"/>
        <v>0</v>
      </c>
      <c r="AZ23" s="426">
        <v>0.10205440454948797</v>
      </c>
      <c r="BA23" s="427">
        <v>284453610.72222793</v>
      </c>
      <c r="BB23" s="454">
        <v>29029743.864208817</v>
      </c>
      <c r="BC23" s="426">
        <v>-6.7956356787182634E-2</v>
      </c>
      <c r="BD23" s="427">
        <v>169805868.72425485</v>
      </c>
      <c r="BE23" s="427">
        <v>-11539388.199582959</v>
      </c>
      <c r="BF23" s="658">
        <v>0.19050951335779559</v>
      </c>
      <c r="BG23" s="217">
        <f t="shared" si="8"/>
        <v>306621769.38143849</v>
      </c>
      <c r="BH23" s="217">
        <f t="shared" si="2"/>
        <v>58414364.069764078</v>
      </c>
      <c r="BI23" s="428">
        <v>0</v>
      </c>
      <c r="BJ23" s="429">
        <v>0</v>
      </c>
      <c r="BK23" s="430">
        <v>0</v>
      </c>
      <c r="BL23" s="446">
        <v>0</v>
      </c>
      <c r="BM23" s="429">
        <v>0</v>
      </c>
      <c r="BN23" s="643">
        <v>0</v>
      </c>
      <c r="BO23" s="428">
        <v>0</v>
      </c>
      <c r="BP23" s="429">
        <v>0</v>
      </c>
      <c r="BQ23" s="430">
        <v>0</v>
      </c>
      <c r="BR23" s="426">
        <v>0.12355980467415845</v>
      </c>
      <c r="BS23" s="427">
        <v>226409278.37368634</v>
      </c>
      <c r="BT23" s="454">
        <v>27975086.21226985</v>
      </c>
      <c r="BU23" s="331">
        <v>4.2790440921566544E-2</v>
      </c>
      <c r="BV23" s="173">
        <f>0</f>
        <v>0</v>
      </c>
      <c r="BW23" s="172">
        <f t="shared" si="3"/>
        <v>0</v>
      </c>
      <c r="BX23" s="426">
        <v>4.4352383505021555E-2</v>
      </c>
      <c r="BY23" s="427">
        <v>0</v>
      </c>
      <c r="BZ23" s="427">
        <v>0</v>
      </c>
      <c r="CA23" s="431">
        <v>0.12267845414483323</v>
      </c>
      <c r="CB23" s="335">
        <v>90898812.231930837</v>
      </c>
      <c r="CC23" s="335">
        <v>11151325.768214734</v>
      </c>
      <c r="CD23" s="431">
        <v>6.7113329727734095E-2</v>
      </c>
      <c r="CE23" s="335">
        <v>0</v>
      </c>
      <c r="CF23" s="335">
        <v>0</v>
      </c>
      <c r="CG23" s="424">
        <v>0</v>
      </c>
      <c r="CH23" s="425">
        <v>0</v>
      </c>
      <c r="CI23" s="359">
        <v>0</v>
      </c>
      <c r="CJ23" s="333">
        <v>-1.5261465688775837E-2</v>
      </c>
      <c r="CK23" s="334">
        <v>594848630.50367808</v>
      </c>
      <c r="CL23" s="335">
        <v>-9078261.9644471779</v>
      </c>
      <c r="CM23" s="333">
        <v>0.11824160586524102</v>
      </c>
      <c r="CN23" s="334">
        <v>34722023.601216286</v>
      </c>
      <c r="CO23" s="334">
        <v>4105587.8294986128</v>
      </c>
      <c r="CP23" s="333">
        <v>6.098145105153073E-2</v>
      </c>
      <c r="CQ23" s="334">
        <v>0</v>
      </c>
      <c r="CR23" s="335">
        <v>0</v>
      </c>
      <c r="CS23" s="426">
        <v>1.7097954103360943E-2</v>
      </c>
      <c r="CT23" s="427">
        <v>0</v>
      </c>
      <c r="CU23" s="427">
        <v>0</v>
      </c>
      <c r="CV23" s="427">
        <f t="shared" si="4"/>
        <v>17504480103.061134</v>
      </c>
      <c r="CX23" s="427">
        <f t="shared" si="5"/>
        <v>460058138633.44348</v>
      </c>
      <c r="CZ23" s="661">
        <f t="shared" si="6"/>
        <v>3.8048408740374497E-2</v>
      </c>
      <c r="DA23" s="672">
        <v>3.8300811792245398E-2</v>
      </c>
    </row>
    <row r="24" spans="1:105" ht="15.75">
      <c r="A24" s="185">
        <v>38626</v>
      </c>
      <c r="B24" s="316">
        <v>482005277693.30487</v>
      </c>
      <c r="C24" s="173">
        <v>-10446798469.377581</v>
      </c>
      <c r="D24" s="333">
        <v>0</v>
      </c>
      <c r="E24" s="334">
        <v>0</v>
      </c>
      <c r="F24" s="335">
        <v>0</v>
      </c>
      <c r="G24" s="333">
        <v>0</v>
      </c>
      <c r="H24" s="334">
        <v>0</v>
      </c>
      <c r="I24" s="335">
        <v>0</v>
      </c>
      <c r="J24" s="333">
        <v>-8.8672094254897166E-2</v>
      </c>
      <c r="K24" s="334">
        <v>0</v>
      </c>
      <c r="L24" s="334">
        <v>0</v>
      </c>
      <c r="M24" s="426">
        <v>-8.4087000995622427E-2</v>
      </c>
      <c r="N24" s="427">
        <v>1181445131.7832501</v>
      </c>
      <c r="O24" s="427">
        <v>-99344177.972531423</v>
      </c>
      <c r="P24" s="453">
        <v>-7.1425198306668075E-2</v>
      </c>
      <c r="Q24" s="671">
        <v>896285612.95660174</v>
      </c>
      <c r="R24" s="427">
        <v>-64017377.644838825</v>
      </c>
      <c r="S24" s="333">
        <v>3.1655163981273706E-3</v>
      </c>
      <c r="T24" s="334">
        <v>0</v>
      </c>
      <c r="U24" s="334">
        <v>0</v>
      </c>
      <c r="V24" s="333">
        <v>0</v>
      </c>
      <c r="W24" s="334">
        <v>0</v>
      </c>
      <c r="X24" s="335">
        <v>0</v>
      </c>
      <c r="Y24" s="670">
        <v>0</v>
      </c>
      <c r="Z24" s="669">
        <v>0</v>
      </c>
      <c r="AA24" s="669">
        <v>0</v>
      </c>
      <c r="AB24" s="428">
        <v>-8.7873469015134403E-2</v>
      </c>
      <c r="AC24" s="429">
        <v>64168760.942165092</v>
      </c>
      <c r="AD24" s="429">
        <v>-5638731.6263909107</v>
      </c>
      <c r="AE24" s="702">
        <v>0</v>
      </c>
      <c r="AF24" s="427">
        <v>482941000</v>
      </c>
      <c r="AG24" s="643">
        <v>0</v>
      </c>
      <c r="AH24" s="670">
        <v>4.7459324058487101E-2</v>
      </c>
      <c r="AI24" s="669">
        <v>0</v>
      </c>
      <c r="AJ24" s="669">
        <v>0</v>
      </c>
      <c r="AK24" s="329">
        <v>-0.12871061232015657</v>
      </c>
      <c r="AL24" s="228">
        <v>0</v>
      </c>
      <c r="AM24" s="330">
        <f t="shared" si="0"/>
        <v>0</v>
      </c>
      <c r="AN24" s="702">
        <v>0</v>
      </c>
      <c r="AO24" s="427">
        <v>0</v>
      </c>
      <c r="AP24" s="427">
        <v>0</v>
      </c>
      <c r="AQ24" s="424">
        <v>6.8521654767526932E-2</v>
      </c>
      <c r="AR24" s="334">
        <v>0</v>
      </c>
      <c r="AS24" s="359">
        <v>0</v>
      </c>
      <c r="AT24" s="333">
        <v>-0.25117963055032216</v>
      </c>
      <c r="AU24" s="334">
        <v>0</v>
      </c>
      <c r="AV24" s="335">
        <v>0</v>
      </c>
      <c r="AW24" s="415">
        <f>0</f>
        <v>0</v>
      </c>
      <c r="AX24" s="359">
        <f>0</f>
        <v>0</v>
      </c>
      <c r="AY24" s="220">
        <f t="shared" si="1"/>
        <v>0</v>
      </c>
      <c r="AZ24" s="426">
        <v>-2.2608924335224378E-2</v>
      </c>
      <c r="BA24" s="427">
        <v>313483354.58643675</v>
      </c>
      <c r="BB24" s="454">
        <v>-7087521.4441970624</v>
      </c>
      <c r="BC24" s="426">
        <v>-6.5929908018629219E-2</v>
      </c>
      <c r="BD24" s="427">
        <v>158266480.52467188</v>
      </c>
      <c r="BE24" s="427">
        <v>-10434494.50342379</v>
      </c>
      <c r="BF24" s="658">
        <v>-6.1006967623073081E-2</v>
      </c>
      <c r="BG24" s="217">
        <f t="shared" si="8"/>
        <v>365036133.45120257</v>
      </c>
      <c r="BH24" s="217">
        <f t="shared" si="2"/>
        <v>-22269747.5747093</v>
      </c>
      <c r="BI24" s="428">
        <v>0</v>
      </c>
      <c r="BJ24" s="429">
        <v>0</v>
      </c>
      <c r="BK24" s="430">
        <v>0</v>
      </c>
      <c r="BL24" s="446">
        <v>0</v>
      </c>
      <c r="BM24" s="429">
        <v>0</v>
      </c>
      <c r="BN24" s="643">
        <v>0</v>
      </c>
      <c r="BO24" s="428">
        <v>0</v>
      </c>
      <c r="BP24" s="429">
        <v>0</v>
      </c>
      <c r="BQ24" s="430">
        <v>0</v>
      </c>
      <c r="BR24" s="426">
        <v>-0.14475455054827349</v>
      </c>
      <c r="BS24" s="427">
        <v>254384364.58595619</v>
      </c>
      <c r="BT24" s="454">
        <v>-36823294.362148225</v>
      </c>
      <c r="BU24" s="331">
        <v>-0.11697046984891847</v>
      </c>
      <c r="BV24" s="173">
        <f>0</f>
        <v>0</v>
      </c>
      <c r="BW24" s="172">
        <f t="shared" si="3"/>
        <v>0</v>
      </c>
      <c r="BX24" s="426">
        <v>-4.245836643786622E-2</v>
      </c>
      <c r="BY24" s="427">
        <v>0</v>
      </c>
      <c r="BZ24" s="427">
        <v>0</v>
      </c>
      <c r="CA24" s="431">
        <v>-6.6649100799952107E-2</v>
      </c>
      <c r="CB24" s="335">
        <v>102050138.00014555</v>
      </c>
      <c r="CC24" s="335">
        <v>-6801549.9342207238</v>
      </c>
      <c r="CD24" s="431">
        <v>-4.891969162421058E-2</v>
      </c>
      <c r="CE24" s="335">
        <v>0</v>
      </c>
      <c r="CF24" s="335">
        <v>0</v>
      </c>
      <c r="CG24" s="424">
        <v>0</v>
      </c>
      <c r="CH24" s="425">
        <v>0</v>
      </c>
      <c r="CI24" s="359">
        <v>0</v>
      </c>
      <c r="CJ24" s="333">
        <v>-5.6510514786640931E-2</v>
      </c>
      <c r="CK24" s="334">
        <v>585770368.53923094</v>
      </c>
      <c r="CL24" s="335">
        <v>-33102185.072912317</v>
      </c>
      <c r="CM24" s="333">
        <v>-9.4408160979788283E-2</v>
      </c>
      <c r="CN24" s="334">
        <v>38827611.430714898</v>
      </c>
      <c r="CO24" s="334">
        <v>-3665643.3904115995</v>
      </c>
      <c r="CP24" s="333">
        <v>-7.0959519036702223E-2</v>
      </c>
      <c r="CQ24" s="334">
        <v>0</v>
      </c>
      <c r="CR24" s="335">
        <v>0</v>
      </c>
      <c r="CS24" s="426">
        <v>-3.0719309435923912E-2</v>
      </c>
      <c r="CT24" s="427">
        <v>0</v>
      </c>
      <c r="CU24" s="427">
        <v>0</v>
      </c>
      <c r="CV24" s="427">
        <f t="shared" si="4"/>
        <v>-10157613745.851797</v>
      </c>
      <c r="CX24" s="427">
        <f t="shared" si="5"/>
        <v>477562618736.50452</v>
      </c>
      <c r="CZ24" s="661">
        <f t="shared" si="6"/>
        <v>-2.1269700238946605E-2</v>
      </c>
      <c r="DA24" s="672">
        <v>-2.1673618428769102E-2</v>
      </c>
    </row>
    <row r="25" spans="1:105" ht="15.75">
      <c r="A25" s="171">
        <v>38657</v>
      </c>
      <c r="B25" s="316">
        <v>471558479223.92725</v>
      </c>
      <c r="C25" s="173">
        <v>22266863847.822014</v>
      </c>
      <c r="D25" s="333">
        <v>0</v>
      </c>
      <c r="E25" s="334">
        <v>0</v>
      </c>
      <c r="F25" s="335">
        <v>0</v>
      </c>
      <c r="G25" s="333">
        <v>0</v>
      </c>
      <c r="H25" s="334">
        <v>0</v>
      </c>
      <c r="I25" s="335">
        <v>0</v>
      </c>
      <c r="J25" s="333">
        <v>4.6999802292562912E-2</v>
      </c>
      <c r="K25" s="334">
        <v>0</v>
      </c>
      <c r="L25" s="334">
        <v>0</v>
      </c>
      <c r="M25" s="426">
        <v>0.17632448161420058</v>
      </c>
      <c r="N25" s="427">
        <v>1082100953.8107188</v>
      </c>
      <c r="O25" s="427">
        <v>190800889.734907</v>
      </c>
      <c r="P25" s="453">
        <v>5.928363429607128E-2</v>
      </c>
      <c r="Q25" s="671">
        <v>832268235.31176293</v>
      </c>
      <c r="R25" s="427">
        <v>49339885.698459148</v>
      </c>
      <c r="S25" s="333">
        <v>3.7266374248715033E-2</v>
      </c>
      <c r="T25" s="334">
        <v>0</v>
      </c>
      <c r="U25" s="334">
        <v>0</v>
      </c>
      <c r="V25" s="333">
        <v>0</v>
      </c>
      <c r="W25" s="334">
        <v>0</v>
      </c>
      <c r="X25" s="335">
        <v>0</v>
      </c>
      <c r="Y25" s="670">
        <v>0</v>
      </c>
      <c r="Z25" s="669">
        <v>0</v>
      </c>
      <c r="AA25" s="669">
        <v>0</v>
      </c>
      <c r="AB25" s="428">
        <v>5.8781968206158483E-2</v>
      </c>
      <c r="AC25" s="429">
        <v>58530029.31577418</v>
      </c>
      <c r="AD25" s="429">
        <v>3440510.3223453616</v>
      </c>
      <c r="AE25" s="702">
        <v>0</v>
      </c>
      <c r="AF25" s="427">
        <v>482941000</v>
      </c>
      <c r="AG25" s="643">
        <v>0</v>
      </c>
      <c r="AH25" s="670">
        <v>-0.2505535494273442</v>
      </c>
      <c r="AI25" s="669">
        <v>0</v>
      </c>
      <c r="AJ25" s="669">
        <v>0</v>
      </c>
      <c r="AK25" s="329">
        <v>0.23531325566925013</v>
      </c>
      <c r="AL25" s="228">
        <v>0</v>
      </c>
      <c r="AM25" s="330">
        <f t="shared" si="0"/>
        <v>0</v>
      </c>
      <c r="AN25" s="702">
        <v>0</v>
      </c>
      <c r="AO25" s="427">
        <v>0</v>
      </c>
      <c r="AP25" s="427">
        <v>0</v>
      </c>
      <c r="AQ25" s="424">
        <v>6.2694217719973397E-2</v>
      </c>
      <c r="AR25" s="334">
        <v>0</v>
      </c>
      <c r="AS25" s="359">
        <v>0</v>
      </c>
      <c r="AT25" s="333">
        <v>8.6323951200298482E-3</v>
      </c>
      <c r="AU25" s="334">
        <v>0</v>
      </c>
      <c r="AV25" s="335">
        <v>0</v>
      </c>
      <c r="AW25" s="415">
        <f>0</f>
        <v>0</v>
      </c>
      <c r="AX25" s="359">
        <f>0</f>
        <v>0</v>
      </c>
      <c r="AY25" s="220">
        <f t="shared" si="1"/>
        <v>0</v>
      </c>
      <c r="AZ25" s="426">
        <v>0.10838877855517653</v>
      </c>
      <c r="BA25" s="427">
        <v>306395833.14223969</v>
      </c>
      <c r="BB25" s="454">
        <v>33209870.108683039</v>
      </c>
      <c r="BC25" s="426">
        <v>-5.0522845851910185E-2</v>
      </c>
      <c r="BD25" s="427">
        <v>147831986.0212481</v>
      </c>
      <c r="BE25" s="427">
        <v>-7468892.641733259</v>
      </c>
      <c r="BF25" s="658">
        <v>0.10624392490657462</v>
      </c>
      <c r="BG25" s="217">
        <f t="shared" si="8"/>
        <v>342766385.87649328</v>
      </c>
      <c r="BH25" s="217">
        <f t="shared" si="2"/>
        <v>36416846.161560133</v>
      </c>
      <c r="BI25" s="428">
        <v>0</v>
      </c>
      <c r="BJ25" s="429">
        <v>0</v>
      </c>
      <c r="BK25" s="430">
        <v>0</v>
      </c>
      <c r="BL25" s="446">
        <v>0</v>
      </c>
      <c r="BM25" s="429">
        <v>0</v>
      </c>
      <c r="BN25" s="643">
        <v>0</v>
      </c>
      <c r="BO25" s="428">
        <v>0</v>
      </c>
      <c r="BP25" s="429">
        <v>0</v>
      </c>
      <c r="BQ25" s="430">
        <v>0</v>
      </c>
      <c r="BR25" s="426">
        <v>0.11636217681278616</v>
      </c>
      <c r="BS25" s="427">
        <v>217561070.22380796</v>
      </c>
      <c r="BT25" s="454">
        <v>25315879.720961727</v>
      </c>
      <c r="BU25" s="331">
        <v>-8.4618799824654631E-2</v>
      </c>
      <c r="BV25" s="173">
        <f>0</f>
        <v>0</v>
      </c>
      <c r="BW25" s="172">
        <f t="shared" si="3"/>
        <v>0</v>
      </c>
      <c r="BX25" s="426">
        <v>0.11037065063958565</v>
      </c>
      <c r="BY25" s="427">
        <v>0</v>
      </c>
      <c r="BZ25" s="427">
        <v>0</v>
      </c>
      <c r="CA25" s="431">
        <v>9.937474890950658E-2</v>
      </c>
      <c r="CB25" s="335">
        <v>95248588.065924823</v>
      </c>
      <c r="CC25" s="335">
        <v>9465304.5230363049</v>
      </c>
      <c r="CD25" s="431">
        <v>9.375979065912253E-2</v>
      </c>
      <c r="CE25" s="335">
        <v>0</v>
      </c>
      <c r="CF25" s="335">
        <v>0</v>
      </c>
      <c r="CG25" s="424">
        <v>0</v>
      </c>
      <c r="CH25" s="425">
        <v>0</v>
      </c>
      <c r="CI25" s="359">
        <v>0</v>
      </c>
      <c r="CJ25" s="333">
        <v>9.3079279963720785E-2</v>
      </c>
      <c r="CK25" s="334">
        <v>552668183.46631861</v>
      </c>
      <c r="CL25" s="335">
        <v>51441956.575902469</v>
      </c>
      <c r="CM25" s="333">
        <v>-3.4016511168121905E-2</v>
      </c>
      <c r="CN25" s="334">
        <v>35161968.040303297</v>
      </c>
      <c r="CO25" s="334">
        <v>-1196087.4785361225</v>
      </c>
      <c r="CP25" s="333">
        <v>3.5033585872021357E-2</v>
      </c>
      <c r="CQ25" s="334">
        <v>0</v>
      </c>
      <c r="CR25" s="335">
        <v>0</v>
      </c>
      <c r="CS25" s="426">
        <v>8.2350048726036351E-2</v>
      </c>
      <c r="CT25" s="427">
        <v>0</v>
      </c>
      <c r="CU25" s="427">
        <v>0</v>
      </c>
      <c r="CV25" s="427">
        <f t="shared" si="4"/>
        <v>21876097685.096428</v>
      </c>
      <c r="CX25" s="427">
        <f t="shared" si="5"/>
        <v>467405004990.65271</v>
      </c>
      <c r="CZ25" s="661">
        <f t="shared" si="6"/>
        <v>4.6803302171601502E-2</v>
      </c>
      <c r="DA25" s="672">
        <v>4.7219729532735705E-2</v>
      </c>
    </row>
    <row r="26" spans="1:105" s="170" customFormat="1" ht="15.75">
      <c r="A26" s="187">
        <v>38687</v>
      </c>
      <c r="B26" s="317">
        <v>493825343071.74927</v>
      </c>
      <c r="C26" s="189">
        <v>16095634909.979105</v>
      </c>
      <c r="D26" s="346">
        <v>0</v>
      </c>
      <c r="E26" s="347">
        <v>0</v>
      </c>
      <c r="F26" s="348">
        <v>0</v>
      </c>
      <c r="G26" s="346">
        <v>0</v>
      </c>
      <c r="H26" s="347">
        <v>0</v>
      </c>
      <c r="I26" s="348">
        <v>0</v>
      </c>
      <c r="J26" s="346">
        <v>-1.9219953649612893E-2</v>
      </c>
      <c r="K26" s="347">
        <v>0</v>
      </c>
      <c r="L26" s="347">
        <v>0</v>
      </c>
      <c r="M26" s="438">
        <v>5.4707441535750918E-2</v>
      </c>
      <c r="N26" s="439">
        <v>1272901843.5456259</v>
      </c>
      <c r="O26" s="439">
        <v>69637203.186521888</v>
      </c>
      <c r="P26" s="668">
        <v>3.4647355880912029E-2</v>
      </c>
      <c r="Q26" s="667">
        <v>881608121.01022196</v>
      </c>
      <c r="R26" s="439">
        <v>30545390.316143315</v>
      </c>
      <c r="S26" s="346">
        <v>2.4070011609022678E-2</v>
      </c>
      <c r="T26" s="347">
        <v>0</v>
      </c>
      <c r="U26" s="347">
        <v>0</v>
      </c>
      <c r="V26" s="346">
        <v>0</v>
      </c>
      <c r="W26" s="347">
        <v>0</v>
      </c>
      <c r="X26" s="348">
        <v>0</v>
      </c>
      <c r="Y26" s="666">
        <v>0</v>
      </c>
      <c r="Z26" s="665">
        <v>0</v>
      </c>
      <c r="AA26" s="665">
        <v>0</v>
      </c>
      <c r="AB26" s="440">
        <v>6.1684101451936334E-2</v>
      </c>
      <c r="AC26" s="441">
        <v>61970539.638119549</v>
      </c>
      <c r="AD26" s="441">
        <v>3822597.0540690082</v>
      </c>
      <c r="AE26" s="703">
        <v>0</v>
      </c>
      <c r="AF26" s="439">
        <v>482941000</v>
      </c>
      <c r="AG26" s="664">
        <v>0</v>
      </c>
      <c r="AH26" s="666">
        <v>0.12528419411224379</v>
      </c>
      <c r="AI26" s="665">
        <v>0</v>
      </c>
      <c r="AJ26" s="665">
        <v>0</v>
      </c>
      <c r="AK26" s="340">
        <v>-2.1001040838782851E-2</v>
      </c>
      <c r="AL26" s="341">
        <v>0</v>
      </c>
      <c r="AM26" s="342">
        <f t="shared" si="0"/>
        <v>0</v>
      </c>
      <c r="AN26" s="703">
        <v>0</v>
      </c>
      <c r="AO26" s="439">
        <v>0</v>
      </c>
      <c r="AP26" s="439">
        <v>0</v>
      </c>
      <c r="AQ26" s="435">
        <v>5.3940251566659186E-2</v>
      </c>
      <c r="AR26" s="347">
        <v>0</v>
      </c>
      <c r="AS26" s="437">
        <v>0</v>
      </c>
      <c r="AT26" s="346">
        <v>-0.23698613486549916</v>
      </c>
      <c r="AU26" s="347">
        <v>0</v>
      </c>
      <c r="AV26" s="348">
        <v>0</v>
      </c>
      <c r="AW26" s="416">
        <f>0</f>
        <v>0</v>
      </c>
      <c r="AX26" s="437">
        <f>0</f>
        <v>0</v>
      </c>
      <c r="AY26" s="721">
        <f t="shared" si="1"/>
        <v>0</v>
      </c>
      <c r="AZ26" s="438">
        <v>0.12089000823810636</v>
      </c>
      <c r="BA26" s="439">
        <v>339605703.25092274</v>
      </c>
      <c r="BB26" s="663">
        <v>41054936.263711952</v>
      </c>
      <c r="BC26" s="438">
        <v>4.5907181454943984E-2</v>
      </c>
      <c r="BD26" s="439">
        <v>140363093.37951484</v>
      </c>
      <c r="BE26" s="439">
        <v>6443673.9973506341</v>
      </c>
      <c r="BF26" s="708">
        <v>-3.3287466068204728E-2</v>
      </c>
      <c r="BG26" s="239">
        <f t="shared" si="8"/>
        <v>379183232.03805339</v>
      </c>
      <c r="BH26" s="239">
        <f t="shared" si="2"/>
        <v>-12622048.970098902</v>
      </c>
      <c r="BI26" s="440">
        <v>0</v>
      </c>
      <c r="BJ26" s="441">
        <v>0</v>
      </c>
      <c r="BK26" s="442">
        <v>0</v>
      </c>
      <c r="BL26" s="447">
        <v>0</v>
      </c>
      <c r="BM26" s="441">
        <v>0</v>
      </c>
      <c r="BN26" s="664">
        <v>0</v>
      </c>
      <c r="BO26" s="440">
        <v>0</v>
      </c>
      <c r="BP26" s="441">
        <v>0</v>
      </c>
      <c r="BQ26" s="442">
        <v>0</v>
      </c>
      <c r="BR26" s="438">
        <v>2.2623645853365258E-2</v>
      </c>
      <c r="BS26" s="439">
        <v>242876949.94476971</v>
      </c>
      <c r="BT26" s="663">
        <v>5494762.1014959905</v>
      </c>
      <c r="BU26" s="343">
        <v>8.5483584416076522E-2</v>
      </c>
      <c r="BV26" s="189">
        <f>0</f>
        <v>0</v>
      </c>
      <c r="BW26" s="188">
        <f t="shared" si="3"/>
        <v>0</v>
      </c>
      <c r="BX26" s="438">
        <v>4.7116292956479677E-2</v>
      </c>
      <c r="BY26" s="439">
        <v>0</v>
      </c>
      <c r="BZ26" s="439">
        <v>0</v>
      </c>
      <c r="CA26" s="443">
        <v>0.12857317224769718</v>
      </c>
      <c r="CB26" s="348">
        <v>104713892.58896112</v>
      </c>
      <c r="CC26" s="348">
        <v>13463397.348567359</v>
      </c>
      <c r="CD26" s="443">
        <v>5.1068879658282426E-2</v>
      </c>
      <c r="CE26" s="347">
        <v>0</v>
      </c>
      <c r="CF26" s="347">
        <v>0</v>
      </c>
      <c r="CG26" s="435">
        <v>0</v>
      </c>
      <c r="CH26" s="436">
        <v>0</v>
      </c>
      <c r="CI26" s="437">
        <v>0</v>
      </c>
      <c r="CJ26" s="346">
        <v>9.5623230340584758E-2</v>
      </c>
      <c r="CK26" s="347">
        <v>604110140.04222107</v>
      </c>
      <c r="CL26" s="348">
        <v>57766963.07234022</v>
      </c>
      <c r="CM26" s="346">
        <v>5.1419486219378134E-2</v>
      </c>
      <c r="CN26" s="347">
        <v>33965880.561767176</v>
      </c>
      <c r="CO26" s="347">
        <v>1746508.127474831</v>
      </c>
      <c r="CP26" s="346">
        <v>6.3058391642178038E-2</v>
      </c>
      <c r="CQ26" s="347">
        <v>0</v>
      </c>
      <c r="CR26" s="348">
        <v>0</v>
      </c>
      <c r="CS26" s="438">
        <v>2.6637437509605656E-2</v>
      </c>
      <c r="CT26" s="439">
        <v>0</v>
      </c>
      <c r="CU26" s="439">
        <v>0</v>
      </c>
      <c r="CV26" s="439">
        <f t="shared" si="4"/>
        <v>15878281527.481527</v>
      </c>
      <c r="CW26" s="662"/>
      <c r="CX26" s="439">
        <f t="shared" si="5"/>
        <v>489281102675.74908</v>
      </c>
      <c r="CY26" s="662"/>
      <c r="CZ26" s="709">
        <f t="shared" si="6"/>
        <v>3.2452268114683769E-2</v>
      </c>
      <c r="DA26" s="673">
        <v>3.2593780646937201E-2</v>
      </c>
    </row>
    <row r="27" spans="1:105" ht="15.75">
      <c r="A27" s="171">
        <v>38718</v>
      </c>
      <c r="B27" s="316">
        <v>582000000000</v>
      </c>
      <c r="C27" s="173">
        <v>22174243972.424625</v>
      </c>
      <c r="D27" s="333">
        <v>0</v>
      </c>
      <c r="E27" s="334">
        <v>0</v>
      </c>
      <c r="F27" s="335">
        <v>0</v>
      </c>
      <c r="G27" s="333">
        <v>0</v>
      </c>
      <c r="H27" s="334">
        <v>0</v>
      </c>
      <c r="I27" s="335">
        <v>0</v>
      </c>
      <c r="J27" s="333">
        <v>1.1914493684931872E-2</v>
      </c>
      <c r="K27" s="334">
        <v>0</v>
      </c>
      <c r="L27" s="334">
        <v>0</v>
      </c>
      <c r="M27" s="426">
        <v>6.2742194863654538E-2</v>
      </c>
      <c r="N27" s="427">
        <v>1986021000</v>
      </c>
      <c r="O27" s="427">
        <v>124607316.58531004</v>
      </c>
      <c r="P27" s="453">
        <v>0.11407218169171487</v>
      </c>
      <c r="Q27" s="671">
        <v>1319586000</v>
      </c>
      <c r="R27" s="427">
        <v>150528053.94984326</v>
      </c>
      <c r="S27" s="333">
        <v>0.25722102192364005</v>
      </c>
      <c r="T27" s="677">
        <v>0</v>
      </c>
      <c r="U27" s="334">
        <v>0</v>
      </c>
      <c r="V27" s="333">
        <v>0</v>
      </c>
      <c r="W27" s="334">
        <v>0</v>
      </c>
      <c r="X27" s="335">
        <v>0</v>
      </c>
      <c r="Y27" s="670">
        <v>0</v>
      </c>
      <c r="Z27" s="669">
        <v>0</v>
      </c>
      <c r="AA27" s="669">
        <v>0</v>
      </c>
      <c r="AB27" s="428">
        <v>7.0020725059073613E-2</v>
      </c>
      <c r="AC27" s="429">
        <v>126812000</v>
      </c>
      <c r="AD27" s="429">
        <v>8879468.1861912422</v>
      </c>
      <c r="AE27" s="702">
        <v>0</v>
      </c>
      <c r="AF27" s="427">
        <v>672188000</v>
      </c>
      <c r="AG27" s="643">
        <v>0</v>
      </c>
      <c r="AH27" s="670">
        <v>0.13902647921403419</v>
      </c>
      <c r="AI27" s="669">
        <v>0</v>
      </c>
      <c r="AJ27" s="669">
        <v>0</v>
      </c>
      <c r="AK27" s="329">
        <v>0.20827332429234297</v>
      </c>
      <c r="AL27" s="228">
        <v>0</v>
      </c>
      <c r="AM27" s="330">
        <f t="shared" si="0"/>
        <v>0</v>
      </c>
      <c r="AN27" s="702">
        <v>0</v>
      </c>
      <c r="AO27" s="427">
        <v>0</v>
      </c>
      <c r="AP27" s="427">
        <v>0</v>
      </c>
      <c r="AQ27" s="424">
        <v>6.413161816197388E-2</v>
      </c>
      <c r="AR27" s="425">
        <v>0</v>
      </c>
      <c r="AS27" s="359">
        <v>0</v>
      </c>
      <c r="AT27" s="333">
        <v>0.12915756423922842</v>
      </c>
      <c r="AU27" s="334">
        <v>0</v>
      </c>
      <c r="AV27" s="335">
        <v>0</v>
      </c>
      <c r="AW27" s="415">
        <f>0</f>
        <v>0</v>
      </c>
      <c r="AX27" s="359">
        <f>0</f>
        <v>0</v>
      </c>
      <c r="AY27" s="220">
        <f t="shared" si="1"/>
        <v>0</v>
      </c>
      <c r="AZ27" s="426">
        <v>-2.6829758877127815E-3</v>
      </c>
      <c r="BA27" s="427">
        <v>399157000</v>
      </c>
      <c r="BB27" s="454">
        <v>-1070928.6064117707</v>
      </c>
      <c r="BC27" s="426">
        <v>9.6362242491048744E-2</v>
      </c>
      <c r="BD27" s="427">
        <v>65896000</v>
      </c>
      <c r="BE27" s="427">
        <v>6349886.3311901484</v>
      </c>
      <c r="BF27" s="658">
        <v>0.12675778536919635</v>
      </c>
      <c r="BG27" s="217">
        <f>'[5]SPU investering'!D20</f>
        <v>504393000</v>
      </c>
      <c r="BH27" s="217">
        <f t="shared" si="2"/>
        <v>63935739.635725059</v>
      </c>
      <c r="BI27" s="428">
        <v>0</v>
      </c>
      <c r="BJ27" s="429">
        <v>0</v>
      </c>
      <c r="BK27" s="430">
        <v>0</v>
      </c>
      <c r="BL27" s="446">
        <v>0</v>
      </c>
      <c r="BM27" s="429">
        <v>0</v>
      </c>
      <c r="BN27" s="643">
        <v>0</v>
      </c>
      <c r="BO27" s="428">
        <v>0</v>
      </c>
      <c r="BP27" s="429">
        <v>0</v>
      </c>
      <c r="BQ27" s="430">
        <v>0</v>
      </c>
      <c r="BR27" s="426">
        <v>7.357302080465028E-2</v>
      </c>
      <c r="BS27" s="427">
        <v>362740000</v>
      </c>
      <c r="BT27" s="454">
        <v>26687877.566678841</v>
      </c>
      <c r="BU27" s="331">
        <v>-8.7839943322512819E-3</v>
      </c>
      <c r="BV27" s="173">
        <f>0</f>
        <v>0</v>
      </c>
      <c r="BW27" s="172">
        <f t="shared" si="3"/>
        <v>0</v>
      </c>
      <c r="BX27" s="426">
        <v>5.91730691466235E-2</v>
      </c>
      <c r="BY27" s="427">
        <v>0</v>
      </c>
      <c r="BZ27" s="427">
        <v>0</v>
      </c>
      <c r="CA27" s="431">
        <v>0.13823151508668313</v>
      </c>
      <c r="CB27" s="427">
        <v>166492000</v>
      </c>
      <c r="CC27" s="335">
        <v>23014441.409812048</v>
      </c>
      <c r="CD27" s="431">
        <v>0.11911115388054014</v>
      </c>
      <c r="CE27" s="335">
        <v>0</v>
      </c>
      <c r="CF27" s="335">
        <v>0</v>
      </c>
      <c r="CG27" s="424">
        <v>0</v>
      </c>
      <c r="CH27" s="425">
        <v>0</v>
      </c>
      <c r="CI27" s="359">
        <v>0</v>
      </c>
      <c r="CJ27" s="333">
        <v>6.4682485494540545E-2</v>
      </c>
      <c r="CK27" s="334">
        <v>447439000</v>
      </c>
      <c r="CL27" s="335">
        <v>28941466.627191726</v>
      </c>
      <c r="CM27" s="333">
        <v>5.9939434766756033E-2</v>
      </c>
      <c r="CN27" s="334">
        <v>70892000</v>
      </c>
      <c r="CO27" s="334">
        <v>4249226.4094848689</v>
      </c>
      <c r="CP27" s="333">
        <v>5.8125501682640274E-2</v>
      </c>
      <c r="CQ27" s="334">
        <v>15825000</v>
      </c>
      <c r="CR27" s="335">
        <v>919836.06412778236</v>
      </c>
      <c r="CS27" s="426">
        <v>9.8204554368583455E-2</v>
      </c>
      <c r="CT27" s="427">
        <v>0</v>
      </c>
      <c r="CU27" s="427">
        <v>0</v>
      </c>
      <c r="CV27" s="427">
        <f t="shared" si="4"/>
        <v>21737201588.265472</v>
      </c>
      <c r="CX27" s="427">
        <f t="shared" si="5"/>
        <v>575862559000</v>
      </c>
      <c r="CZ27" s="661">
        <f t="shared" si="6"/>
        <v>3.774720416971139E-2</v>
      </c>
      <c r="DA27" s="672">
        <v>3.8100075553994202E-2</v>
      </c>
    </row>
    <row r="28" spans="1:105" ht="15.75">
      <c r="A28" s="171">
        <v>38749</v>
      </c>
      <c r="B28" s="316">
        <v>604174243972.42456</v>
      </c>
      <c r="C28" s="173">
        <v>3592435052.2416968</v>
      </c>
      <c r="D28" s="333">
        <v>0</v>
      </c>
      <c r="E28" s="334">
        <v>0</v>
      </c>
      <c r="F28" s="335">
        <v>0</v>
      </c>
      <c r="G28" s="333">
        <v>0</v>
      </c>
      <c r="H28" s="334">
        <v>0</v>
      </c>
      <c r="I28" s="335">
        <v>0</v>
      </c>
      <c r="J28" s="333">
        <v>-5.2689499750449571E-2</v>
      </c>
      <c r="K28" s="334">
        <v>0</v>
      </c>
      <c r="L28" s="334">
        <v>0</v>
      </c>
      <c r="M28" s="426">
        <v>6.9202725804645759E-2</v>
      </c>
      <c r="N28" s="427">
        <v>2110628316.5853102</v>
      </c>
      <c r="O28" s="427">
        <v>146061232.6681743</v>
      </c>
      <c r="P28" s="453">
        <v>1.5803209923622229E-2</v>
      </c>
      <c r="Q28" s="671">
        <v>1470114053.9498434</v>
      </c>
      <c r="R28" s="427">
        <v>23232521.006236672</v>
      </c>
      <c r="S28" s="333">
        <v>7.7405787743315621E-2</v>
      </c>
      <c r="T28" s="677">
        <v>0</v>
      </c>
      <c r="U28" s="334">
        <v>0</v>
      </c>
      <c r="V28" s="333">
        <v>0</v>
      </c>
      <c r="W28" s="334">
        <v>0</v>
      </c>
      <c r="X28" s="335">
        <v>0</v>
      </c>
      <c r="Y28" s="670">
        <v>0</v>
      </c>
      <c r="Z28" s="669">
        <v>0</v>
      </c>
      <c r="AA28" s="669">
        <v>0</v>
      </c>
      <c r="AB28" s="428">
        <v>0.10734389807011994</v>
      </c>
      <c r="AC28" s="429">
        <v>135691468.18619126</v>
      </c>
      <c r="AD28" s="429">
        <v>14565651.129963437</v>
      </c>
      <c r="AE28" s="702">
        <v>0</v>
      </c>
      <c r="AF28" s="427">
        <v>672188000</v>
      </c>
      <c r="AG28" s="643">
        <v>0</v>
      </c>
      <c r="AH28" s="670">
        <v>8.7974315789687521E-2</v>
      </c>
      <c r="AI28" s="669">
        <v>0</v>
      </c>
      <c r="AJ28" s="669">
        <v>0</v>
      </c>
      <c r="AK28" s="329">
        <v>-6.2893710576799891E-2</v>
      </c>
      <c r="AL28" s="228">
        <v>0</v>
      </c>
      <c r="AM28" s="330">
        <f t="shared" si="0"/>
        <v>0</v>
      </c>
      <c r="AN28" s="702">
        <v>0</v>
      </c>
      <c r="AO28" s="427">
        <v>0</v>
      </c>
      <c r="AP28" s="427">
        <v>0</v>
      </c>
      <c r="AQ28" s="424">
        <v>-0.12363008584408572</v>
      </c>
      <c r="AR28" s="334">
        <v>0</v>
      </c>
      <c r="AS28" s="359">
        <v>0</v>
      </c>
      <c r="AT28" s="333">
        <v>4.9291690008820615E-3</v>
      </c>
      <c r="AU28" s="334">
        <v>0</v>
      </c>
      <c r="AV28" s="335">
        <v>0</v>
      </c>
      <c r="AW28" s="415">
        <f>0</f>
        <v>0</v>
      </c>
      <c r="AX28" s="359">
        <f>0</f>
        <v>0</v>
      </c>
      <c r="AY28" s="220">
        <f t="shared" si="1"/>
        <v>0</v>
      </c>
      <c r="AZ28" s="426">
        <v>-8.0958055083913284E-3</v>
      </c>
      <c r="BA28" s="427">
        <v>398086071.39358819</v>
      </c>
      <c r="BB28" s="454">
        <v>-3222827.4096020749</v>
      </c>
      <c r="BC28" s="426">
        <v>-4.4477237407085972E-2</v>
      </c>
      <c r="BD28" s="427">
        <v>72245886.331190139</v>
      </c>
      <c r="BE28" s="427">
        <v>-3213297.4380376912</v>
      </c>
      <c r="BF28" s="658">
        <v>8.7879116072169146E-3</v>
      </c>
      <c r="BG28" s="217">
        <f t="shared" ref="BG28:BG38" si="9">BG27*(1+BF27)</f>
        <v>568328739.63572502</v>
      </c>
      <c r="BH28" s="217">
        <f t="shared" si="2"/>
        <v>4994422.7277597478</v>
      </c>
      <c r="BI28" s="428">
        <v>0</v>
      </c>
      <c r="BJ28" s="429">
        <v>0</v>
      </c>
      <c r="BK28" s="430">
        <v>0</v>
      </c>
      <c r="BL28" s="446">
        <v>0</v>
      </c>
      <c r="BM28" s="429">
        <v>0</v>
      </c>
      <c r="BN28" s="643">
        <v>0</v>
      </c>
      <c r="BO28" s="428">
        <v>0</v>
      </c>
      <c r="BP28" s="429">
        <v>0</v>
      </c>
      <c r="BQ28" s="430">
        <v>0</v>
      </c>
      <c r="BR28" s="426">
        <v>-6.1445358830361917E-2</v>
      </c>
      <c r="BS28" s="427">
        <v>389427877.56667888</v>
      </c>
      <c r="BT28" s="454">
        <v>-23928535.67563083</v>
      </c>
      <c r="BU28" s="331">
        <v>0.15315266856741602</v>
      </c>
      <c r="BV28" s="173">
        <f>0</f>
        <v>0</v>
      </c>
      <c r="BW28" s="172">
        <f t="shared" si="3"/>
        <v>0</v>
      </c>
      <c r="BX28" s="426">
        <v>7.996033426783157E-2</v>
      </c>
      <c r="BY28" s="427">
        <v>0</v>
      </c>
      <c r="BZ28" s="427">
        <v>0</v>
      </c>
      <c r="CA28" s="431">
        <v>3.3726082740638645E-2</v>
      </c>
      <c r="CB28" s="335">
        <v>189506441.40981203</v>
      </c>
      <c r="CC28" s="335">
        <v>6391309.9228713103</v>
      </c>
      <c r="CD28" s="431">
        <v>0.12014113288414013</v>
      </c>
      <c r="CE28" s="335">
        <v>0</v>
      </c>
      <c r="CF28" s="335">
        <v>0</v>
      </c>
      <c r="CG28" s="424">
        <v>0</v>
      </c>
      <c r="CH28" s="425">
        <v>0</v>
      </c>
      <c r="CI28" s="359">
        <v>0</v>
      </c>
      <c r="CJ28" s="333">
        <v>8.2099721864344485E-2</v>
      </c>
      <c r="CK28" s="334">
        <v>476380466.62719172</v>
      </c>
      <c r="CL28" s="335">
        <v>39110703.811699077</v>
      </c>
      <c r="CM28" s="333">
        <v>-9.6400520971901604E-2</v>
      </c>
      <c r="CN28" s="334">
        <v>75141226.409484878</v>
      </c>
      <c r="CO28" s="334">
        <v>-7243653.3723419541</v>
      </c>
      <c r="CP28" s="333">
        <v>0.16884890306083275</v>
      </c>
      <c r="CQ28" s="334">
        <v>16744836.064127782</v>
      </c>
      <c r="CR28" s="335">
        <v>2827347.201361448</v>
      </c>
      <c r="CS28" s="426">
        <v>5.7901447145072893E-2</v>
      </c>
      <c r="CT28" s="427">
        <v>0</v>
      </c>
      <c r="CU28" s="427">
        <v>0</v>
      </c>
      <c r="CV28" s="427">
        <f t="shared" si="4"/>
        <v>3392860177.6692443</v>
      </c>
      <c r="CX28" s="427">
        <f t="shared" si="5"/>
        <v>597599760588.2655</v>
      </c>
      <c r="CZ28" s="661">
        <f t="shared" si="6"/>
        <v>5.6774791447864355E-3</v>
      </c>
      <c r="DA28" s="672">
        <v>5.9460248232721105E-3</v>
      </c>
    </row>
    <row r="29" spans="1:105" ht="15.75">
      <c r="A29" s="171">
        <v>38777</v>
      </c>
      <c r="B29" s="316">
        <v>607766679024.66626</v>
      </c>
      <c r="C29" s="173">
        <v>15935374658.981182</v>
      </c>
      <c r="D29" s="333">
        <v>0</v>
      </c>
      <c r="E29" s="334">
        <v>0</v>
      </c>
      <c r="F29" s="335">
        <v>0</v>
      </c>
      <c r="G29" s="333">
        <v>0</v>
      </c>
      <c r="H29" s="334">
        <v>0</v>
      </c>
      <c r="I29" s="335">
        <v>0</v>
      </c>
      <c r="J29" s="333">
        <v>-4.2507250952284734E-2</v>
      </c>
      <c r="K29" s="334">
        <v>0</v>
      </c>
      <c r="L29" s="334">
        <v>0</v>
      </c>
      <c r="M29" s="426">
        <v>-3.6080505559537464E-2</v>
      </c>
      <c r="N29" s="427">
        <v>2256689549.2534842</v>
      </c>
      <c r="O29" s="427">
        <v>-81422499.827990428</v>
      </c>
      <c r="P29" s="453">
        <v>-2.1657823439384015E-2</v>
      </c>
      <c r="Q29" s="671">
        <v>1493346574.9560802</v>
      </c>
      <c r="R29" s="427">
        <v>-32342636.454207633</v>
      </c>
      <c r="S29" s="333">
        <v>3.6876024649221822E-2</v>
      </c>
      <c r="T29" s="677">
        <v>0</v>
      </c>
      <c r="U29" s="334">
        <v>0</v>
      </c>
      <c r="V29" s="333">
        <v>0</v>
      </c>
      <c r="W29" s="334">
        <v>0</v>
      </c>
      <c r="X29" s="335">
        <v>0</v>
      </c>
      <c r="Y29" s="670">
        <v>0</v>
      </c>
      <c r="Z29" s="669">
        <v>0</v>
      </c>
      <c r="AA29" s="669">
        <v>0</v>
      </c>
      <c r="AB29" s="428">
        <v>-4.1035330930166314E-2</v>
      </c>
      <c r="AC29" s="429">
        <v>150257119.31615472</v>
      </c>
      <c r="AD29" s="429">
        <v>-6165850.6157518942</v>
      </c>
      <c r="AE29" s="702">
        <v>0</v>
      </c>
      <c r="AF29" s="427">
        <v>672188000</v>
      </c>
      <c r="AG29" s="643">
        <v>0</v>
      </c>
      <c r="AH29" s="670">
        <v>-1.210366367547038E-2</v>
      </c>
      <c r="AI29" s="669">
        <v>0</v>
      </c>
      <c r="AJ29" s="669">
        <v>0</v>
      </c>
      <c r="AK29" s="329">
        <v>-0.11665340474610979</v>
      </c>
      <c r="AL29" s="228">
        <v>0</v>
      </c>
      <c r="AM29" s="330">
        <f t="shared" si="0"/>
        <v>0</v>
      </c>
      <c r="AN29" s="702">
        <v>0</v>
      </c>
      <c r="AO29" s="427">
        <v>0</v>
      </c>
      <c r="AP29" s="427">
        <v>0</v>
      </c>
      <c r="AQ29" s="424">
        <v>-1.940695220810789E-2</v>
      </c>
      <c r="AR29" s="334">
        <v>0</v>
      </c>
      <c r="AS29" s="359">
        <v>0</v>
      </c>
      <c r="AT29" s="333">
        <v>-9.572579633169577E-3</v>
      </c>
      <c r="AU29" s="334">
        <v>0</v>
      </c>
      <c r="AV29" s="335">
        <v>0</v>
      </c>
      <c r="AW29" s="415">
        <f>0</f>
        <v>0</v>
      </c>
      <c r="AX29" s="359">
        <f>0</f>
        <v>0</v>
      </c>
      <c r="AY29" s="220">
        <f t="shared" si="1"/>
        <v>0</v>
      </c>
      <c r="AZ29" s="426">
        <v>-1.8430985253712229E-2</v>
      </c>
      <c r="BA29" s="427">
        <v>394863243.98398614</v>
      </c>
      <c r="BB29" s="454">
        <v>-7277718.6271018228</v>
      </c>
      <c r="BC29" s="426">
        <v>4.6481834555438369E-2</v>
      </c>
      <c r="BD29" s="427">
        <v>69032588.893152446</v>
      </c>
      <c r="BE29" s="427">
        <v>3208761.3758651041</v>
      </c>
      <c r="BF29" s="658">
        <v>-6.8256694042536703E-2</v>
      </c>
      <c r="BG29" s="217">
        <f t="shared" si="9"/>
        <v>573323162.36348474</v>
      </c>
      <c r="BH29" s="217">
        <f t="shared" si="2"/>
        <v>-39133143.680943973</v>
      </c>
      <c r="BI29" s="428">
        <v>0</v>
      </c>
      <c r="BJ29" s="429">
        <v>0</v>
      </c>
      <c r="BK29" s="430">
        <v>0</v>
      </c>
      <c r="BL29" s="446">
        <v>0</v>
      </c>
      <c r="BM29" s="429">
        <v>0</v>
      </c>
      <c r="BN29" s="643">
        <v>0</v>
      </c>
      <c r="BO29" s="428">
        <v>0</v>
      </c>
      <c r="BP29" s="429">
        <v>0</v>
      </c>
      <c r="BQ29" s="430">
        <v>0</v>
      </c>
      <c r="BR29" s="426">
        <v>1.3369726179177331E-2</v>
      </c>
      <c r="BS29" s="427">
        <v>365499341.89104801</v>
      </c>
      <c r="BT29" s="454">
        <v>4886626.1197528308</v>
      </c>
      <c r="BU29" s="331">
        <v>0.14433448855602765</v>
      </c>
      <c r="BV29" s="173">
        <f>0</f>
        <v>0</v>
      </c>
      <c r="BW29" s="172">
        <f t="shared" si="3"/>
        <v>0</v>
      </c>
      <c r="BX29" s="426">
        <v>-6.3050886669210313E-2</v>
      </c>
      <c r="BY29" s="427">
        <v>0</v>
      </c>
      <c r="BZ29" s="427">
        <v>0</v>
      </c>
      <c r="CA29" s="431">
        <v>4.5768878687790344E-2</v>
      </c>
      <c r="CB29" s="335">
        <v>195897751.33268335</v>
      </c>
      <c r="CC29" s="335">
        <v>8966020.4159565046</v>
      </c>
      <c r="CD29" s="431">
        <v>9.3243780304322676E-2</v>
      </c>
      <c r="CE29" s="335">
        <v>0</v>
      </c>
      <c r="CF29" s="335">
        <v>0</v>
      </c>
      <c r="CG29" s="424">
        <v>0</v>
      </c>
      <c r="CH29" s="425">
        <v>0</v>
      </c>
      <c r="CI29" s="359">
        <v>0</v>
      </c>
      <c r="CJ29" s="333">
        <v>-1.4392284717955957E-2</v>
      </c>
      <c r="CK29" s="334">
        <v>515491170.43889076</v>
      </c>
      <c r="CL29" s="335">
        <v>-7419095.694548877</v>
      </c>
      <c r="CM29" s="333">
        <v>0.11694631014397554</v>
      </c>
      <c r="CN29" s="334">
        <v>67897573.037142918</v>
      </c>
      <c r="CO29" s="334">
        <v>7940370.6344249463</v>
      </c>
      <c r="CP29" s="333">
        <v>3.0716650447930691E-2</v>
      </c>
      <c r="CQ29" s="334">
        <v>19572183.265489228</v>
      </c>
      <c r="CR29" s="335">
        <v>601191.91186887131</v>
      </c>
      <c r="CS29" s="426">
        <v>9.044761834721915E-2</v>
      </c>
      <c r="CT29" s="427">
        <v>0</v>
      </c>
      <c r="CU29" s="427">
        <v>0</v>
      </c>
      <c r="CV29" s="427">
        <f t="shared" si="4"/>
        <v>16083532633.423859</v>
      </c>
      <c r="CX29" s="427">
        <f t="shared" si="5"/>
        <v>600992620765.93469</v>
      </c>
      <c r="CZ29" s="661">
        <f t="shared" si="6"/>
        <v>2.6761614165788275E-2</v>
      </c>
      <c r="DA29" s="672">
        <v>2.6219559592431101E-2</v>
      </c>
    </row>
    <row r="30" spans="1:105" ht="15.75">
      <c r="A30" s="171">
        <v>38808</v>
      </c>
      <c r="B30" s="316">
        <v>623702053683.64746</v>
      </c>
      <c r="C30" s="173">
        <v>6495957654.1142416</v>
      </c>
      <c r="D30" s="333">
        <v>0</v>
      </c>
      <c r="E30" s="334">
        <v>0</v>
      </c>
      <c r="F30" s="335">
        <v>0</v>
      </c>
      <c r="G30" s="333">
        <v>0</v>
      </c>
      <c r="H30" s="334">
        <v>0</v>
      </c>
      <c r="I30" s="335">
        <v>0</v>
      </c>
      <c r="J30" s="333">
        <v>7.2954587747618538E-2</v>
      </c>
      <c r="K30" s="334">
        <v>0</v>
      </c>
      <c r="L30" s="334">
        <v>0</v>
      </c>
      <c r="M30" s="426">
        <v>0.19574338976496089</v>
      </c>
      <c r="N30" s="427">
        <v>2175267049.4254937</v>
      </c>
      <c r="O30" s="427">
        <v>425794145.89857084</v>
      </c>
      <c r="P30" s="453">
        <v>0.20592152433338973</v>
      </c>
      <c r="Q30" s="671">
        <v>1461003938.5018725</v>
      </c>
      <c r="R30" s="427">
        <v>300852158.07339156</v>
      </c>
      <c r="S30" s="333">
        <v>4.086492521478842E-2</v>
      </c>
      <c r="T30" s="677">
        <v>0</v>
      </c>
      <c r="U30" s="334">
        <v>0</v>
      </c>
      <c r="V30" s="333">
        <v>0</v>
      </c>
      <c r="W30" s="334">
        <v>0</v>
      </c>
      <c r="X30" s="335">
        <v>0</v>
      </c>
      <c r="Y30" s="670">
        <v>0</v>
      </c>
      <c r="Z30" s="669">
        <v>0</v>
      </c>
      <c r="AA30" s="669">
        <v>0</v>
      </c>
      <c r="AB30" s="428">
        <v>0.28004913817140326</v>
      </c>
      <c r="AC30" s="429">
        <v>144091268.70040283</v>
      </c>
      <c r="AD30" s="429">
        <v>40352635.617571905</v>
      </c>
      <c r="AE30" s="702">
        <v>0</v>
      </c>
      <c r="AF30" s="427">
        <v>672188000</v>
      </c>
      <c r="AG30" s="643">
        <v>0</v>
      </c>
      <c r="AH30" s="670">
        <v>-8.48443554129997E-2</v>
      </c>
      <c r="AI30" s="669">
        <v>0</v>
      </c>
      <c r="AJ30" s="669">
        <v>0</v>
      </c>
      <c r="AK30" s="329">
        <v>0.17076315144688675</v>
      </c>
      <c r="AL30" s="228">
        <v>0</v>
      </c>
      <c r="AM30" s="330">
        <f t="shared" si="0"/>
        <v>0</v>
      </c>
      <c r="AN30" s="702">
        <v>0</v>
      </c>
      <c r="AO30" s="427">
        <v>0</v>
      </c>
      <c r="AP30" s="427">
        <v>0</v>
      </c>
      <c r="AQ30" s="424">
        <v>0.22692030680941905</v>
      </c>
      <c r="AR30" s="334">
        <v>0</v>
      </c>
      <c r="AS30" s="359">
        <v>0</v>
      </c>
      <c r="AT30" s="333">
        <v>0.19186038476916562</v>
      </c>
      <c r="AU30" s="334">
        <v>0</v>
      </c>
      <c r="AV30" s="335">
        <v>0</v>
      </c>
      <c r="AW30" s="415">
        <f>0</f>
        <v>0</v>
      </c>
      <c r="AX30" s="359">
        <f>0</f>
        <v>0</v>
      </c>
      <c r="AY30" s="220">
        <f t="shared" si="1"/>
        <v>0</v>
      </c>
      <c r="AZ30" s="426">
        <v>0.14330839876382676</v>
      </c>
      <c r="BA30" s="427">
        <v>387585525.3568843</v>
      </c>
      <c r="BB30" s="454">
        <v>55544261.022931665</v>
      </c>
      <c r="BC30" s="426">
        <v>2.0061890344147671E-2</v>
      </c>
      <c r="BD30" s="427">
        <v>72241350.269017547</v>
      </c>
      <c r="BE30" s="427">
        <v>1449298.0474101929</v>
      </c>
      <c r="BF30" s="658">
        <v>0.12620767978115491</v>
      </c>
      <c r="BG30" s="217">
        <f t="shared" si="9"/>
        <v>534190018.68254077</v>
      </c>
      <c r="BH30" s="217">
        <f t="shared" si="2"/>
        <v>67418882.82017526</v>
      </c>
      <c r="BI30" s="428">
        <v>0</v>
      </c>
      <c r="BJ30" s="429">
        <v>0</v>
      </c>
      <c r="BK30" s="430">
        <v>0</v>
      </c>
      <c r="BL30" s="446">
        <v>0</v>
      </c>
      <c r="BM30" s="429">
        <v>0</v>
      </c>
      <c r="BN30" s="643">
        <v>0</v>
      </c>
      <c r="BO30" s="428">
        <v>0</v>
      </c>
      <c r="BP30" s="429">
        <v>0</v>
      </c>
      <c r="BQ30" s="430">
        <v>0</v>
      </c>
      <c r="BR30" s="426">
        <v>0.14062047835663827</v>
      </c>
      <c r="BS30" s="427">
        <v>370385968.0108009</v>
      </c>
      <c r="BT30" s="454">
        <v>52083851.998265341</v>
      </c>
      <c r="BU30" s="331">
        <v>0.28675225597967158</v>
      </c>
      <c r="BV30" s="173">
        <f>0</f>
        <v>0</v>
      </c>
      <c r="BW30" s="172">
        <f t="shared" si="3"/>
        <v>0</v>
      </c>
      <c r="BX30" s="426">
        <v>3.3025188196303817E-2</v>
      </c>
      <c r="BY30" s="427">
        <v>0</v>
      </c>
      <c r="BZ30" s="427">
        <v>0</v>
      </c>
      <c r="CA30" s="431">
        <v>0.13092587833667602</v>
      </c>
      <c r="CB30" s="335">
        <v>204863771.74863985</v>
      </c>
      <c r="CC30" s="335">
        <v>26821969.255554985</v>
      </c>
      <c r="CD30" s="431">
        <v>-3.3341726240707033E-2</v>
      </c>
      <c r="CE30" s="335">
        <v>0</v>
      </c>
      <c r="CF30" s="335">
        <v>0</v>
      </c>
      <c r="CG30" s="424">
        <v>0</v>
      </c>
      <c r="CH30" s="425">
        <v>0</v>
      </c>
      <c r="CI30" s="359">
        <v>0</v>
      </c>
      <c r="CJ30" s="333">
        <v>9.1061791887258797E-2</v>
      </c>
      <c r="CK30" s="334">
        <v>508072074.74434191</v>
      </c>
      <c r="CL30" s="335">
        <v>46265953.534097061</v>
      </c>
      <c r="CM30" s="333">
        <v>0.16194424895548826</v>
      </c>
      <c r="CN30" s="334">
        <v>75837943.671567872</v>
      </c>
      <c r="CO30" s="334">
        <v>12281518.830220683</v>
      </c>
      <c r="CP30" s="333">
        <v>-1.0791626910985719E-2</v>
      </c>
      <c r="CQ30" s="334">
        <v>20173375.177358098</v>
      </c>
      <c r="CR30" s="335">
        <v>-217703.53844938896</v>
      </c>
      <c r="CS30" s="426">
        <v>9.4621290037710998E-2</v>
      </c>
      <c r="CT30" s="427">
        <v>0</v>
      </c>
      <c r="CU30" s="427">
        <v>0</v>
      </c>
      <c r="CV30" s="427">
        <f t="shared" si="4"/>
        <v>5467310682.5545015</v>
      </c>
      <c r="CX30" s="427">
        <f t="shared" si="5"/>
        <v>617076153399.35852</v>
      </c>
      <c r="CZ30" s="661">
        <f t="shared" si="6"/>
        <v>8.8600258694751001E-3</v>
      </c>
      <c r="DA30" s="672">
        <v>1.0415161559511402E-2</v>
      </c>
    </row>
    <row r="31" spans="1:105" ht="15.75">
      <c r="A31" s="171">
        <v>38838</v>
      </c>
      <c r="B31" s="316">
        <v>630198011337.76172</v>
      </c>
      <c r="C31" s="173">
        <v>-30808053814.753735</v>
      </c>
      <c r="D31" s="333">
        <v>0</v>
      </c>
      <c r="E31" s="334">
        <v>0</v>
      </c>
      <c r="F31" s="335">
        <v>0</v>
      </c>
      <c r="G31" s="333">
        <v>0</v>
      </c>
      <c r="H31" s="334">
        <v>0</v>
      </c>
      <c r="I31" s="335">
        <v>0</v>
      </c>
      <c r="J31" s="333">
        <v>0.99308139363156633</v>
      </c>
      <c r="K31" s="334">
        <v>0</v>
      </c>
      <c r="L31" s="334">
        <v>0</v>
      </c>
      <c r="M31" s="426">
        <v>-0.11290746243237035</v>
      </c>
      <c r="N31" s="427">
        <v>2601061195.3240647</v>
      </c>
      <c r="O31" s="427">
        <v>-293679219.19534814</v>
      </c>
      <c r="P31" s="453">
        <v>-7.4947877962435724E-2</v>
      </c>
      <c r="Q31" s="671">
        <v>1761856096.575264</v>
      </c>
      <c r="R31" s="427">
        <v>-132047375.71349625</v>
      </c>
      <c r="S31" s="333">
        <v>3.7542922400398415E-2</v>
      </c>
      <c r="T31" s="677">
        <v>0</v>
      </c>
      <c r="U31" s="334">
        <v>0</v>
      </c>
      <c r="V31" s="333">
        <v>0</v>
      </c>
      <c r="W31" s="334">
        <v>0</v>
      </c>
      <c r="X31" s="335">
        <v>0</v>
      </c>
      <c r="Y31" s="670">
        <v>0</v>
      </c>
      <c r="Z31" s="669">
        <v>0</v>
      </c>
      <c r="AA31" s="669">
        <v>0</v>
      </c>
      <c r="AB31" s="428">
        <v>-0.11159094716557774</v>
      </c>
      <c r="AC31" s="429">
        <v>184443904.31797472</v>
      </c>
      <c r="AD31" s="429">
        <v>-20582269.981759991</v>
      </c>
      <c r="AE31" s="702">
        <v>0</v>
      </c>
      <c r="AF31" s="427">
        <v>672188000</v>
      </c>
      <c r="AG31" s="643">
        <v>0</v>
      </c>
      <c r="AH31" s="670">
        <v>8.7762210295158419E-2</v>
      </c>
      <c r="AI31" s="669">
        <v>0</v>
      </c>
      <c r="AJ31" s="669">
        <v>0</v>
      </c>
      <c r="AK31" s="329">
        <v>-7.1237734719429929E-2</v>
      </c>
      <c r="AL31" s="228">
        <v>0</v>
      </c>
      <c r="AM31" s="330">
        <f t="shared" si="0"/>
        <v>0</v>
      </c>
      <c r="AN31" s="702">
        <v>0</v>
      </c>
      <c r="AO31" s="427">
        <v>0</v>
      </c>
      <c r="AP31" s="427">
        <v>0</v>
      </c>
      <c r="AQ31" s="424">
        <v>-7.5176668703665626E-4</v>
      </c>
      <c r="AR31" s="334">
        <v>0</v>
      </c>
      <c r="AS31" s="359">
        <v>0</v>
      </c>
      <c r="AT31" s="333">
        <v>-0.21996910692027308</v>
      </c>
      <c r="AU31" s="334">
        <v>0</v>
      </c>
      <c r="AV31" s="335">
        <v>0</v>
      </c>
      <c r="AW31" s="415">
        <f>0</f>
        <v>0</v>
      </c>
      <c r="AX31" s="359">
        <f>0</f>
        <v>0</v>
      </c>
      <c r="AY31" s="220">
        <f t="shared" si="1"/>
        <v>0</v>
      </c>
      <c r="AZ31" s="426">
        <v>-0.17711470403855648</v>
      </c>
      <c r="BA31" s="427">
        <v>443129786.379816</v>
      </c>
      <c r="BB31" s="454">
        <v>-78484800.965329871</v>
      </c>
      <c r="BC31" s="426">
        <v>2.9292646542612773E-2</v>
      </c>
      <c r="BD31" s="427">
        <v>73690648.316427737</v>
      </c>
      <c r="BE31" s="427">
        <v>2158594.1146291005</v>
      </c>
      <c r="BF31" s="658">
        <v>-9.8460412616166448E-2</v>
      </c>
      <c r="BG31" s="217">
        <f t="shared" si="9"/>
        <v>601608901.50271606</v>
      </c>
      <c r="BH31" s="217">
        <f t="shared" si="2"/>
        <v>-59234660.675516061</v>
      </c>
      <c r="BI31" s="428">
        <v>0</v>
      </c>
      <c r="BJ31" s="429">
        <v>0</v>
      </c>
      <c r="BK31" s="430">
        <v>0</v>
      </c>
      <c r="BL31" s="446">
        <v>0</v>
      </c>
      <c r="BM31" s="429">
        <v>0</v>
      </c>
      <c r="BN31" s="643">
        <v>0</v>
      </c>
      <c r="BO31" s="428">
        <v>0</v>
      </c>
      <c r="BP31" s="429">
        <v>0</v>
      </c>
      <c r="BQ31" s="430">
        <v>0</v>
      </c>
      <c r="BR31" s="426">
        <v>-5.8668846432663083E-2</v>
      </c>
      <c r="BS31" s="427">
        <v>422469820.00906622</v>
      </c>
      <c r="BT31" s="454">
        <v>-24785816.992546719</v>
      </c>
      <c r="BU31" s="331">
        <v>-0.25783169046216081</v>
      </c>
      <c r="BV31" s="173">
        <f>0</f>
        <v>0</v>
      </c>
      <c r="BW31" s="172">
        <f t="shared" si="3"/>
        <v>0</v>
      </c>
      <c r="BX31" s="426">
        <v>-4.9442070530746916E-2</v>
      </c>
      <c r="BY31" s="427">
        <v>0</v>
      </c>
      <c r="BZ31" s="427">
        <v>0</v>
      </c>
      <c r="CA31" s="431">
        <v>-0.22377537601400219</v>
      </c>
      <c r="CB31" s="335">
        <v>231685741.00419483</v>
      </c>
      <c r="CC31" s="335">
        <v>-51845563.810296424</v>
      </c>
      <c r="CD31" s="431">
        <v>-9.9358267090373001E-2</v>
      </c>
      <c r="CE31" s="335">
        <v>0</v>
      </c>
      <c r="CF31" s="335">
        <v>0</v>
      </c>
      <c r="CG31" s="424">
        <v>0</v>
      </c>
      <c r="CH31" s="425">
        <v>0</v>
      </c>
      <c r="CI31" s="359">
        <v>0</v>
      </c>
      <c r="CJ31" s="333">
        <v>-9.5790828129911687E-2</v>
      </c>
      <c r="CK31" s="334">
        <v>554338028.27843893</v>
      </c>
      <c r="CL31" s="335">
        <v>-53100498.792694069</v>
      </c>
      <c r="CM31" s="333">
        <v>-1.2792406376612593E-2</v>
      </c>
      <c r="CN31" s="334">
        <v>88119462.501788557</v>
      </c>
      <c r="CO31" s="334">
        <v>-1127259.9740115541</v>
      </c>
      <c r="CP31" s="333">
        <v>-0.15873184837049462</v>
      </c>
      <c r="CQ31" s="334">
        <v>19955671.63890871</v>
      </c>
      <c r="CR31" s="335">
        <v>-3167600.6447186372</v>
      </c>
      <c r="CS31" s="426">
        <v>-0.15230195587611325</v>
      </c>
      <c r="CT31" s="427">
        <v>0</v>
      </c>
      <c r="CU31" s="427">
        <v>0</v>
      </c>
      <c r="CV31" s="427">
        <f t="shared" si="4"/>
        <v>-30092157342.122654</v>
      </c>
      <c r="CX31" s="427">
        <f t="shared" si="5"/>
        <v>622543464081.91309</v>
      </c>
      <c r="CZ31" s="661">
        <f t="shared" si="6"/>
        <v>-4.8337439999471564E-2</v>
      </c>
      <c r="DA31" s="672">
        <v>-4.8886307573956803E-2</v>
      </c>
    </row>
    <row r="32" spans="1:105" ht="15.75">
      <c r="A32" s="171">
        <v>38869</v>
      </c>
      <c r="B32" s="316">
        <v>599389957523.00793</v>
      </c>
      <c r="C32" s="173">
        <v>3696654196.8578186</v>
      </c>
      <c r="D32" s="333">
        <v>0</v>
      </c>
      <c r="E32" s="334">
        <v>0</v>
      </c>
      <c r="F32" s="335">
        <v>0</v>
      </c>
      <c r="G32" s="333">
        <v>0</v>
      </c>
      <c r="H32" s="334">
        <v>0</v>
      </c>
      <c r="I32" s="335">
        <v>0</v>
      </c>
      <c r="J32" s="333">
        <v>-0.19569895851838356</v>
      </c>
      <c r="K32" s="334">
        <v>0</v>
      </c>
      <c r="L32" s="334">
        <v>0</v>
      </c>
      <c r="M32" s="426">
        <v>-2.0913612104295962E-2</v>
      </c>
      <c r="N32" s="427">
        <v>2307381976.1287165</v>
      </c>
      <c r="O32" s="427">
        <v>-48255691.625199862</v>
      </c>
      <c r="P32" s="453">
        <v>-2.6355779258670775E-2</v>
      </c>
      <c r="Q32" s="671">
        <v>1629808720.8617678</v>
      </c>
      <c r="R32" s="427">
        <v>-42954878.880889326</v>
      </c>
      <c r="S32" s="333">
        <v>-8.8985675211266532E-2</v>
      </c>
      <c r="T32" s="677">
        <v>0</v>
      </c>
      <c r="U32" s="334">
        <v>0</v>
      </c>
      <c r="V32" s="333">
        <v>0</v>
      </c>
      <c r="W32" s="334">
        <v>0</v>
      </c>
      <c r="X32" s="335">
        <v>0</v>
      </c>
      <c r="Y32" s="670">
        <v>0</v>
      </c>
      <c r="Z32" s="669">
        <v>0</v>
      </c>
      <c r="AA32" s="669">
        <v>0</v>
      </c>
      <c r="AB32" s="428">
        <v>-0.10586336260724413</v>
      </c>
      <c r="AC32" s="429">
        <v>163861634.33621472</v>
      </c>
      <c r="AD32" s="429">
        <v>-17346943.613150343</v>
      </c>
      <c r="AE32" s="702">
        <v>0</v>
      </c>
      <c r="AF32" s="427">
        <v>672188000</v>
      </c>
      <c r="AG32" s="643">
        <v>0</v>
      </c>
      <c r="AH32" s="670">
        <v>-1.9122673786595039E-2</v>
      </c>
      <c r="AI32" s="669">
        <v>0</v>
      </c>
      <c r="AJ32" s="669">
        <v>0</v>
      </c>
      <c r="AK32" s="329">
        <v>-8.0471747289819123E-2</v>
      </c>
      <c r="AL32" s="228">
        <v>0</v>
      </c>
      <c r="AM32" s="330">
        <f t="shared" si="0"/>
        <v>0</v>
      </c>
      <c r="AN32" s="702">
        <v>0</v>
      </c>
      <c r="AO32" s="427">
        <v>0</v>
      </c>
      <c r="AP32" s="427">
        <v>0</v>
      </c>
      <c r="AQ32" s="424">
        <v>-0.1542497045590793</v>
      </c>
      <c r="AR32" s="334">
        <v>0</v>
      </c>
      <c r="AS32" s="359">
        <v>0</v>
      </c>
      <c r="AT32" s="333">
        <v>-0.12793878697297023</v>
      </c>
      <c r="AU32" s="334">
        <v>0</v>
      </c>
      <c r="AV32" s="335">
        <v>0</v>
      </c>
      <c r="AW32" s="415">
        <f>0</f>
        <v>0</v>
      </c>
      <c r="AX32" s="359">
        <f>0</f>
        <v>0</v>
      </c>
      <c r="AY32" s="220">
        <f t="shared" si="1"/>
        <v>0</v>
      </c>
      <c r="AZ32" s="426">
        <v>-8.4939119826839091E-2</v>
      </c>
      <c r="BA32" s="427">
        <v>364644985.41448617</v>
      </c>
      <c r="BB32" s="454">
        <v>-30972624.110377032</v>
      </c>
      <c r="BC32" s="426">
        <v>-3.1895225254060564E-2</v>
      </c>
      <c r="BD32" s="427">
        <v>75849242.431056842</v>
      </c>
      <c r="BE32" s="427">
        <v>-2419228.6726884064</v>
      </c>
      <c r="BF32" s="658">
        <v>-2.4395790256206234E-2</v>
      </c>
      <c r="BG32" s="217">
        <f t="shared" si="9"/>
        <v>542374240.82720006</v>
      </c>
      <c r="BH32" s="217">
        <f t="shared" si="2"/>
        <v>-13231648.219589461</v>
      </c>
      <c r="BI32" s="428">
        <v>0</v>
      </c>
      <c r="BJ32" s="429">
        <v>0</v>
      </c>
      <c r="BK32" s="430">
        <v>0</v>
      </c>
      <c r="BL32" s="446">
        <v>0</v>
      </c>
      <c r="BM32" s="429">
        <v>0</v>
      </c>
      <c r="BN32" s="643">
        <v>0</v>
      </c>
      <c r="BO32" s="428">
        <v>0</v>
      </c>
      <c r="BP32" s="429">
        <v>0</v>
      </c>
      <c r="BQ32" s="430">
        <v>0</v>
      </c>
      <c r="BR32" s="426">
        <v>-7.4000156775280185E-2</v>
      </c>
      <c r="BS32" s="427">
        <v>397684003.01651949</v>
      </c>
      <c r="BT32" s="454">
        <v>-29428678.570243441</v>
      </c>
      <c r="BU32" s="331">
        <v>1.4342902314591288E-2</v>
      </c>
      <c r="BV32" s="173">
        <f>0</f>
        <v>0</v>
      </c>
      <c r="BW32" s="172">
        <f t="shared" si="3"/>
        <v>0</v>
      </c>
      <c r="BX32" s="426">
        <v>1.0347380618897017E-2</v>
      </c>
      <c r="BY32" s="427">
        <v>0</v>
      </c>
      <c r="BZ32" s="427">
        <v>0</v>
      </c>
      <c r="CA32" s="431">
        <v>-3.9560252061175825E-2</v>
      </c>
      <c r="CB32" s="335">
        <v>179840177.19389841</v>
      </c>
      <c r="CC32" s="335">
        <v>-7114522.740517145</v>
      </c>
      <c r="CD32" s="431">
        <v>-0.15019271625703978</v>
      </c>
      <c r="CE32" s="335">
        <v>0</v>
      </c>
      <c r="CF32" s="335">
        <v>0</v>
      </c>
      <c r="CG32" s="424">
        <v>0</v>
      </c>
      <c r="CH32" s="425">
        <v>0</v>
      </c>
      <c r="CI32" s="359">
        <v>0</v>
      </c>
      <c r="CJ32" s="333">
        <v>-5.5276534672859021E-2</v>
      </c>
      <c r="CK32" s="334">
        <v>501237529.48574483</v>
      </c>
      <c r="CL32" s="335">
        <v>-27706673.677956969</v>
      </c>
      <c r="CM32" s="333">
        <v>2.1478307610352909E-2</v>
      </c>
      <c r="CN32" s="334">
        <v>86992202.527777001</v>
      </c>
      <c r="CO32" s="334">
        <v>1868445.2855937143</v>
      </c>
      <c r="CP32" s="333">
        <v>-3.0756763948129356E-2</v>
      </c>
      <c r="CQ32" s="334">
        <v>16788070.994190075</v>
      </c>
      <c r="CR32" s="335">
        <v>-516346.73671274143</v>
      </c>
      <c r="CS32" s="426">
        <v>-6.7659574877310336E-2</v>
      </c>
      <c r="CT32" s="427">
        <v>0</v>
      </c>
      <c r="CU32" s="427">
        <v>0</v>
      </c>
      <c r="CV32" s="427">
        <f t="shared" si="4"/>
        <v>3914732988.4195495</v>
      </c>
      <c r="CX32" s="427">
        <f t="shared" si="5"/>
        <v>592451306739.79065</v>
      </c>
      <c r="CZ32" s="661">
        <f t="shared" si="6"/>
        <v>6.6076873219539228E-3</v>
      </c>
      <c r="DA32" s="672">
        <v>6.1673609149781603E-3</v>
      </c>
    </row>
    <row r="33" spans="1:105" ht="15.75">
      <c r="A33" s="171">
        <v>38899</v>
      </c>
      <c r="B33" s="316">
        <v>603086611719.86572</v>
      </c>
      <c r="C33" s="173">
        <v>2846058277.9582195</v>
      </c>
      <c r="D33" s="333">
        <v>0</v>
      </c>
      <c r="E33" s="334">
        <v>0</v>
      </c>
      <c r="F33" s="335">
        <v>0</v>
      </c>
      <c r="G33" s="333">
        <v>0</v>
      </c>
      <c r="H33" s="334">
        <v>0</v>
      </c>
      <c r="I33" s="335">
        <v>0</v>
      </c>
      <c r="J33" s="333">
        <v>-0.25723303431044003</v>
      </c>
      <c r="K33" s="334">
        <v>0</v>
      </c>
      <c r="L33" s="334">
        <v>0</v>
      </c>
      <c r="M33" s="426">
        <v>1.9321257039436875E-2</v>
      </c>
      <c r="N33" s="427">
        <v>2259126284.5035167</v>
      </c>
      <c r="O33" s="427">
        <v>43649159.627440445</v>
      </c>
      <c r="P33" s="453">
        <v>5.1059101686035044E-2</v>
      </c>
      <c r="Q33" s="671">
        <v>1586853841.9808784</v>
      </c>
      <c r="R33" s="427">
        <v>81023331.678577051</v>
      </c>
      <c r="S33" s="333">
        <v>9.9771156704995569E-3</v>
      </c>
      <c r="T33" s="677">
        <v>0</v>
      </c>
      <c r="U33" s="334">
        <v>0</v>
      </c>
      <c r="V33" s="333">
        <v>0</v>
      </c>
      <c r="W33" s="334">
        <v>0</v>
      </c>
      <c r="X33" s="335">
        <v>0</v>
      </c>
      <c r="Y33" s="670">
        <v>0</v>
      </c>
      <c r="Z33" s="669">
        <v>0</v>
      </c>
      <c r="AA33" s="669">
        <v>0</v>
      </c>
      <c r="AB33" s="428">
        <v>-0.12752607460054557</v>
      </c>
      <c r="AC33" s="429">
        <v>146514690.72306436</v>
      </c>
      <c r="AD33" s="429">
        <v>-18684443.37922537</v>
      </c>
      <c r="AE33" s="702">
        <v>0</v>
      </c>
      <c r="AF33" s="427">
        <v>672188000</v>
      </c>
      <c r="AG33" s="643">
        <v>0</v>
      </c>
      <c r="AH33" s="670">
        <v>2.0579059241778545E-2</v>
      </c>
      <c r="AI33" s="669">
        <v>0</v>
      </c>
      <c r="AJ33" s="669">
        <v>0</v>
      </c>
      <c r="AK33" s="329">
        <v>0.10279007278773261</v>
      </c>
      <c r="AL33" s="228">
        <v>0</v>
      </c>
      <c r="AM33" s="330">
        <f t="shared" si="0"/>
        <v>0</v>
      </c>
      <c r="AN33" s="702">
        <v>0</v>
      </c>
      <c r="AO33" s="427">
        <v>0</v>
      </c>
      <c r="AP33" s="427">
        <v>0</v>
      </c>
      <c r="AQ33" s="424">
        <v>-0.21368642376167127</v>
      </c>
      <c r="AR33" s="334">
        <v>0</v>
      </c>
      <c r="AS33" s="359">
        <v>0</v>
      </c>
      <c r="AT33" s="333">
        <v>-0.17976288203570198</v>
      </c>
      <c r="AU33" s="334">
        <v>0</v>
      </c>
      <c r="AV33" s="335">
        <v>0</v>
      </c>
      <c r="AW33" s="415">
        <f>0</f>
        <v>0</v>
      </c>
      <c r="AX33" s="359">
        <f>0</f>
        <v>0</v>
      </c>
      <c r="AY33" s="220">
        <f t="shared" si="1"/>
        <v>0</v>
      </c>
      <c r="AZ33" s="426">
        <v>-8.2767340566709795E-3</v>
      </c>
      <c r="BA33" s="427">
        <v>333672361.30410916</v>
      </c>
      <c r="BB33" s="454">
        <v>-2761717.396575544</v>
      </c>
      <c r="BC33" s="426">
        <v>-3.8882532561624127E-2</v>
      </c>
      <c r="BD33" s="427">
        <v>73430013.758368433</v>
      </c>
      <c r="BE33" s="427">
        <v>-2855144.900960268</v>
      </c>
      <c r="BF33" s="658">
        <v>-1.4351396282714559E-2</v>
      </c>
      <c r="BG33" s="217">
        <f t="shared" si="9"/>
        <v>529142592.60761064</v>
      </c>
      <c r="BH33" s="217">
        <f t="shared" si="2"/>
        <v>-7593935.0365748079</v>
      </c>
      <c r="BI33" s="428">
        <v>0</v>
      </c>
      <c r="BJ33" s="429">
        <v>0</v>
      </c>
      <c r="BK33" s="430">
        <v>0</v>
      </c>
      <c r="BL33" s="446">
        <v>0</v>
      </c>
      <c r="BM33" s="429">
        <v>0</v>
      </c>
      <c r="BN33" s="643">
        <v>0</v>
      </c>
      <c r="BO33" s="428">
        <v>0</v>
      </c>
      <c r="BP33" s="429">
        <v>0</v>
      </c>
      <c r="BQ33" s="430">
        <v>0</v>
      </c>
      <c r="BR33" s="426">
        <v>-3.6516174220843356E-2</v>
      </c>
      <c r="BS33" s="427">
        <v>368255324.44627607</v>
      </c>
      <c r="BT33" s="454">
        <v>-13447275.585233413</v>
      </c>
      <c r="BU33" s="331">
        <v>-7.326824017297863E-2</v>
      </c>
      <c r="BV33" s="173">
        <f>0</f>
        <v>0</v>
      </c>
      <c r="BW33" s="172">
        <f t="shared" si="3"/>
        <v>0</v>
      </c>
      <c r="BX33" s="426">
        <v>9.7793141263715577E-2</v>
      </c>
      <c r="BY33" s="427">
        <v>0</v>
      </c>
      <c r="BZ33" s="427">
        <v>0</v>
      </c>
      <c r="CA33" s="431">
        <v>4.0993802057032645E-2</v>
      </c>
      <c r="CB33" s="335">
        <v>172725654.45338127</v>
      </c>
      <c r="CC33" s="335">
        <v>7080681.2888333313</v>
      </c>
      <c r="CD33" s="431">
        <v>0.1353854619705615</v>
      </c>
      <c r="CE33" s="335">
        <v>0</v>
      </c>
      <c r="CF33" s="335">
        <v>0</v>
      </c>
      <c r="CG33" s="424">
        <v>0</v>
      </c>
      <c r="CH33" s="425">
        <v>0</v>
      </c>
      <c r="CI33" s="359">
        <v>0</v>
      </c>
      <c r="CJ33" s="333">
        <v>5.1742352602712233E-2</v>
      </c>
      <c r="CK33" s="334">
        <v>473530855.8077879</v>
      </c>
      <c r="CL33" s="335">
        <v>24501600.509470645</v>
      </c>
      <c r="CM33" s="333">
        <v>-0.12155196478382449</v>
      </c>
      <c r="CN33" s="334">
        <v>88860647.813370705</v>
      </c>
      <c r="CO33" s="334">
        <v>-10801186.333678667</v>
      </c>
      <c r="CP33" s="333">
        <v>-7.9883952392309887E-2</v>
      </c>
      <c r="CQ33" s="334">
        <v>16271724.257477334</v>
      </c>
      <c r="CR33" s="335">
        <v>-1299849.6459251132</v>
      </c>
      <c r="CS33" s="426">
        <v>-8.7988462883561033E-2</v>
      </c>
      <c r="CT33" s="427">
        <v>0</v>
      </c>
      <c r="CU33" s="427">
        <v>0</v>
      </c>
      <c r="CV33" s="427">
        <f t="shared" si="4"/>
        <v>2747247057.1320715</v>
      </c>
      <c r="CX33" s="427">
        <f t="shared" si="5"/>
        <v>596366039728.20996</v>
      </c>
      <c r="CZ33" s="661">
        <f t="shared" si="6"/>
        <v>4.6066457077001098E-3</v>
      </c>
      <c r="DA33" s="672">
        <v>4.7191534725699001E-3</v>
      </c>
    </row>
    <row r="34" spans="1:105" ht="15.75">
      <c r="A34" s="171">
        <v>38930</v>
      </c>
      <c r="B34" s="316">
        <v>605932669997.82397</v>
      </c>
      <c r="C34" s="173">
        <v>15857344986.858601</v>
      </c>
      <c r="D34" s="333">
        <v>0</v>
      </c>
      <c r="E34" s="334">
        <v>0</v>
      </c>
      <c r="F34" s="335">
        <v>0</v>
      </c>
      <c r="G34" s="333">
        <v>0</v>
      </c>
      <c r="H34" s="334">
        <v>0</v>
      </c>
      <c r="I34" s="335">
        <v>0</v>
      </c>
      <c r="J34" s="333">
        <v>0.14372762571860881</v>
      </c>
      <c r="K34" s="334">
        <v>0</v>
      </c>
      <c r="L34" s="334">
        <v>0</v>
      </c>
      <c r="M34" s="426">
        <v>0.16419489310747601</v>
      </c>
      <c r="N34" s="427">
        <v>2302775444.1309566</v>
      </c>
      <c r="O34" s="427">
        <v>378103967.89960301</v>
      </c>
      <c r="P34" s="453">
        <v>2.1386791279804036E-2</v>
      </c>
      <c r="Q34" s="671">
        <v>1667877173.6594555</v>
      </c>
      <c r="R34" s="427">
        <v>35670540.993404247</v>
      </c>
      <c r="S34" s="333">
        <v>-2.0778978581838199E-2</v>
      </c>
      <c r="T34" s="677">
        <v>0</v>
      </c>
      <c r="U34" s="334">
        <v>0</v>
      </c>
      <c r="V34" s="333">
        <v>0</v>
      </c>
      <c r="W34" s="334">
        <v>0</v>
      </c>
      <c r="X34" s="335">
        <v>0</v>
      </c>
      <c r="Y34" s="670">
        <v>0</v>
      </c>
      <c r="Z34" s="669">
        <v>0</v>
      </c>
      <c r="AA34" s="669">
        <v>0</v>
      </c>
      <c r="AB34" s="428">
        <v>3.87572685244413E-2</v>
      </c>
      <c r="AC34" s="429">
        <v>127830247.343839</v>
      </c>
      <c r="AD34" s="429">
        <v>4954351.2218509177</v>
      </c>
      <c r="AE34" s="702">
        <v>0</v>
      </c>
      <c r="AF34" s="427">
        <v>672188000</v>
      </c>
      <c r="AG34" s="643">
        <v>0</v>
      </c>
      <c r="AH34" s="670">
        <v>-0.16864279797533166</v>
      </c>
      <c r="AI34" s="669">
        <v>0</v>
      </c>
      <c r="AJ34" s="669">
        <v>0</v>
      </c>
      <c r="AK34" s="329">
        <v>2.4892198969768697E-2</v>
      </c>
      <c r="AL34" s="228">
        <v>0</v>
      </c>
      <c r="AM34" s="330">
        <f t="shared" si="0"/>
        <v>0</v>
      </c>
      <c r="AN34" s="702">
        <v>0</v>
      </c>
      <c r="AO34" s="427">
        <v>0</v>
      </c>
      <c r="AP34" s="427">
        <v>0</v>
      </c>
      <c r="AQ34" s="424">
        <v>8.4563525396433303E-2</v>
      </c>
      <c r="AR34" s="334">
        <v>0</v>
      </c>
      <c r="AS34" s="359">
        <v>0</v>
      </c>
      <c r="AT34" s="333">
        <v>0.11548130169053276</v>
      </c>
      <c r="AU34" s="334">
        <v>0</v>
      </c>
      <c r="AV34" s="335">
        <v>0</v>
      </c>
      <c r="AW34" s="415">
        <f>0</f>
        <v>0</v>
      </c>
      <c r="AX34" s="359">
        <f>0</f>
        <v>0</v>
      </c>
      <c r="AY34" s="220">
        <f t="shared" si="1"/>
        <v>0</v>
      </c>
      <c r="AZ34" s="426">
        <v>0.11397841222808078</v>
      </c>
      <c r="BA34" s="427">
        <v>330910643.90753365</v>
      </c>
      <c r="BB34" s="454">
        <v>37716669.781952515</v>
      </c>
      <c r="BC34" s="426">
        <v>5.2431307943080152E-2</v>
      </c>
      <c r="BD34" s="427">
        <v>70574868.857408166</v>
      </c>
      <c r="BE34" s="427">
        <v>3700332.6821052646</v>
      </c>
      <c r="BF34" s="658">
        <v>3.4832061205212726E-3</v>
      </c>
      <c r="BG34" s="217">
        <f t="shared" si="9"/>
        <v>521548657.57103586</v>
      </c>
      <c r="BH34" s="217">
        <f t="shared" si="2"/>
        <v>1816661.4762010854</v>
      </c>
      <c r="BI34" s="428">
        <v>0</v>
      </c>
      <c r="BJ34" s="429">
        <v>0</v>
      </c>
      <c r="BK34" s="430">
        <v>0</v>
      </c>
      <c r="BL34" s="446">
        <v>0</v>
      </c>
      <c r="BM34" s="429">
        <v>0</v>
      </c>
      <c r="BN34" s="643">
        <v>0</v>
      </c>
      <c r="BO34" s="428">
        <v>0</v>
      </c>
      <c r="BP34" s="429">
        <v>0</v>
      </c>
      <c r="BQ34" s="430">
        <v>0</v>
      </c>
      <c r="BR34" s="426">
        <v>1.0653041608078074E-2</v>
      </c>
      <c r="BS34" s="427">
        <v>354808048.86104268</v>
      </c>
      <c r="BT34" s="454">
        <v>3779784.907397686</v>
      </c>
      <c r="BU34" s="331">
        <v>5.0706580599858643E-2</v>
      </c>
      <c r="BV34" s="173">
        <f>0</f>
        <v>0</v>
      </c>
      <c r="BW34" s="172">
        <f t="shared" si="3"/>
        <v>0</v>
      </c>
      <c r="BX34" s="426">
        <v>3.9917618191468017E-2</v>
      </c>
      <c r="BY34" s="427">
        <v>0</v>
      </c>
      <c r="BZ34" s="427">
        <v>0</v>
      </c>
      <c r="CA34" s="431">
        <v>0.18530489525651</v>
      </c>
      <c r="CB34" s="335">
        <v>179806335.74221459</v>
      </c>
      <c r="CC34" s="335">
        <v>33318994.211167946</v>
      </c>
      <c r="CD34" s="431">
        <v>0.10892362827920818</v>
      </c>
      <c r="CE34" s="335">
        <v>0</v>
      </c>
      <c r="CF34" s="335">
        <v>0</v>
      </c>
      <c r="CG34" s="424">
        <v>0</v>
      </c>
      <c r="CH34" s="425">
        <v>0</v>
      </c>
      <c r="CI34" s="359">
        <v>0</v>
      </c>
      <c r="CJ34" s="333">
        <v>9.815252543662889E-2</v>
      </c>
      <c r="CK34" s="334">
        <v>498032456.3172586</v>
      </c>
      <c r="CL34" s="335">
        <v>48883143.336946487</v>
      </c>
      <c r="CM34" s="333">
        <v>1.7006504328579444E-2</v>
      </c>
      <c r="CN34" s="334">
        <v>78059461.479692042</v>
      </c>
      <c r="CO34" s="334">
        <v>1327518.569540963</v>
      </c>
      <c r="CP34" s="333">
        <v>0.14562837126435724</v>
      </c>
      <c r="CQ34" s="334">
        <v>14971874.611552222</v>
      </c>
      <c r="CR34" s="335">
        <v>2180329.7144545312</v>
      </c>
      <c r="CS34" s="426">
        <v>5.98473230406922E-2</v>
      </c>
      <c r="CT34" s="427">
        <v>0</v>
      </c>
      <c r="CU34" s="427">
        <v>0</v>
      </c>
      <c r="CV34" s="427">
        <f t="shared" si="4"/>
        <v>15305892692.063974</v>
      </c>
      <c r="CX34" s="427">
        <f t="shared" si="5"/>
        <v>599113286785.3418</v>
      </c>
      <c r="CZ34" s="661">
        <f t="shared" si="6"/>
        <v>2.554757677665722E-2</v>
      </c>
      <c r="DA34" s="672">
        <v>2.6170143601789202E-2</v>
      </c>
    </row>
    <row r="35" spans="1:105" ht="15.75">
      <c r="A35" s="171">
        <v>38961</v>
      </c>
      <c r="B35" s="316">
        <v>621790014984.6825</v>
      </c>
      <c r="C35" s="173">
        <v>12275867923.715988</v>
      </c>
      <c r="D35" s="333">
        <v>0</v>
      </c>
      <c r="E35" s="334">
        <v>0</v>
      </c>
      <c r="F35" s="335">
        <v>0</v>
      </c>
      <c r="G35" s="333">
        <v>0</v>
      </c>
      <c r="H35" s="334">
        <v>0</v>
      </c>
      <c r="I35" s="335">
        <v>0</v>
      </c>
      <c r="J35" s="333">
        <v>2.8122299820093094E-2</v>
      </c>
      <c r="K35" s="334">
        <v>0</v>
      </c>
      <c r="L35" s="334">
        <v>0</v>
      </c>
      <c r="M35" s="426">
        <v>-0.10465012512211139</v>
      </c>
      <c r="N35" s="427">
        <v>2680879412.0305595</v>
      </c>
      <c r="O35" s="427">
        <v>-280554365.90629047</v>
      </c>
      <c r="P35" s="453">
        <v>-0.14792773353843972</v>
      </c>
      <c r="Q35" s="671">
        <v>1703547714.6528597</v>
      </c>
      <c r="R35" s="427">
        <v>-252001952.40318617</v>
      </c>
      <c r="S35" s="333">
        <v>-9.1613775513978549E-2</v>
      </c>
      <c r="T35" s="677">
        <v>0</v>
      </c>
      <c r="U35" s="334">
        <v>0</v>
      </c>
      <c r="V35" s="333">
        <v>0</v>
      </c>
      <c r="W35" s="334">
        <v>0</v>
      </c>
      <c r="X35" s="335">
        <v>0</v>
      </c>
      <c r="Y35" s="670">
        <v>0</v>
      </c>
      <c r="Z35" s="669">
        <v>0</v>
      </c>
      <c r="AA35" s="669">
        <v>0</v>
      </c>
      <c r="AB35" s="428">
        <v>-0.28358982427472196</v>
      </c>
      <c r="AC35" s="429">
        <v>132784598.56568992</v>
      </c>
      <c r="AD35" s="429">
        <v>-37656360.973633505</v>
      </c>
      <c r="AE35" s="702">
        <v>0</v>
      </c>
      <c r="AF35" s="427">
        <v>672188000</v>
      </c>
      <c r="AG35" s="643">
        <v>0</v>
      </c>
      <c r="AH35" s="670">
        <v>3.7740441007458603E-2</v>
      </c>
      <c r="AI35" s="669">
        <v>0</v>
      </c>
      <c r="AJ35" s="669">
        <v>0</v>
      </c>
      <c r="AK35" s="329">
        <v>-4.4844150655159398E-2</v>
      </c>
      <c r="AL35" s="228">
        <v>0</v>
      </c>
      <c r="AM35" s="330">
        <f t="shared" ref="AM35:AM66" si="10">AK35*AL35</f>
        <v>0</v>
      </c>
      <c r="AN35" s="702">
        <v>0</v>
      </c>
      <c r="AO35" s="427">
        <v>0</v>
      </c>
      <c r="AP35" s="427">
        <v>0</v>
      </c>
      <c r="AQ35" s="424">
        <v>-0.25481759632779932</v>
      </c>
      <c r="AR35" s="334">
        <v>0</v>
      </c>
      <c r="AS35" s="359">
        <v>0</v>
      </c>
      <c r="AT35" s="333">
        <v>-0.17326115741285486</v>
      </c>
      <c r="AU35" s="334">
        <v>0</v>
      </c>
      <c r="AV35" s="335">
        <v>0</v>
      </c>
      <c r="AW35" s="415">
        <f>0</f>
        <v>0</v>
      </c>
      <c r="AX35" s="359">
        <f>0</f>
        <v>0</v>
      </c>
      <c r="AY35" s="220">
        <f t="shared" ref="AY35:AY66" si="11">AW35*AX35</f>
        <v>0</v>
      </c>
      <c r="AZ35" s="426">
        <v>-0.15798929345993834</v>
      </c>
      <c r="BA35" s="427">
        <v>368627313.68948615</v>
      </c>
      <c r="BB35" s="454">
        <v>-58239168.83983697</v>
      </c>
      <c r="BC35" s="426">
        <v>8.0066595620031707E-3</v>
      </c>
      <c r="BD35" s="427">
        <v>74275201.539513439</v>
      </c>
      <c r="BE35" s="427">
        <v>594696.25262605795</v>
      </c>
      <c r="BF35" s="658">
        <v>-9.2974372920425291E-2</v>
      </c>
      <c r="BG35" s="217">
        <f t="shared" si="9"/>
        <v>523365319.04723692</v>
      </c>
      <c r="BH35" s="217">
        <f t="shared" ref="BH35:BH66" si="12">BF35*BG35</f>
        <v>-48659562.346715167</v>
      </c>
      <c r="BI35" s="428">
        <v>0</v>
      </c>
      <c r="BJ35" s="429">
        <v>0</v>
      </c>
      <c r="BK35" s="430">
        <v>0</v>
      </c>
      <c r="BL35" s="446">
        <v>0</v>
      </c>
      <c r="BM35" s="429">
        <v>0</v>
      </c>
      <c r="BN35" s="643">
        <v>0</v>
      </c>
      <c r="BO35" s="428">
        <v>0</v>
      </c>
      <c r="BP35" s="429">
        <v>0</v>
      </c>
      <c r="BQ35" s="430">
        <v>0</v>
      </c>
      <c r="BR35" s="426">
        <v>-0.12479486620332847</v>
      </c>
      <c r="BS35" s="427">
        <v>358587833.76844037</v>
      </c>
      <c r="BT35" s="454">
        <v>-44749920.737273909</v>
      </c>
      <c r="BU35" s="331">
        <v>-3.9572158869179185E-3</v>
      </c>
      <c r="BV35" s="173">
        <f>0</f>
        <v>0</v>
      </c>
      <c r="BW35" s="172">
        <f t="shared" ref="BW35:BW66" si="13">BU35*BV35</f>
        <v>0</v>
      </c>
      <c r="BX35" s="426">
        <v>6.6283562836584653E-2</v>
      </c>
      <c r="BY35" s="427">
        <v>0</v>
      </c>
      <c r="BZ35" s="427">
        <v>0</v>
      </c>
      <c r="CA35" s="431">
        <v>-0.13784246713952722</v>
      </c>
      <c r="CB35" s="335">
        <v>213125329.95338252</v>
      </c>
      <c r="CC35" s="335">
        <v>-29377721.290700026</v>
      </c>
      <c r="CD35" s="431">
        <v>-0.10308027204054357</v>
      </c>
      <c r="CE35" s="335">
        <v>0</v>
      </c>
      <c r="CF35" s="335">
        <v>0</v>
      </c>
      <c r="CG35" s="424">
        <v>0</v>
      </c>
      <c r="CH35" s="425">
        <v>0</v>
      </c>
      <c r="CI35" s="359">
        <v>0</v>
      </c>
      <c r="CJ35" s="333">
        <v>-2.2215558226806584E-2</v>
      </c>
      <c r="CK35" s="334">
        <v>546915599.65420508</v>
      </c>
      <c r="CL35" s="335">
        <v>-12150035.349266831</v>
      </c>
      <c r="CM35" s="333">
        <v>-0.25320718282488425</v>
      </c>
      <c r="CN35" s="334">
        <v>79386980.049233004</v>
      </c>
      <c r="CO35" s="334">
        <v>-20101353.57124158</v>
      </c>
      <c r="CP35" s="333">
        <v>5.9796884181259433E-2</v>
      </c>
      <c r="CQ35" s="334">
        <v>17152204.326006755</v>
      </c>
      <c r="CR35" s="335">
        <v>1025648.3755355229</v>
      </c>
      <c r="CS35" s="426">
        <v>2.8683084011110496E-2</v>
      </c>
      <c r="CT35" s="427">
        <v>0</v>
      </c>
      <c r="CU35" s="427">
        <v>0</v>
      </c>
      <c r="CV35" s="427">
        <f t="shared" ref="CV35:CV66" si="14">C35-F35-I35-L35-O35-R35-U35-X35-AA35-AD35-AG35-AJ35-AM35-AP35-AS35-AV35-AY35-BB35-BE35-BH35-BK35-BN35-BQ35-BT35-BW35-BZ35-CC35-CF35-CI35-CL35-CO35-CR35-CU35</f>
        <v>13057738020.50597</v>
      </c>
      <c r="CX35" s="427">
        <f t="shared" ref="CX35:CX66" si="15">B35-E35-H35-K35-N35-Q35-T35-W35-Z35-AC35-AF35-AI35-AL35-AO35-AR35-AU35-AX35-BA35-BD35-BG35-BJ35-BM35-BP35-BS35-BV35-BY35-CB35-CE35-CH35-CK35-CN35-CQ35-CT35</f>
        <v>614419179477.40601</v>
      </c>
      <c r="CZ35" s="661">
        <f t="shared" ref="CZ35:CZ66" si="16">CV35/CX35</f>
        <v>2.1252165389127702E-2</v>
      </c>
      <c r="DA35" s="672">
        <v>1.97427871594535E-2</v>
      </c>
    </row>
    <row r="36" spans="1:105" ht="15.75">
      <c r="A36" s="185">
        <v>38991</v>
      </c>
      <c r="B36" s="316">
        <v>634065882908.39856</v>
      </c>
      <c r="C36" s="173">
        <v>20311127422.489841</v>
      </c>
      <c r="D36" s="333">
        <v>0</v>
      </c>
      <c r="E36" s="334">
        <v>0</v>
      </c>
      <c r="F36" s="335">
        <v>0</v>
      </c>
      <c r="G36" s="333">
        <v>0</v>
      </c>
      <c r="H36" s="334">
        <v>0</v>
      </c>
      <c r="I36" s="335">
        <v>0</v>
      </c>
      <c r="J36" s="333">
        <v>0.1087504741173959</v>
      </c>
      <c r="K36" s="334">
        <v>0</v>
      </c>
      <c r="L36" s="334">
        <v>0</v>
      </c>
      <c r="M36" s="426">
        <v>0.10756577683797393</v>
      </c>
      <c r="N36" s="427">
        <v>2400325046.124269</v>
      </c>
      <c r="O36" s="427">
        <v>258192828.25000259</v>
      </c>
      <c r="P36" s="453">
        <v>0.12610854535459101</v>
      </c>
      <c r="Q36" s="671">
        <v>1451545762.2496736</v>
      </c>
      <c r="R36" s="427">
        <v>183052324.59292734</v>
      </c>
      <c r="S36" s="333">
        <v>2.3518853133530616E-2</v>
      </c>
      <c r="T36" s="677">
        <v>0</v>
      </c>
      <c r="U36" s="334">
        <v>0</v>
      </c>
      <c r="V36" s="333">
        <v>0</v>
      </c>
      <c r="W36" s="334">
        <v>0</v>
      </c>
      <c r="X36" s="335">
        <v>0</v>
      </c>
      <c r="Y36" s="670">
        <v>0</v>
      </c>
      <c r="Z36" s="669">
        <v>0</v>
      </c>
      <c r="AA36" s="669">
        <v>0</v>
      </c>
      <c r="AB36" s="428">
        <v>0.16936377521702634</v>
      </c>
      <c r="AC36" s="429">
        <v>95128237.592056423</v>
      </c>
      <c r="AD36" s="429">
        <v>16111277.448332919</v>
      </c>
      <c r="AE36" s="702">
        <v>0</v>
      </c>
      <c r="AF36" s="427">
        <v>672188000</v>
      </c>
      <c r="AG36" s="643">
        <v>0</v>
      </c>
      <c r="AH36" s="670">
        <v>8.8056868263529601E-3</v>
      </c>
      <c r="AI36" s="669">
        <v>0</v>
      </c>
      <c r="AJ36" s="669">
        <v>0</v>
      </c>
      <c r="AK36" s="329">
        <v>4.4976272127334335E-2</v>
      </c>
      <c r="AL36" s="228">
        <v>0</v>
      </c>
      <c r="AM36" s="330">
        <f t="shared" si="10"/>
        <v>0</v>
      </c>
      <c r="AN36" s="702">
        <v>0</v>
      </c>
      <c r="AO36" s="427">
        <v>0</v>
      </c>
      <c r="AP36" s="427">
        <v>0</v>
      </c>
      <c r="AQ36" s="424">
        <v>0.1835512349957619</v>
      </c>
      <c r="AR36" s="334">
        <v>0</v>
      </c>
      <c r="AS36" s="359">
        <v>0</v>
      </c>
      <c r="AT36" s="333">
        <v>1.5364721483234631E-2</v>
      </c>
      <c r="AU36" s="334">
        <v>0</v>
      </c>
      <c r="AV36" s="335">
        <v>0</v>
      </c>
      <c r="AW36" s="415">
        <f>0</f>
        <v>0</v>
      </c>
      <c r="AX36" s="359">
        <f>0</f>
        <v>0</v>
      </c>
      <c r="AY36" s="220">
        <f t="shared" si="11"/>
        <v>0</v>
      </c>
      <c r="AZ36" s="426">
        <v>5.2287615288528419E-2</v>
      </c>
      <c r="BA36" s="427">
        <v>310388144.84964919</v>
      </c>
      <c r="BB36" s="454">
        <v>16229455.90801849</v>
      </c>
      <c r="BC36" s="426">
        <v>4.3055871931310448E-2</v>
      </c>
      <c r="BD36" s="427">
        <v>74869897.7921395</v>
      </c>
      <c r="BE36" s="427">
        <v>3223588.7308486612</v>
      </c>
      <c r="BF36" s="658">
        <v>0.20185121078601861</v>
      </c>
      <c r="BG36" s="217">
        <f t="shared" si="9"/>
        <v>474705756.70052177</v>
      </c>
      <c r="BH36" s="217">
        <f t="shared" si="12"/>
        <v>95819931.757093489</v>
      </c>
      <c r="BI36" s="428">
        <v>0</v>
      </c>
      <c r="BJ36" s="429">
        <v>0</v>
      </c>
      <c r="BK36" s="430">
        <v>0</v>
      </c>
      <c r="BL36" s="446">
        <v>0</v>
      </c>
      <c r="BM36" s="429">
        <v>0</v>
      </c>
      <c r="BN36" s="643">
        <v>0</v>
      </c>
      <c r="BO36" s="428">
        <v>0</v>
      </c>
      <c r="BP36" s="429">
        <v>0</v>
      </c>
      <c r="BQ36" s="430">
        <v>0</v>
      </c>
      <c r="BR36" s="426">
        <v>9.8975906322740212E-2</v>
      </c>
      <c r="BS36" s="427">
        <v>313837913.03116643</v>
      </c>
      <c r="BT36" s="454">
        <v>31062391.880697019</v>
      </c>
      <c r="BU36" s="331">
        <v>3.5477479539268775E-2</v>
      </c>
      <c r="BV36" s="173">
        <f>0</f>
        <v>0</v>
      </c>
      <c r="BW36" s="172">
        <f t="shared" si="13"/>
        <v>0</v>
      </c>
      <c r="BX36" s="426">
        <v>4.2611207281437316E-2</v>
      </c>
      <c r="BY36" s="427">
        <v>0</v>
      </c>
      <c r="BZ36" s="427">
        <v>0</v>
      </c>
      <c r="CA36" s="431">
        <v>0.175543821453013</v>
      </c>
      <c r="CB36" s="335">
        <v>183747608.6626825</v>
      </c>
      <c r="CC36" s="335">
        <v>32255757.407500044</v>
      </c>
      <c r="CD36" s="431">
        <v>6.3776420099888195E-2</v>
      </c>
      <c r="CE36" s="335">
        <v>0</v>
      </c>
      <c r="CF36" s="335">
        <v>0</v>
      </c>
      <c r="CG36" s="424">
        <v>0</v>
      </c>
      <c r="CH36" s="425">
        <v>0</v>
      </c>
      <c r="CI36" s="359">
        <v>0</v>
      </c>
      <c r="CJ36" s="333">
        <v>9.3599012161973263E-2</v>
      </c>
      <c r="CK36" s="334">
        <v>534765564.30493826</v>
      </c>
      <c r="CL36" s="335">
        <v>50053528.557182409</v>
      </c>
      <c r="CM36" s="333">
        <v>0.1601515662029806</v>
      </c>
      <c r="CN36" s="334">
        <v>59285626.477991417</v>
      </c>
      <c r="CO36" s="334">
        <v>9494685.9337752219</v>
      </c>
      <c r="CP36" s="333">
        <v>-1.5257436841279693E-2</v>
      </c>
      <c r="CQ36" s="334">
        <v>18177852.701542281</v>
      </c>
      <c r="CR36" s="335">
        <v>-277347.43950386677</v>
      </c>
      <c r="CS36" s="426">
        <v>0.1156069443461374</v>
      </c>
      <c r="CT36" s="427">
        <v>0</v>
      </c>
      <c r="CU36" s="427">
        <v>0</v>
      </c>
      <c r="CV36" s="427">
        <f t="shared" si="14"/>
        <v>19615908999.462959</v>
      </c>
      <c r="CX36" s="427">
        <f t="shared" si="15"/>
        <v>627476917497.91199</v>
      </c>
      <c r="CZ36" s="661">
        <f t="shared" si="16"/>
        <v>3.1261562700476919E-2</v>
      </c>
      <c r="DA36" s="672">
        <v>3.2033149819265902E-2</v>
      </c>
    </row>
    <row r="37" spans="1:105" ht="15.75">
      <c r="A37" s="171">
        <v>39022</v>
      </c>
      <c r="B37" s="316">
        <v>654377010330.88843</v>
      </c>
      <c r="C37" s="173">
        <v>6854504572.3378229</v>
      </c>
      <c r="D37" s="333">
        <v>0</v>
      </c>
      <c r="E37" s="334">
        <v>0</v>
      </c>
      <c r="F37" s="335">
        <v>0</v>
      </c>
      <c r="G37" s="333">
        <v>0</v>
      </c>
      <c r="H37" s="334">
        <v>0</v>
      </c>
      <c r="I37" s="335">
        <v>0</v>
      </c>
      <c r="J37" s="333">
        <v>0.30890230186815804</v>
      </c>
      <c r="K37" s="334">
        <v>0</v>
      </c>
      <c r="L37" s="334">
        <v>0</v>
      </c>
      <c r="M37" s="426">
        <v>2.3227780984847561E-2</v>
      </c>
      <c r="N37" s="427">
        <v>2658517874.3742714</v>
      </c>
      <c r="O37" s="427">
        <v>61751470.930268057</v>
      </c>
      <c r="P37" s="453">
        <v>-3.2549861844360151E-2</v>
      </c>
      <c r="Q37" s="671">
        <v>1634598086.8426008</v>
      </c>
      <c r="R37" s="427">
        <v>-53205941.897782072</v>
      </c>
      <c r="S37" s="333">
        <v>0.10294022320199792</v>
      </c>
      <c r="T37" s="677">
        <v>0</v>
      </c>
      <c r="U37" s="334">
        <v>0</v>
      </c>
      <c r="V37" s="333">
        <v>0</v>
      </c>
      <c r="W37" s="334">
        <v>0</v>
      </c>
      <c r="X37" s="335">
        <v>0</v>
      </c>
      <c r="Y37" s="670">
        <v>0</v>
      </c>
      <c r="Z37" s="669">
        <v>0</v>
      </c>
      <c r="AA37" s="669">
        <v>0</v>
      </c>
      <c r="AB37" s="428">
        <v>2.809435619509552E-2</v>
      </c>
      <c r="AC37" s="429">
        <v>111239515.04038934</v>
      </c>
      <c r="AD37" s="429">
        <v>3125202.5585143836</v>
      </c>
      <c r="AE37" s="702">
        <v>0</v>
      </c>
      <c r="AF37" s="427">
        <v>672188000</v>
      </c>
      <c r="AG37" s="643">
        <v>0</v>
      </c>
      <c r="AH37" s="670">
        <v>1.7920867354830037E-2</v>
      </c>
      <c r="AI37" s="669">
        <v>0</v>
      </c>
      <c r="AJ37" s="669">
        <v>0</v>
      </c>
      <c r="AK37" s="329">
        <v>0.48414117404616414</v>
      </c>
      <c r="AL37" s="228">
        <v>0</v>
      </c>
      <c r="AM37" s="330">
        <f t="shared" si="10"/>
        <v>0</v>
      </c>
      <c r="AN37" s="702">
        <v>0</v>
      </c>
      <c r="AO37" s="427">
        <v>0</v>
      </c>
      <c r="AP37" s="427">
        <v>0</v>
      </c>
      <c r="AQ37" s="424">
        <v>4.7268208531681073E-2</v>
      </c>
      <c r="AR37" s="334">
        <v>0</v>
      </c>
      <c r="AS37" s="359">
        <v>0</v>
      </c>
      <c r="AT37" s="333">
        <v>-8.0330640982708389E-3</v>
      </c>
      <c r="AU37" s="334">
        <v>0</v>
      </c>
      <c r="AV37" s="335">
        <v>0</v>
      </c>
      <c r="AW37" s="415">
        <f>0</f>
        <v>0</v>
      </c>
      <c r="AX37" s="359">
        <f>0</f>
        <v>0</v>
      </c>
      <c r="AY37" s="220">
        <f t="shared" si="11"/>
        <v>0</v>
      </c>
      <c r="AZ37" s="426">
        <v>-8.5142660501315512E-2</v>
      </c>
      <c r="BA37" s="427">
        <v>326617600.75766766</v>
      </c>
      <c r="BB37" s="454">
        <v>-27809091.495064311</v>
      </c>
      <c r="BC37" s="426">
        <v>2.2322554285736488E-2</v>
      </c>
      <c r="BD37" s="427">
        <v>78093486.52298817</v>
      </c>
      <c r="BE37" s="427">
        <v>1743246.0922718341</v>
      </c>
      <c r="BF37" s="658">
        <v>0.12327359036673076</v>
      </c>
      <c r="BG37" s="217">
        <f t="shared" si="9"/>
        <v>570525688.45761526</v>
      </c>
      <c r="BH37" s="217">
        <f t="shared" si="12"/>
        <v>70330750.01262112</v>
      </c>
      <c r="BI37" s="428">
        <v>0</v>
      </c>
      <c r="BJ37" s="429">
        <v>0</v>
      </c>
      <c r="BK37" s="430">
        <v>0</v>
      </c>
      <c r="BL37" s="446">
        <v>0</v>
      </c>
      <c r="BM37" s="429">
        <v>0</v>
      </c>
      <c r="BN37" s="643">
        <v>0</v>
      </c>
      <c r="BO37" s="428">
        <v>0</v>
      </c>
      <c r="BP37" s="429">
        <v>0</v>
      </c>
      <c r="BQ37" s="430">
        <v>0</v>
      </c>
      <c r="BR37" s="426">
        <v>1.7265031334579833E-2</v>
      </c>
      <c r="BS37" s="427">
        <v>344900304.91186345</v>
      </c>
      <c r="BT37" s="454">
        <v>5954714.5716094607</v>
      </c>
      <c r="BU37" s="331">
        <v>-6.1990166519545344E-2</v>
      </c>
      <c r="BV37" s="173">
        <f>0</f>
        <v>0</v>
      </c>
      <c r="BW37" s="172">
        <f t="shared" si="13"/>
        <v>0</v>
      </c>
      <c r="BX37" s="426">
        <v>-6.9898993326003066E-3</v>
      </c>
      <c r="BY37" s="427">
        <v>0</v>
      </c>
      <c r="BZ37" s="427">
        <v>0</v>
      </c>
      <c r="CA37" s="431">
        <v>2.6934430616831193E-2</v>
      </c>
      <c r="CB37" s="335">
        <v>216003366.07018253</v>
      </c>
      <c r="CC37" s="335">
        <v>5817927.6764193205</v>
      </c>
      <c r="CD37" s="431">
        <v>-4.1947543625765069E-2</v>
      </c>
      <c r="CE37" s="335">
        <v>0</v>
      </c>
      <c r="CF37" s="335">
        <v>0</v>
      </c>
      <c r="CG37" s="424">
        <v>0</v>
      </c>
      <c r="CH37" s="425">
        <v>0</v>
      </c>
      <c r="CI37" s="359">
        <v>0</v>
      </c>
      <c r="CJ37" s="333">
        <v>0.1037158820684814</v>
      </c>
      <c r="CK37" s="334">
        <v>584819092.86212063</v>
      </c>
      <c r="CL37" s="335">
        <v>60655028.06668397</v>
      </c>
      <c r="CM37" s="333">
        <v>-9.2972925576266825E-5</v>
      </c>
      <c r="CN37" s="334">
        <v>68780312.411766648</v>
      </c>
      <c r="CO37" s="334">
        <v>-6394.7068669715618</v>
      </c>
      <c r="CP37" s="333">
        <v>0.14004984344386229</v>
      </c>
      <c r="CQ37" s="334">
        <v>17900505.262038413</v>
      </c>
      <c r="CR37" s="335">
        <v>2506962.9595145127</v>
      </c>
      <c r="CS37" s="426">
        <v>8.0785047147322129E-3</v>
      </c>
      <c r="CT37" s="427">
        <v>0</v>
      </c>
      <c r="CU37" s="427">
        <v>0</v>
      </c>
      <c r="CV37" s="427">
        <f t="shared" si="14"/>
        <v>6723640697.5696344</v>
      </c>
      <c r="CX37" s="427">
        <f t="shared" si="15"/>
        <v>647092826497.37488</v>
      </c>
      <c r="CZ37" s="661">
        <f t="shared" si="16"/>
        <v>1.0390535055014879E-2</v>
      </c>
      <c r="DA37" s="672">
        <v>1.0474855418395299E-2</v>
      </c>
    </row>
    <row r="38" spans="1:105" s="170" customFormat="1" ht="15.75">
      <c r="A38" s="187">
        <v>39052</v>
      </c>
      <c r="B38" s="317">
        <v>661231514903.22632</v>
      </c>
      <c r="C38" s="189">
        <v>19952974141.123203</v>
      </c>
      <c r="D38" s="346">
        <v>0</v>
      </c>
      <c r="E38" s="347">
        <v>0</v>
      </c>
      <c r="F38" s="348">
        <v>0</v>
      </c>
      <c r="G38" s="346">
        <v>0</v>
      </c>
      <c r="H38" s="347">
        <v>0</v>
      </c>
      <c r="I38" s="348">
        <v>0</v>
      </c>
      <c r="J38" s="346">
        <v>0.19202729067096677</v>
      </c>
      <c r="K38" s="347">
        <v>0</v>
      </c>
      <c r="L38" s="347">
        <v>0</v>
      </c>
      <c r="M38" s="438">
        <v>2.9747794329671891E-2</v>
      </c>
      <c r="N38" s="439">
        <v>2720269345.3045397</v>
      </c>
      <c r="O38" s="439">
        <v>80922013.005430654</v>
      </c>
      <c r="P38" s="668">
        <v>-3.6773792298895408E-2</v>
      </c>
      <c r="Q38" s="667">
        <v>1581392144.9448187</v>
      </c>
      <c r="R38" s="439">
        <v>-58153786.28130547</v>
      </c>
      <c r="S38" s="346">
        <v>0.17167574305186578</v>
      </c>
      <c r="T38" s="675">
        <v>0</v>
      </c>
      <c r="U38" s="347">
        <v>0</v>
      </c>
      <c r="V38" s="346">
        <v>0</v>
      </c>
      <c r="W38" s="347">
        <v>0</v>
      </c>
      <c r="X38" s="348">
        <v>0</v>
      </c>
      <c r="Y38" s="666">
        <v>0</v>
      </c>
      <c r="Z38" s="665">
        <v>0</v>
      </c>
      <c r="AA38" s="665">
        <v>0</v>
      </c>
      <c r="AB38" s="440">
        <v>-4.373932296777365E-2</v>
      </c>
      <c r="AC38" s="441">
        <v>114364717.59890373</v>
      </c>
      <c r="AD38" s="441">
        <v>-5002235.3191766776</v>
      </c>
      <c r="AE38" s="703">
        <v>0</v>
      </c>
      <c r="AF38" s="439">
        <v>672188000</v>
      </c>
      <c r="AG38" s="664">
        <v>0</v>
      </c>
      <c r="AH38" s="666">
        <v>0.12908119427282602</v>
      </c>
      <c r="AI38" s="665">
        <v>0</v>
      </c>
      <c r="AJ38" s="665">
        <v>0</v>
      </c>
      <c r="AK38" s="340">
        <v>-9.2126016137748096E-3</v>
      </c>
      <c r="AL38" s="341">
        <v>0</v>
      </c>
      <c r="AM38" s="342">
        <f t="shared" si="10"/>
        <v>0</v>
      </c>
      <c r="AN38" s="703">
        <v>0</v>
      </c>
      <c r="AO38" s="439">
        <v>0</v>
      </c>
      <c r="AP38" s="439">
        <v>0</v>
      </c>
      <c r="AQ38" s="435">
        <v>-9.3881609519718509E-2</v>
      </c>
      <c r="AR38" s="347">
        <v>0</v>
      </c>
      <c r="AS38" s="437">
        <v>0</v>
      </c>
      <c r="AT38" s="346">
        <v>-4.5295966695777651E-2</v>
      </c>
      <c r="AU38" s="347">
        <v>0</v>
      </c>
      <c r="AV38" s="348">
        <v>0</v>
      </c>
      <c r="AW38" s="416">
        <f>0</f>
        <v>0</v>
      </c>
      <c r="AX38" s="437">
        <f>0</f>
        <v>0</v>
      </c>
      <c r="AY38" s="721">
        <f t="shared" si="11"/>
        <v>0</v>
      </c>
      <c r="AZ38" s="438">
        <v>7.1538833067490093E-2</v>
      </c>
      <c r="BA38" s="439">
        <v>298808509.26260334</v>
      </c>
      <c r="BB38" s="663">
        <v>21376412.063282948</v>
      </c>
      <c r="BC38" s="438">
        <v>-5.6820342414309923E-3</v>
      </c>
      <c r="BD38" s="439">
        <v>79836732.61526002</v>
      </c>
      <c r="BE38" s="439">
        <v>-453635.04844387795</v>
      </c>
      <c r="BF38" s="708">
        <v>7.0200775225886955E-2</v>
      </c>
      <c r="BG38" s="239">
        <f t="shared" si="9"/>
        <v>640856438.47023642</v>
      </c>
      <c r="BH38" s="239">
        <f t="shared" si="12"/>
        <v>44988618.789111517</v>
      </c>
      <c r="BI38" s="440">
        <v>-0.21258325801111427</v>
      </c>
      <c r="BJ38" s="441">
        <v>0</v>
      </c>
      <c r="BK38" s="442">
        <v>0</v>
      </c>
      <c r="BL38" s="447">
        <v>0</v>
      </c>
      <c r="BM38" s="441">
        <v>0</v>
      </c>
      <c r="BN38" s="664">
        <v>0</v>
      </c>
      <c r="BO38" s="440">
        <v>0</v>
      </c>
      <c r="BP38" s="441">
        <v>0</v>
      </c>
      <c r="BQ38" s="442">
        <v>0</v>
      </c>
      <c r="BR38" s="438">
        <v>4.89911829674992E-2</v>
      </c>
      <c r="BS38" s="439">
        <v>350855019.48347294</v>
      </c>
      <c r="BT38" s="663">
        <v>17188802.454580318</v>
      </c>
      <c r="BU38" s="343">
        <v>1.8693488414022352E-2</v>
      </c>
      <c r="BV38" s="189">
        <f>0</f>
        <v>0</v>
      </c>
      <c r="BW38" s="188">
        <f t="shared" si="13"/>
        <v>0</v>
      </c>
      <c r="BX38" s="438">
        <v>8.1745058481731178E-2</v>
      </c>
      <c r="BY38" s="439">
        <v>0</v>
      </c>
      <c r="BZ38" s="439">
        <v>0</v>
      </c>
      <c r="CA38" s="443">
        <v>-1.3872302188991666E-2</v>
      </c>
      <c r="CB38" s="348">
        <v>221821293.74660182</v>
      </c>
      <c r="CC38" s="348">
        <v>-3077172.0188059476</v>
      </c>
      <c r="CD38" s="443">
        <v>-5.7046537021732166E-2</v>
      </c>
      <c r="CE38" s="347">
        <v>0</v>
      </c>
      <c r="CF38" s="347">
        <v>0</v>
      </c>
      <c r="CG38" s="435">
        <v>0</v>
      </c>
      <c r="CH38" s="436">
        <v>0</v>
      </c>
      <c r="CI38" s="437">
        <v>0</v>
      </c>
      <c r="CJ38" s="346">
        <v>3.8376351806051934E-3</v>
      </c>
      <c r="CK38" s="347">
        <v>645474120.92880464</v>
      </c>
      <c r="CL38" s="348">
        <v>2477094.1946465918</v>
      </c>
      <c r="CM38" s="346">
        <v>-5.9445426382380144E-2</v>
      </c>
      <c r="CN38" s="347">
        <v>68773917.704899669</v>
      </c>
      <c r="CO38" s="347">
        <v>-4088294.8619544837</v>
      </c>
      <c r="CP38" s="346">
        <v>-5.8087360527925694E-2</v>
      </c>
      <c r="CQ38" s="347">
        <v>20407468.221552923</v>
      </c>
      <c r="CR38" s="348">
        <v>-1185415.9640475311</v>
      </c>
      <c r="CS38" s="438">
        <v>-7.4850910093632553E-2</v>
      </c>
      <c r="CT38" s="439">
        <v>0</v>
      </c>
      <c r="CU38" s="439">
        <v>0</v>
      </c>
      <c r="CV38" s="439">
        <f t="shared" si="14"/>
        <v>19857981740.109882</v>
      </c>
      <c r="CW38" s="662"/>
      <c r="CX38" s="439">
        <f t="shared" si="15"/>
        <v>653816467194.94458</v>
      </c>
      <c r="CY38" s="662"/>
      <c r="CZ38" s="709">
        <f t="shared" si="16"/>
        <v>3.0372409898616008E-2</v>
      </c>
      <c r="DA38" s="673">
        <v>3.0175473629751898E-2</v>
      </c>
    </row>
    <row r="39" spans="1:105" ht="15.75">
      <c r="A39" s="171">
        <v>39083</v>
      </c>
      <c r="B39" s="316">
        <v>725900000000</v>
      </c>
      <c r="C39" s="173">
        <v>12602830957.750921</v>
      </c>
      <c r="D39" s="333">
        <v>0</v>
      </c>
      <c r="E39" s="334">
        <v>0</v>
      </c>
      <c r="F39" s="335">
        <v>0</v>
      </c>
      <c r="G39" s="704">
        <v>0</v>
      </c>
      <c r="H39" s="705">
        <v>149870000</v>
      </c>
      <c r="I39" s="335">
        <v>0</v>
      </c>
      <c r="J39" s="333">
        <v>-5.2427326370376292E-3</v>
      </c>
      <c r="K39" s="334">
        <v>0</v>
      </c>
      <c r="L39" s="334">
        <v>0</v>
      </c>
      <c r="M39" s="426">
        <v>-4.3796427836499075E-3</v>
      </c>
      <c r="N39" s="427">
        <v>2866738000</v>
      </c>
      <c r="O39" s="427">
        <v>-12555288.394314969</v>
      </c>
      <c r="P39" s="453">
        <v>2.1289475255742655E-2</v>
      </c>
      <c r="Q39" s="671">
        <v>1263111000</v>
      </c>
      <c r="R39" s="427">
        <v>26890970.379756361</v>
      </c>
      <c r="S39" s="333">
        <v>0.45091167342467381</v>
      </c>
      <c r="T39" s="677">
        <v>0</v>
      </c>
      <c r="U39" s="334">
        <v>0</v>
      </c>
      <c r="V39" s="431">
        <v>9.231342127829123E-2</v>
      </c>
      <c r="W39" s="335">
        <v>103756000</v>
      </c>
      <c r="X39" s="335">
        <v>9578071.3381503858</v>
      </c>
      <c r="Y39" s="507">
        <v>0</v>
      </c>
      <c r="Z39" s="508">
        <v>120642000</v>
      </c>
      <c r="AA39" s="669">
        <v>0</v>
      </c>
      <c r="AB39" s="428">
        <v>2.3313364455525822E-2</v>
      </c>
      <c r="AC39" s="429">
        <v>245399000</v>
      </c>
      <c r="AD39" s="429">
        <v>5721076.3240215806</v>
      </c>
      <c r="AE39" s="702">
        <v>0</v>
      </c>
      <c r="AF39" s="427">
        <v>1603454000</v>
      </c>
      <c r="AG39" s="643">
        <v>0</v>
      </c>
      <c r="AH39" s="670">
        <v>0.17765910058629522</v>
      </c>
      <c r="AI39" s="669">
        <v>0</v>
      </c>
      <c r="AJ39" s="669">
        <v>0</v>
      </c>
      <c r="AK39" s="329">
        <v>9.88982691840809E-2</v>
      </c>
      <c r="AL39" s="173">
        <v>5261000</v>
      </c>
      <c r="AM39" s="173">
        <f t="shared" si="10"/>
        <v>520303.7941774496</v>
      </c>
      <c r="AN39" s="702">
        <v>0</v>
      </c>
      <c r="AO39" s="427">
        <v>99170000</v>
      </c>
      <c r="AP39" s="427">
        <v>0</v>
      </c>
      <c r="AQ39" s="424">
        <v>-3.455876170009603E-2</v>
      </c>
      <c r="AR39" s="425">
        <v>0</v>
      </c>
      <c r="AS39" s="359">
        <v>0</v>
      </c>
      <c r="AT39" s="333">
        <v>-0.11192734034093366</v>
      </c>
      <c r="AU39" s="335">
        <v>0</v>
      </c>
      <c r="AV39" s="335">
        <v>0</v>
      </c>
      <c r="AW39" s="415">
        <f>0</f>
        <v>0</v>
      </c>
      <c r="AX39" s="359">
        <f>0</f>
        <v>0</v>
      </c>
      <c r="AY39" s="220">
        <f t="shared" si="11"/>
        <v>0</v>
      </c>
      <c r="AZ39" s="426">
        <v>1.1713771620384851E-2</v>
      </c>
      <c r="BA39" s="427">
        <v>229993000</v>
      </c>
      <c r="BB39" s="454">
        <v>2694085.4762871731</v>
      </c>
      <c r="BC39" s="426">
        <v>5.9359359923475706E-2</v>
      </c>
      <c r="BD39" s="427">
        <v>39999000</v>
      </c>
      <c r="BE39" s="427">
        <v>2374315.0375791048</v>
      </c>
      <c r="BF39" s="658">
        <v>5.3896171899424979E-2</v>
      </c>
      <c r="BG39" s="217">
        <f>'[5]SPU investering'!E20</f>
        <v>662229000</v>
      </c>
      <c r="BH39" s="217">
        <f t="shared" si="12"/>
        <v>35691608.020784304</v>
      </c>
      <c r="BI39" s="428">
        <v>4.5379253019548184E-2</v>
      </c>
      <c r="BJ39" s="429">
        <v>0</v>
      </c>
      <c r="BK39" s="430">
        <v>0</v>
      </c>
      <c r="BL39" s="446">
        <v>0</v>
      </c>
      <c r="BM39" s="429">
        <v>0</v>
      </c>
      <c r="BN39" s="643">
        <v>0</v>
      </c>
      <c r="BO39" s="428">
        <v>0</v>
      </c>
      <c r="BP39" s="429">
        <v>0</v>
      </c>
      <c r="BQ39" s="430">
        <v>0</v>
      </c>
      <c r="BR39" s="426">
        <v>-0.10470554468024165</v>
      </c>
      <c r="BS39" s="427">
        <v>359511000</v>
      </c>
      <c r="BT39" s="454">
        <v>-37642795.073538356</v>
      </c>
      <c r="BU39" s="331">
        <v>-2.2227094425765467E-2</v>
      </c>
      <c r="BV39" s="173">
        <f>0</f>
        <v>0</v>
      </c>
      <c r="BW39" s="172">
        <f t="shared" si="13"/>
        <v>0</v>
      </c>
      <c r="BX39" s="426">
        <v>8.9083135515610368E-2</v>
      </c>
      <c r="BY39" s="427">
        <v>96083000</v>
      </c>
      <c r="BZ39" s="427">
        <v>8559374.9097463917</v>
      </c>
      <c r="CA39" s="431">
        <v>-3.7809456975307007E-3</v>
      </c>
      <c r="CB39" s="427">
        <v>185593000</v>
      </c>
      <c r="CC39" s="335">
        <v>-701717.05484181538</v>
      </c>
      <c r="CD39" s="431">
        <v>0.10576284383954661</v>
      </c>
      <c r="CE39" s="335">
        <v>0</v>
      </c>
      <c r="CF39" s="335">
        <v>0</v>
      </c>
      <c r="CG39" s="424">
        <v>0</v>
      </c>
      <c r="CH39" s="425">
        <v>0</v>
      </c>
      <c r="CI39" s="359">
        <v>0</v>
      </c>
      <c r="CJ39" s="333">
        <v>-5.1551615319820346E-2</v>
      </c>
      <c r="CK39" s="334">
        <v>2117135000</v>
      </c>
      <c r="CL39" s="335">
        <v>-109141729.10012785</v>
      </c>
      <c r="CM39" s="333">
        <v>2.3975346268733575E-2</v>
      </c>
      <c r="CN39" s="334">
        <v>85953000</v>
      </c>
      <c r="CO39" s="334">
        <v>2060752.937836457</v>
      </c>
      <c r="CP39" s="333">
        <v>1.5616126553330457E-2</v>
      </c>
      <c r="CQ39" s="334">
        <v>19635000</v>
      </c>
      <c r="CR39" s="335">
        <v>306622.64487464353</v>
      </c>
      <c r="CS39" s="426">
        <v>-2.8212661249948409E-2</v>
      </c>
      <c r="CT39" s="427">
        <v>0</v>
      </c>
      <c r="CU39" s="427">
        <v>0</v>
      </c>
      <c r="CV39" s="427">
        <f t="shared" si="14"/>
        <v>12668475306.51053</v>
      </c>
      <c r="CX39" s="427">
        <f t="shared" si="15"/>
        <v>715646468000</v>
      </c>
      <c r="CZ39" s="661">
        <f t="shared" si="16"/>
        <v>1.7702141871690939E-2</v>
      </c>
      <c r="DA39" s="672">
        <v>1.7361662705263702E-2</v>
      </c>
    </row>
    <row r="40" spans="1:105" ht="15.75">
      <c r="A40" s="171">
        <v>39114</v>
      </c>
      <c r="B40" s="316">
        <v>738502830957.75098</v>
      </c>
      <c r="C40" s="173">
        <v>-7921503791.8025007</v>
      </c>
      <c r="D40" s="333">
        <v>0</v>
      </c>
      <c r="E40" s="334">
        <v>0</v>
      </c>
      <c r="F40" s="335">
        <v>0</v>
      </c>
      <c r="G40" s="333">
        <v>0</v>
      </c>
      <c r="H40" s="334">
        <v>149870000</v>
      </c>
      <c r="I40" s="335">
        <v>0</v>
      </c>
      <c r="J40" s="333">
        <v>-2.8066497368812494E-2</v>
      </c>
      <c r="K40" s="334">
        <v>0</v>
      </c>
      <c r="L40" s="334">
        <v>0</v>
      </c>
      <c r="M40" s="426">
        <v>7.5705762762594456E-2</v>
      </c>
      <c r="N40" s="427">
        <v>2854182711.6056852</v>
      </c>
      <c r="O40" s="427">
        <v>216078079.24591854</v>
      </c>
      <c r="P40" s="453">
        <v>0.13450903907838518</v>
      </c>
      <c r="Q40" s="671">
        <v>1290001970.3797565</v>
      </c>
      <c r="R40" s="427">
        <v>173516925.44500455</v>
      </c>
      <c r="S40" s="333">
        <v>-2.4672574439252987E-2</v>
      </c>
      <c r="T40" s="677">
        <v>0</v>
      </c>
      <c r="U40" s="334">
        <v>0</v>
      </c>
      <c r="V40" s="431">
        <v>1.9889630741201741E-2</v>
      </c>
      <c r="W40" s="335">
        <v>113334071.33815038</v>
      </c>
      <c r="X40" s="335">
        <v>2254172.829312827</v>
      </c>
      <c r="Y40" s="670">
        <v>0</v>
      </c>
      <c r="Z40" s="669">
        <v>120642000</v>
      </c>
      <c r="AA40" s="669">
        <v>0</v>
      </c>
      <c r="AB40" s="428">
        <v>6.6013710227456182E-2</v>
      </c>
      <c r="AC40" s="429">
        <v>251120076.32402161</v>
      </c>
      <c r="AD40" s="429">
        <v>16577367.950750642</v>
      </c>
      <c r="AE40" s="702">
        <v>0</v>
      </c>
      <c r="AF40" s="427">
        <v>1603454000</v>
      </c>
      <c r="AG40" s="643">
        <v>0</v>
      </c>
      <c r="AH40" s="670">
        <v>2.1160633559055526E-2</v>
      </c>
      <c r="AI40" s="669">
        <v>0</v>
      </c>
      <c r="AJ40" s="669">
        <v>0</v>
      </c>
      <c r="AK40" s="329">
        <v>6.1125087193603558E-2</v>
      </c>
      <c r="AL40" s="173">
        <f t="shared" ref="AL40:AL50" si="17">AL39*(1+AK39)</f>
        <v>5781303.7941774502</v>
      </c>
      <c r="AM40" s="173">
        <f t="shared" si="10"/>
        <v>353382.69851180771</v>
      </c>
      <c r="AN40" s="702">
        <v>0</v>
      </c>
      <c r="AO40" s="427">
        <v>99170000</v>
      </c>
      <c r="AP40" s="427">
        <v>0</v>
      </c>
      <c r="AQ40" s="424">
        <v>0.11740956788754427</v>
      </c>
      <c r="AR40" s="425">
        <v>0</v>
      </c>
      <c r="AS40" s="359">
        <v>0</v>
      </c>
      <c r="AT40" s="333">
        <v>0.17322708234129625</v>
      </c>
      <c r="AU40" s="334">
        <v>0</v>
      </c>
      <c r="AV40" s="335">
        <v>0</v>
      </c>
      <c r="AW40" s="415">
        <f>0</f>
        <v>0</v>
      </c>
      <c r="AX40" s="359">
        <f>0</f>
        <v>0</v>
      </c>
      <c r="AY40" s="220">
        <f t="shared" si="11"/>
        <v>0</v>
      </c>
      <c r="AZ40" s="426">
        <v>0.17935838590240527</v>
      </c>
      <c r="BA40" s="427">
        <v>232687085.47628716</v>
      </c>
      <c r="BB40" s="454">
        <v>41734380.07136187</v>
      </c>
      <c r="BC40" s="426">
        <v>2.2574963090274035E-2</v>
      </c>
      <c r="BD40" s="427">
        <v>42373315.037579104</v>
      </c>
      <c r="BE40" s="427">
        <v>956576.02298590203</v>
      </c>
      <c r="BF40" s="658">
        <v>0.1871002037942896</v>
      </c>
      <c r="BG40" s="217">
        <f t="shared" ref="BG40:BG50" si="18">BG39*(1+BF39)</f>
        <v>697920608.02078438</v>
      </c>
      <c r="BH40" s="217">
        <f t="shared" si="12"/>
        <v>130581087.99292326</v>
      </c>
      <c r="BI40" s="428">
        <v>0.12008367587125056</v>
      </c>
      <c r="BJ40" s="429">
        <v>0</v>
      </c>
      <c r="BK40" s="430">
        <v>0</v>
      </c>
      <c r="BL40" s="446">
        <v>0</v>
      </c>
      <c r="BM40" s="429">
        <v>0</v>
      </c>
      <c r="BN40" s="643">
        <v>0</v>
      </c>
      <c r="BO40" s="428">
        <v>0</v>
      </c>
      <c r="BP40" s="429">
        <v>0</v>
      </c>
      <c r="BQ40" s="430">
        <v>0</v>
      </c>
      <c r="BR40" s="426">
        <v>8.1214303045915731E-2</v>
      </c>
      <c r="BS40" s="427">
        <v>321868204.92646164</v>
      </c>
      <c r="BT40" s="454">
        <v>26140301.935742561</v>
      </c>
      <c r="BU40" s="331">
        <v>-8.3895345125868399E-3</v>
      </c>
      <c r="BV40" s="173">
        <f>0</f>
        <v>0</v>
      </c>
      <c r="BW40" s="172">
        <f t="shared" si="13"/>
        <v>0</v>
      </c>
      <c r="BX40" s="426">
        <v>-4.7472312374694334E-2</v>
      </c>
      <c r="BY40" s="427">
        <v>104642374.90974638</v>
      </c>
      <c r="BZ40" s="427">
        <v>-4967615.5093453573</v>
      </c>
      <c r="CA40" s="431">
        <v>2.728016851563091E-2</v>
      </c>
      <c r="CB40" s="335">
        <v>184891282.94515818</v>
      </c>
      <c r="CC40" s="335">
        <v>5043865.3558151107</v>
      </c>
      <c r="CD40" s="431">
        <v>9.3093969434714624E-2</v>
      </c>
      <c r="CE40" s="335">
        <v>0</v>
      </c>
      <c r="CF40" s="335">
        <v>0</v>
      </c>
      <c r="CG40" s="424">
        <v>0</v>
      </c>
      <c r="CH40" s="425">
        <v>0</v>
      </c>
      <c r="CI40" s="359">
        <v>0</v>
      </c>
      <c r="CJ40" s="333">
        <v>-1.7464006061105222E-3</v>
      </c>
      <c r="CK40" s="334">
        <v>2007993270.8998721</v>
      </c>
      <c r="CL40" s="335">
        <v>-3506760.6653653868</v>
      </c>
      <c r="CM40" s="333">
        <v>0.11094180286880782</v>
      </c>
      <c r="CN40" s="334">
        <v>88013752.937836453</v>
      </c>
      <c r="CO40" s="334">
        <v>9764404.4281734079</v>
      </c>
      <c r="CP40" s="333">
        <v>6.9032324520618873E-2</v>
      </c>
      <c r="CQ40" s="334">
        <v>19941622.644874647</v>
      </c>
      <c r="CR40" s="335">
        <v>1376616.5658887087</v>
      </c>
      <c r="CS40" s="426">
        <v>5.0390631014364966E-2</v>
      </c>
      <c r="CT40" s="427">
        <v>0</v>
      </c>
      <c r="CU40" s="427">
        <v>0</v>
      </c>
      <c r="CV40" s="427">
        <f t="shared" si="14"/>
        <v>-8537406576.1701775</v>
      </c>
      <c r="CX40" s="427">
        <f t="shared" si="15"/>
        <v>728314943306.51038</v>
      </c>
      <c r="CZ40" s="661">
        <f t="shared" si="16"/>
        <v>-1.1722135670333516E-2</v>
      </c>
      <c r="DA40" s="672">
        <v>-1.0726436595414598E-2</v>
      </c>
    </row>
    <row r="41" spans="1:105" ht="15.75">
      <c r="A41" s="171">
        <v>39142</v>
      </c>
      <c r="B41" s="316">
        <v>730581327165.94849</v>
      </c>
      <c r="C41" s="173">
        <v>14137155242.246389</v>
      </c>
      <c r="D41" s="333">
        <v>0</v>
      </c>
      <c r="E41" s="334">
        <v>0</v>
      </c>
      <c r="F41" s="335">
        <v>0</v>
      </c>
      <c r="G41" s="333">
        <v>0</v>
      </c>
      <c r="H41" s="334">
        <v>149870000</v>
      </c>
      <c r="I41" s="335">
        <v>0</v>
      </c>
      <c r="J41" s="333">
        <v>-1.5059947913049671E-2</v>
      </c>
      <c r="K41" s="334">
        <v>0</v>
      </c>
      <c r="L41" s="334">
        <v>0</v>
      </c>
      <c r="M41" s="426">
        <v>2.7524365261324662E-2</v>
      </c>
      <c r="N41" s="427">
        <v>3070260790.851604</v>
      </c>
      <c r="O41" s="427">
        <v>84506979.454923078</v>
      </c>
      <c r="P41" s="453">
        <v>2.94691078960958E-2</v>
      </c>
      <c r="Q41" s="671">
        <v>1463518895.8247609</v>
      </c>
      <c r="R41" s="427">
        <v>43128596.249034867</v>
      </c>
      <c r="S41" s="333">
        <v>-8.2473351393978156E-2</v>
      </c>
      <c r="T41" s="677">
        <v>0</v>
      </c>
      <c r="U41" s="334">
        <v>0</v>
      </c>
      <c r="V41" s="431">
        <v>4.5768139637417885E-3</v>
      </c>
      <c r="W41" s="335">
        <v>115588244.16746321</v>
      </c>
      <c r="X41" s="335">
        <v>529025.88995004096</v>
      </c>
      <c r="Y41" s="670">
        <v>0</v>
      </c>
      <c r="Z41" s="669">
        <v>120642000</v>
      </c>
      <c r="AA41" s="669">
        <v>0</v>
      </c>
      <c r="AB41" s="428">
        <v>-8.4473509219257101E-2</v>
      </c>
      <c r="AC41" s="429">
        <v>267697444.27477229</v>
      </c>
      <c r="AD41" s="429">
        <v>-22613342.526916541</v>
      </c>
      <c r="AE41" s="702">
        <v>0</v>
      </c>
      <c r="AF41" s="427">
        <v>1603454000</v>
      </c>
      <c r="AG41" s="643">
        <v>0</v>
      </c>
      <c r="AH41" s="670">
        <v>7.5408372690486836E-2</v>
      </c>
      <c r="AI41" s="669">
        <v>0</v>
      </c>
      <c r="AJ41" s="669">
        <v>0</v>
      </c>
      <c r="AK41" s="329">
        <v>-6.728077315483226E-2</v>
      </c>
      <c r="AL41" s="173">
        <f t="shared" si="17"/>
        <v>6134686.4926892575</v>
      </c>
      <c r="AM41" s="173">
        <f t="shared" si="10"/>
        <v>-412746.45029063948</v>
      </c>
      <c r="AN41" s="702">
        <v>0</v>
      </c>
      <c r="AO41" s="427">
        <v>99170000</v>
      </c>
      <c r="AP41" s="427">
        <v>0</v>
      </c>
      <c r="AQ41" s="424">
        <v>-7.0617592433804485E-2</v>
      </c>
      <c r="AR41" s="425">
        <v>0</v>
      </c>
      <c r="AS41" s="359">
        <v>0</v>
      </c>
      <c r="AT41" s="333">
        <v>2.3533011728900804E-2</v>
      </c>
      <c r="AU41" s="334">
        <v>0</v>
      </c>
      <c r="AV41" s="335">
        <v>0</v>
      </c>
      <c r="AW41" s="415">
        <f>0</f>
        <v>0</v>
      </c>
      <c r="AX41" s="359">
        <f>0</f>
        <v>0</v>
      </c>
      <c r="AY41" s="220">
        <f t="shared" si="11"/>
        <v>0</v>
      </c>
      <c r="AZ41" s="426">
        <v>4.6971880786403415E-2</v>
      </c>
      <c r="BA41" s="427">
        <v>274421465.54764903</v>
      </c>
      <c r="BB41" s="454">
        <v>12890092.364934282</v>
      </c>
      <c r="BC41" s="426">
        <v>-5.0525652522702115E-2</v>
      </c>
      <c r="BD41" s="427">
        <v>43329891.06056501</v>
      </c>
      <c r="BE41" s="427">
        <v>-2189271.0195726445</v>
      </c>
      <c r="BF41" s="658">
        <v>-5.618318544568175E-3</v>
      </c>
      <c r="BG41" s="217">
        <f t="shared" si="18"/>
        <v>828501696.01370752</v>
      </c>
      <c r="BH41" s="217">
        <f t="shared" si="12"/>
        <v>-4654786.4429199975</v>
      </c>
      <c r="BI41" s="428">
        <v>-5.4715975989920616E-3</v>
      </c>
      <c r="BJ41" s="429">
        <v>0</v>
      </c>
      <c r="BK41" s="430">
        <v>0</v>
      </c>
      <c r="BL41" s="446">
        <v>0</v>
      </c>
      <c r="BM41" s="429">
        <v>0</v>
      </c>
      <c r="BN41" s="643">
        <v>0</v>
      </c>
      <c r="BO41" s="428">
        <v>0</v>
      </c>
      <c r="BP41" s="429">
        <v>0</v>
      </c>
      <c r="BQ41" s="430">
        <v>0</v>
      </c>
      <c r="BR41" s="426">
        <v>-7.8422464509904755E-2</v>
      </c>
      <c r="BS41" s="427">
        <v>348008506.86220425</v>
      </c>
      <c r="BT41" s="454">
        <v>-27291684.778546158</v>
      </c>
      <c r="BU41" s="331">
        <v>-3.4855271998824239E-2</v>
      </c>
      <c r="BV41" s="173">
        <f>0</f>
        <v>0</v>
      </c>
      <c r="BW41" s="172">
        <f t="shared" si="13"/>
        <v>0</v>
      </c>
      <c r="BX41" s="426">
        <v>-2.1267368417671149E-2</v>
      </c>
      <c r="BY41" s="427">
        <v>99674759.400401026</v>
      </c>
      <c r="BZ41" s="427">
        <v>-2119819.8301110594</v>
      </c>
      <c r="CA41" s="431">
        <v>-7.1683996133802816E-2</v>
      </c>
      <c r="CB41" s="335">
        <v>189935148.3009733</v>
      </c>
      <c r="CC41" s="335">
        <v>-13615310.436480233</v>
      </c>
      <c r="CD41" s="431">
        <v>-3.1211702920001291E-2</v>
      </c>
      <c r="CE41" s="335">
        <v>0</v>
      </c>
      <c r="CF41" s="335">
        <v>0</v>
      </c>
      <c r="CG41" s="424">
        <v>0</v>
      </c>
      <c r="CH41" s="425">
        <v>0</v>
      </c>
      <c r="CI41" s="359">
        <v>0</v>
      </c>
      <c r="CJ41" s="333">
        <v>1.1481426965196063E-2</v>
      </c>
      <c r="CK41" s="334">
        <v>2004486510.2345066</v>
      </c>
      <c r="CL41" s="335">
        <v>23014365.469978217</v>
      </c>
      <c r="CM41" s="333">
        <v>4.0062553600721466E-2</v>
      </c>
      <c r="CN41" s="334">
        <v>97778157.366009861</v>
      </c>
      <c r="CO41" s="334">
        <v>3917242.6704555484</v>
      </c>
      <c r="CP41" s="333">
        <v>3.3766200823398554E-2</v>
      </c>
      <c r="CQ41" s="334">
        <v>21318239.210763354</v>
      </c>
      <c r="CR41" s="335">
        <v>719835.94639188494</v>
      </c>
      <c r="CS41" s="426">
        <v>-2.3889520788065409E-2</v>
      </c>
      <c r="CT41" s="427">
        <v>0</v>
      </c>
      <c r="CU41" s="427">
        <v>0</v>
      </c>
      <c r="CV41" s="427">
        <f t="shared" si="14"/>
        <v>14041346065.685556</v>
      </c>
      <c r="CX41" s="427">
        <f t="shared" si="15"/>
        <v>719777536730.34058</v>
      </c>
      <c r="CZ41" s="661">
        <f t="shared" si="16"/>
        <v>1.9507897022557463E-2</v>
      </c>
      <c r="DA41" s="672">
        <v>1.9350556490523599E-2</v>
      </c>
    </row>
    <row r="42" spans="1:105" ht="15.75">
      <c r="A42" s="171">
        <v>39173</v>
      </c>
      <c r="B42" s="316">
        <v>744718482408.19495</v>
      </c>
      <c r="C42" s="173">
        <v>28095671488.115013</v>
      </c>
      <c r="D42" s="333">
        <v>0</v>
      </c>
      <c r="E42" s="334">
        <v>0</v>
      </c>
      <c r="F42" s="335">
        <v>0</v>
      </c>
      <c r="G42" s="333">
        <v>0</v>
      </c>
      <c r="H42" s="334">
        <v>149870000</v>
      </c>
      <c r="I42" s="335">
        <v>0</v>
      </c>
      <c r="J42" s="333">
        <v>0.11643856722318303</v>
      </c>
      <c r="K42" s="334">
        <v>0</v>
      </c>
      <c r="L42" s="334">
        <v>0</v>
      </c>
      <c r="M42" s="426">
        <v>5.492289214806502E-2</v>
      </c>
      <c r="N42" s="427">
        <v>3154767770.3065271</v>
      </c>
      <c r="O42" s="427">
        <v>173268970.00073695</v>
      </c>
      <c r="P42" s="453">
        <v>6.168814716065027E-2</v>
      </c>
      <c r="Q42" s="671">
        <v>1506647492.0737958</v>
      </c>
      <c r="R42" s="427">
        <v>92942292.210272983</v>
      </c>
      <c r="S42" s="333">
        <v>0.38010225389034324</v>
      </c>
      <c r="T42" s="677">
        <v>0</v>
      </c>
      <c r="U42" s="334">
        <v>0</v>
      </c>
      <c r="V42" s="431">
        <v>0.55801748146382857</v>
      </c>
      <c r="W42" s="335">
        <v>116117270.05741327</v>
      </c>
      <c r="X42" s="335">
        <v>64795466.59189298</v>
      </c>
      <c r="Y42" s="670">
        <v>0</v>
      </c>
      <c r="Z42" s="669">
        <v>120642000</v>
      </c>
      <c r="AA42" s="669">
        <v>0</v>
      </c>
      <c r="AB42" s="428">
        <v>0.18420271084889583</v>
      </c>
      <c r="AC42" s="429">
        <v>245084101.74785575</v>
      </c>
      <c r="AD42" s="429">
        <v>45145155.927921638</v>
      </c>
      <c r="AE42" s="702">
        <v>0</v>
      </c>
      <c r="AF42" s="427">
        <v>1603454000</v>
      </c>
      <c r="AG42" s="643">
        <v>0</v>
      </c>
      <c r="AH42" s="670">
        <v>0.2290946026846884</v>
      </c>
      <c r="AI42" s="669">
        <v>0</v>
      </c>
      <c r="AJ42" s="669">
        <v>0</v>
      </c>
      <c r="AK42" s="329">
        <v>2.8732766436792179E-2</v>
      </c>
      <c r="AL42" s="173">
        <f t="shared" si="17"/>
        <v>5721940.0423986176</v>
      </c>
      <c r="AM42" s="173">
        <f t="shared" si="10"/>
        <v>164407.16680356822</v>
      </c>
      <c r="AN42" s="702">
        <v>0</v>
      </c>
      <c r="AO42" s="427">
        <v>99170000</v>
      </c>
      <c r="AP42" s="427">
        <v>0</v>
      </c>
      <c r="AQ42" s="424">
        <v>0.16276385991781778</v>
      </c>
      <c r="AR42" s="425">
        <v>0</v>
      </c>
      <c r="AS42" s="359">
        <v>0</v>
      </c>
      <c r="AT42" s="333">
        <v>0.13767394503016409</v>
      </c>
      <c r="AU42" s="334">
        <v>0</v>
      </c>
      <c r="AV42" s="335">
        <v>0</v>
      </c>
      <c r="AW42" s="415">
        <f>0</f>
        <v>0</v>
      </c>
      <c r="AX42" s="359">
        <f>0</f>
        <v>0</v>
      </c>
      <c r="AY42" s="220">
        <f t="shared" si="11"/>
        <v>0</v>
      </c>
      <c r="AZ42" s="426">
        <v>-7.1601099187048628E-2</v>
      </c>
      <c r="BA42" s="427">
        <v>287311557.91258329</v>
      </c>
      <c r="BB42" s="454">
        <v>-20571823.355684344</v>
      </c>
      <c r="BC42" s="426">
        <v>-4.9253358399069309E-2</v>
      </c>
      <c r="BD42" s="427">
        <v>41140620.040992364</v>
      </c>
      <c r="BE42" s="427">
        <v>-2026313.7036389303</v>
      </c>
      <c r="BF42" s="658">
        <v>0.13674727931900085</v>
      </c>
      <c r="BG42" s="217">
        <f t="shared" si="18"/>
        <v>823846909.57078755</v>
      </c>
      <c r="BH42" s="217">
        <f t="shared" si="12"/>
        <v>112658823.45917211</v>
      </c>
      <c r="BI42" s="428">
        <v>9.6805443520567303E-2</v>
      </c>
      <c r="BJ42" s="429">
        <v>0</v>
      </c>
      <c r="BK42" s="430">
        <v>0</v>
      </c>
      <c r="BL42" s="446">
        <v>0</v>
      </c>
      <c r="BM42" s="429">
        <v>0</v>
      </c>
      <c r="BN42" s="643">
        <v>0</v>
      </c>
      <c r="BO42" s="428">
        <v>0</v>
      </c>
      <c r="BP42" s="429">
        <v>0</v>
      </c>
      <c r="BQ42" s="430">
        <v>0</v>
      </c>
      <c r="BR42" s="426">
        <v>7.2151778725571325E-2</v>
      </c>
      <c r="BS42" s="427">
        <v>320716822.0836581</v>
      </c>
      <c r="BT42" s="454">
        <v>23140289.180548526</v>
      </c>
      <c r="BU42" s="331">
        <v>0.28429549617793926</v>
      </c>
      <c r="BV42" s="173">
        <f>0</f>
        <v>0</v>
      </c>
      <c r="BW42" s="172">
        <f t="shared" si="13"/>
        <v>0</v>
      </c>
      <c r="BX42" s="426">
        <v>5.5742151833173895E-2</v>
      </c>
      <c r="BY42" s="427">
        <v>97554939.570289969</v>
      </c>
      <c r="BZ42" s="427">
        <v>5437922.2536032079</v>
      </c>
      <c r="CA42" s="431">
        <v>9.0938032238462529E-2</v>
      </c>
      <c r="CB42" s="335">
        <v>176319837.86449307</v>
      </c>
      <c r="CC42" s="335">
        <v>16034179.100001758</v>
      </c>
      <c r="CD42" s="431">
        <v>3.7189852592306984E-2</v>
      </c>
      <c r="CE42" s="335">
        <v>0</v>
      </c>
      <c r="CF42" s="335">
        <v>0</v>
      </c>
      <c r="CG42" s="424">
        <v>0</v>
      </c>
      <c r="CH42" s="425">
        <v>0</v>
      </c>
      <c r="CI42" s="359">
        <v>0</v>
      </c>
      <c r="CJ42" s="333">
        <v>6.1195968267380108E-2</v>
      </c>
      <c r="CK42" s="334">
        <v>2027500875.7044849</v>
      </c>
      <c r="CL42" s="335">
        <v>124074879.25169703</v>
      </c>
      <c r="CM42" s="333">
        <v>8.2450091854587626E-2</v>
      </c>
      <c r="CN42" s="334">
        <v>101695400.03646542</v>
      </c>
      <c r="CO42" s="334">
        <v>8384795.0741956076</v>
      </c>
      <c r="CP42" s="333">
        <v>0.1388057672667356</v>
      </c>
      <c r="CQ42" s="334">
        <v>22038075.157155238</v>
      </c>
      <c r="CR42" s="335">
        <v>3059011.9312709174</v>
      </c>
      <c r="CS42" s="426">
        <v>0.19878433067700191</v>
      </c>
      <c r="CT42" s="427">
        <v>0</v>
      </c>
      <c r="CU42" s="427">
        <v>0</v>
      </c>
      <c r="CV42" s="427">
        <f t="shared" si="14"/>
        <v>27449163433.026218</v>
      </c>
      <c r="CX42" s="427">
        <f t="shared" si="15"/>
        <v>733818882796.02612</v>
      </c>
      <c r="CZ42" s="661">
        <f t="shared" si="16"/>
        <v>3.740591047267456E-2</v>
      </c>
      <c r="DA42" s="672">
        <v>3.7726566684986904E-2</v>
      </c>
    </row>
    <row r="43" spans="1:105" ht="15.75">
      <c r="A43" s="171">
        <v>39203</v>
      </c>
      <c r="B43" s="316">
        <v>772814153896.30994</v>
      </c>
      <c r="C43" s="173">
        <v>29938012561.616737</v>
      </c>
      <c r="D43" s="333">
        <v>0</v>
      </c>
      <c r="E43" s="334">
        <v>0</v>
      </c>
      <c r="F43" s="335">
        <v>0</v>
      </c>
      <c r="G43" s="333">
        <v>0</v>
      </c>
      <c r="H43" s="334">
        <v>149870000</v>
      </c>
      <c r="I43" s="335">
        <v>0</v>
      </c>
      <c r="J43" s="333">
        <v>0.11969635131245533</v>
      </c>
      <c r="K43" s="334">
        <v>0</v>
      </c>
      <c r="L43" s="334">
        <v>0</v>
      </c>
      <c r="M43" s="426">
        <v>7.8141300345462156E-2</v>
      </c>
      <c r="N43" s="427">
        <v>3328036740.3072643</v>
      </c>
      <c r="O43" s="427">
        <v>260057118.48508278</v>
      </c>
      <c r="P43" s="453">
        <v>3.7001649615262727E-2</v>
      </c>
      <c r="Q43" s="671">
        <v>1599589784.2840688</v>
      </c>
      <c r="R43" s="427">
        <v>59187460.726232804</v>
      </c>
      <c r="S43" s="333">
        <v>0.42729313713373007</v>
      </c>
      <c r="T43" s="677">
        <v>0</v>
      </c>
      <c r="U43" s="334">
        <v>0</v>
      </c>
      <c r="V43" s="431">
        <v>0.10666286258523475</v>
      </c>
      <c r="W43" s="335">
        <v>180912736.64930624</v>
      </c>
      <c r="X43" s="335">
        <v>19296670.369143713</v>
      </c>
      <c r="Y43" s="670">
        <v>0</v>
      </c>
      <c r="Z43" s="669">
        <v>120642000</v>
      </c>
      <c r="AA43" s="669">
        <v>0</v>
      </c>
      <c r="AB43" s="428">
        <v>9.6699852898710886E-2</v>
      </c>
      <c r="AC43" s="429">
        <v>290229257.67577738</v>
      </c>
      <c r="AD43" s="429">
        <v>28065126.524149731</v>
      </c>
      <c r="AE43" s="702">
        <v>0</v>
      </c>
      <c r="AF43" s="427">
        <v>1603454000</v>
      </c>
      <c r="AG43" s="643">
        <v>0</v>
      </c>
      <c r="AH43" s="670">
        <v>0.34343525055994167</v>
      </c>
      <c r="AI43" s="669">
        <v>0</v>
      </c>
      <c r="AJ43" s="669">
        <v>0</v>
      </c>
      <c r="AK43" s="329">
        <v>7.2739482477249484E-2</v>
      </c>
      <c r="AL43" s="173">
        <f t="shared" si="17"/>
        <v>5886347.2092021862</v>
      </c>
      <c r="AM43" s="173">
        <f t="shared" si="10"/>
        <v>428169.84967876883</v>
      </c>
      <c r="AN43" s="702">
        <v>0</v>
      </c>
      <c r="AO43" s="427">
        <v>99170000</v>
      </c>
      <c r="AP43" s="427">
        <v>0</v>
      </c>
      <c r="AQ43" s="424">
        <v>9.6175214527133082E-2</v>
      </c>
      <c r="AR43" s="425">
        <v>0</v>
      </c>
      <c r="AS43" s="359">
        <v>0</v>
      </c>
      <c r="AT43" s="333">
        <v>3.48224511770725E-2</v>
      </c>
      <c r="AU43" s="334">
        <v>0</v>
      </c>
      <c r="AV43" s="335">
        <v>0</v>
      </c>
      <c r="AW43" s="415">
        <f>0</f>
        <v>0</v>
      </c>
      <c r="AX43" s="359">
        <f>0</f>
        <v>0</v>
      </c>
      <c r="AY43" s="220">
        <f t="shared" si="11"/>
        <v>0</v>
      </c>
      <c r="AZ43" s="426">
        <v>1.884205668708747E-2</v>
      </c>
      <c r="BA43" s="427">
        <v>266739734.55689895</v>
      </c>
      <c r="BB43" s="454">
        <v>5025925.1992197549</v>
      </c>
      <c r="BC43" s="426">
        <v>0.11731676238012784</v>
      </c>
      <c r="BD43" s="427">
        <v>39114306.337353431</v>
      </c>
      <c r="BE43" s="427">
        <v>4588763.7822428206</v>
      </c>
      <c r="BF43" s="658">
        <v>6.7791788165433464E-2</v>
      </c>
      <c r="BG43" s="217">
        <f t="shared" si="18"/>
        <v>936505733.02995956</v>
      </c>
      <c r="BH43" s="217">
        <f t="shared" si="12"/>
        <v>63487398.269281007</v>
      </c>
      <c r="BI43" s="428">
        <v>-5.7451452911190609E-2</v>
      </c>
      <c r="BJ43" s="429">
        <v>0</v>
      </c>
      <c r="BK43" s="430">
        <v>0</v>
      </c>
      <c r="BL43" s="446">
        <v>0</v>
      </c>
      <c r="BM43" s="429">
        <v>0</v>
      </c>
      <c r="BN43" s="643">
        <v>0</v>
      </c>
      <c r="BO43" s="428">
        <v>0</v>
      </c>
      <c r="BP43" s="429">
        <v>0</v>
      </c>
      <c r="BQ43" s="430">
        <v>0</v>
      </c>
      <c r="BR43" s="426">
        <v>7.3433823897701464E-2</v>
      </c>
      <c r="BS43" s="427">
        <v>343857111.26420665</v>
      </c>
      <c r="BT43" s="454">
        <v>25250742.554548088</v>
      </c>
      <c r="BU43" s="331">
        <v>0.19620393839864278</v>
      </c>
      <c r="BV43" s="173">
        <f>0</f>
        <v>0</v>
      </c>
      <c r="BW43" s="172">
        <f t="shared" si="13"/>
        <v>0</v>
      </c>
      <c r="BX43" s="426">
        <v>-1.9536736621339205E-2</v>
      </c>
      <c r="BY43" s="427">
        <v>102992861.82389319</v>
      </c>
      <c r="BZ43" s="427">
        <v>-2012144.4153313825</v>
      </c>
      <c r="CA43" s="431">
        <v>6.0572038096389808E-2</v>
      </c>
      <c r="CB43" s="335">
        <v>192354016.96449482</v>
      </c>
      <c r="CC43" s="335">
        <v>11651274.843566991</v>
      </c>
      <c r="CD43" s="431">
        <v>-2.1233724322601802E-2</v>
      </c>
      <c r="CE43" s="335">
        <v>0</v>
      </c>
      <c r="CF43" s="335">
        <v>0</v>
      </c>
      <c r="CG43" s="424">
        <v>0</v>
      </c>
      <c r="CH43" s="425">
        <v>0</v>
      </c>
      <c r="CI43" s="359">
        <v>0</v>
      </c>
      <c r="CJ43" s="333">
        <v>3.9516104793829582E-2</v>
      </c>
      <c r="CK43" s="334">
        <v>2151575754.956182</v>
      </c>
      <c r="CL43" s="335">
        <v>85021893.004711479</v>
      </c>
      <c r="CM43" s="333">
        <v>0.10741882627493228</v>
      </c>
      <c r="CN43" s="334">
        <v>110080195.11066103</v>
      </c>
      <c r="CO43" s="334">
        <v>11824685.354902746</v>
      </c>
      <c r="CP43" s="333">
        <v>3.4932120043266804E-3</v>
      </c>
      <c r="CQ43" s="334">
        <v>25097087.088426154</v>
      </c>
      <c r="CR43" s="335">
        <v>87669.445890922376</v>
      </c>
      <c r="CS43" s="426">
        <v>1.8256474429295951E-2</v>
      </c>
      <c r="CT43" s="427">
        <v>0</v>
      </c>
      <c r="CU43" s="427">
        <v>0</v>
      </c>
      <c r="CV43" s="427">
        <f t="shared" si="14"/>
        <v>29366051807.623417</v>
      </c>
      <c r="CX43" s="427">
        <f t="shared" si="15"/>
        <v>761268046229.05237</v>
      </c>
      <c r="CZ43" s="661">
        <f t="shared" si="16"/>
        <v>3.857517986350327E-2</v>
      </c>
      <c r="DA43" s="672">
        <v>3.8738954780625799E-2</v>
      </c>
    </row>
    <row r="44" spans="1:105" ht="15.75">
      <c r="A44" s="171">
        <v>39234</v>
      </c>
      <c r="B44" s="316">
        <v>802752166457.92676</v>
      </c>
      <c r="C44" s="173">
        <v>-2898569507.6411777</v>
      </c>
      <c r="D44" s="333">
        <v>0</v>
      </c>
      <c r="E44" s="334">
        <v>0</v>
      </c>
      <c r="F44" s="335">
        <v>0</v>
      </c>
      <c r="G44" s="333">
        <v>0</v>
      </c>
      <c r="H44" s="334">
        <v>149870000</v>
      </c>
      <c r="I44" s="335">
        <v>0</v>
      </c>
      <c r="J44" s="333">
        <v>-8.7054882779659618E-3</v>
      </c>
      <c r="K44" s="334">
        <v>0</v>
      </c>
      <c r="L44" s="334">
        <v>0</v>
      </c>
      <c r="M44" s="426">
        <v>2.4636069883284695E-2</v>
      </c>
      <c r="N44" s="427">
        <v>3588093858.792347</v>
      </c>
      <c r="O44" s="427">
        <v>88396531.05299291</v>
      </c>
      <c r="P44" s="453">
        <v>0.1484692782108597</v>
      </c>
      <c r="Q44" s="671">
        <v>1658777245.0103016</v>
      </c>
      <c r="R44" s="427">
        <v>246277460.27927786</v>
      </c>
      <c r="S44" s="333">
        <v>1.8259657483616645E-2</v>
      </c>
      <c r="T44" s="677">
        <v>0</v>
      </c>
      <c r="U44" s="334">
        <v>0</v>
      </c>
      <c r="V44" s="431">
        <v>0.5085214689456784</v>
      </c>
      <c r="W44" s="335">
        <v>200209407.01844996</v>
      </c>
      <c r="X44" s="335">
        <v>101810781.75376539</v>
      </c>
      <c r="Y44" s="670">
        <v>0</v>
      </c>
      <c r="Z44" s="669">
        <v>120642000</v>
      </c>
      <c r="AA44" s="669">
        <v>0</v>
      </c>
      <c r="AB44" s="428">
        <v>-9.3871879308229961E-2</v>
      </c>
      <c r="AC44" s="429">
        <v>318294384.19992709</v>
      </c>
      <c r="AD44" s="429">
        <v>-29878892.018102933</v>
      </c>
      <c r="AE44" s="702">
        <v>0</v>
      </c>
      <c r="AF44" s="427">
        <v>1603454000</v>
      </c>
      <c r="AG44" s="643">
        <v>0</v>
      </c>
      <c r="AH44" s="670">
        <v>-0.13672361428235294</v>
      </c>
      <c r="AI44" s="669">
        <v>0</v>
      </c>
      <c r="AJ44" s="669">
        <v>0</v>
      </c>
      <c r="AK44" s="329">
        <v>-1.8957730496933892E-2</v>
      </c>
      <c r="AL44" s="173">
        <f t="shared" si="17"/>
        <v>6314517.0588809559</v>
      </c>
      <c r="AM44" s="173">
        <f t="shared" si="10"/>
        <v>-119708.9126205568</v>
      </c>
      <c r="AN44" s="702">
        <v>0</v>
      </c>
      <c r="AO44" s="427">
        <v>99170000</v>
      </c>
      <c r="AP44" s="427">
        <v>0</v>
      </c>
      <c r="AQ44" s="424">
        <v>-0.12910222058249929</v>
      </c>
      <c r="AR44" s="425">
        <v>0</v>
      </c>
      <c r="AS44" s="359">
        <v>0</v>
      </c>
      <c r="AT44" s="333">
        <v>6.804903772858889E-2</v>
      </c>
      <c r="AU44" s="334">
        <v>0</v>
      </c>
      <c r="AV44" s="335">
        <v>0</v>
      </c>
      <c r="AW44" s="415">
        <f>0</f>
        <v>0</v>
      </c>
      <c r="AX44" s="359">
        <f>0</f>
        <v>0</v>
      </c>
      <c r="AY44" s="220">
        <f t="shared" si="11"/>
        <v>0</v>
      </c>
      <c r="AZ44" s="426">
        <v>0.21404164126002312</v>
      </c>
      <c r="BA44" s="427">
        <v>271765659.75611871</v>
      </c>
      <c r="BB44" s="454">
        <v>58169167.852312662</v>
      </c>
      <c r="BC44" s="426">
        <v>5.0305071940098872E-3</v>
      </c>
      <c r="BD44" s="427">
        <v>43703070.11959625</v>
      </c>
      <c r="BE44" s="427">
        <v>219848.60863694747</v>
      </c>
      <c r="BF44" s="658">
        <v>1.5208053011541262E-2</v>
      </c>
      <c r="BG44" s="217">
        <f t="shared" si="18"/>
        <v>999993131.29924059</v>
      </c>
      <c r="BH44" s="217">
        <f t="shared" si="12"/>
        <v>15207948.551975992</v>
      </c>
      <c r="BI44" s="428">
        <v>0.13387821927750251</v>
      </c>
      <c r="BJ44" s="429">
        <v>0</v>
      </c>
      <c r="BK44" s="430">
        <v>0</v>
      </c>
      <c r="BL44" s="446">
        <v>0</v>
      </c>
      <c r="BM44" s="429">
        <v>0</v>
      </c>
      <c r="BN44" s="643">
        <v>0</v>
      </c>
      <c r="BO44" s="428">
        <v>0</v>
      </c>
      <c r="BP44" s="429">
        <v>0</v>
      </c>
      <c r="BQ44" s="430">
        <v>0</v>
      </c>
      <c r="BR44" s="426">
        <v>-2.8480892410043365E-3</v>
      </c>
      <c r="BS44" s="427">
        <v>369107853.81875473</v>
      </c>
      <c r="BT44" s="454">
        <v>-1051252.1072313967</v>
      </c>
      <c r="BU44" s="331">
        <v>-7.32096990188945E-2</v>
      </c>
      <c r="BV44" s="173">
        <f>0</f>
        <v>0</v>
      </c>
      <c r="BW44" s="172">
        <f t="shared" si="13"/>
        <v>0</v>
      </c>
      <c r="BX44" s="426">
        <v>-1.2092880969890826E-3</v>
      </c>
      <c r="BY44" s="427">
        <v>100980717.4085618</v>
      </c>
      <c r="BZ44" s="427">
        <v>-122114.77958759201</v>
      </c>
      <c r="CA44" s="431">
        <v>0.12874465866823609</v>
      </c>
      <c r="CB44" s="335">
        <v>204005291.80806184</v>
      </c>
      <c r="CC44" s="335">
        <v>26264591.66034282</v>
      </c>
      <c r="CD44" s="431">
        <v>3.8371372543887262E-2</v>
      </c>
      <c r="CE44" s="335">
        <v>0</v>
      </c>
      <c r="CF44" s="335">
        <v>0</v>
      </c>
      <c r="CG44" s="424">
        <v>0</v>
      </c>
      <c r="CH44" s="425">
        <v>0</v>
      </c>
      <c r="CI44" s="359">
        <v>0</v>
      </c>
      <c r="CJ44" s="333">
        <v>-4.7982945075834872E-2</v>
      </c>
      <c r="CK44" s="334">
        <v>2236597647.9608932</v>
      </c>
      <c r="CL44" s="335">
        <v>-107318542.098849</v>
      </c>
      <c r="CM44" s="333">
        <v>6.3170025893882547E-3</v>
      </c>
      <c r="CN44" s="334">
        <v>121904880.46556377</v>
      </c>
      <c r="CO44" s="334">
        <v>770073.44556003204</v>
      </c>
      <c r="CP44" s="333">
        <v>-2.3312613043005928E-2</v>
      </c>
      <c r="CQ44" s="334">
        <v>25184756.534317076</v>
      </c>
      <c r="CR44" s="335">
        <v>-587122.48366684909</v>
      </c>
      <c r="CS44" s="426">
        <v>-8.2468853467527983E-2</v>
      </c>
      <c r="CT44" s="427">
        <v>0</v>
      </c>
      <c r="CU44" s="427">
        <v>0</v>
      </c>
      <c r="CV44" s="427">
        <f t="shared" si="14"/>
        <v>-3296608278.4459834</v>
      </c>
      <c r="CX44" s="427">
        <f t="shared" si="15"/>
        <v>790634098036.67578</v>
      </c>
      <c r="CZ44" s="661">
        <f t="shared" si="16"/>
        <v>-4.1695751380217616E-3</v>
      </c>
      <c r="DA44" s="672">
        <v>-3.6107900155920602E-3</v>
      </c>
    </row>
    <row r="45" spans="1:105" ht="15.75">
      <c r="A45" s="171">
        <v>39264</v>
      </c>
      <c r="B45" s="316">
        <v>799853596950.28552</v>
      </c>
      <c r="C45" s="173">
        <v>-19358609825.732258</v>
      </c>
      <c r="D45" s="333">
        <v>0</v>
      </c>
      <c r="E45" s="334">
        <v>0</v>
      </c>
      <c r="F45" s="335">
        <v>0</v>
      </c>
      <c r="G45" s="333">
        <v>0</v>
      </c>
      <c r="H45" s="334">
        <v>149870000</v>
      </c>
      <c r="I45" s="335">
        <v>0</v>
      </c>
      <c r="J45" s="333">
        <v>0.28542941330221744</v>
      </c>
      <c r="K45" s="334">
        <v>0</v>
      </c>
      <c r="L45" s="334">
        <v>0</v>
      </c>
      <c r="M45" s="426">
        <v>7.1241205609380756E-2</v>
      </c>
      <c r="N45" s="427">
        <v>3676490389.8453393</v>
      </c>
      <c r="O45" s="427">
        <v>261917607.78388423</v>
      </c>
      <c r="P45" s="453">
        <v>0.12074478823357924</v>
      </c>
      <c r="Q45" s="671">
        <v>1905054705.2895794</v>
      </c>
      <c r="R45" s="427">
        <v>230025426.96357399</v>
      </c>
      <c r="S45" s="333">
        <v>0.27758687226317519</v>
      </c>
      <c r="T45" s="677">
        <v>0</v>
      </c>
      <c r="U45" s="334">
        <v>0</v>
      </c>
      <c r="V45" s="431">
        <v>-7.3041318027748492E-2</v>
      </c>
      <c r="W45" s="335">
        <v>302020188.77221531</v>
      </c>
      <c r="X45" s="335">
        <v>-22059952.658912014</v>
      </c>
      <c r="Y45" s="670">
        <v>0</v>
      </c>
      <c r="Z45" s="669">
        <v>120642000</v>
      </c>
      <c r="AA45" s="669">
        <v>0</v>
      </c>
      <c r="AB45" s="428">
        <v>-7.0333173068965457E-2</v>
      </c>
      <c r="AC45" s="429">
        <v>288415492.18182415</v>
      </c>
      <c r="AD45" s="429">
        <v>-20285176.727395091</v>
      </c>
      <c r="AE45" s="702">
        <v>0</v>
      </c>
      <c r="AF45" s="427">
        <v>1603454000</v>
      </c>
      <c r="AG45" s="643">
        <v>0</v>
      </c>
      <c r="AH45" s="670">
        <v>0.2205340770014533</v>
      </c>
      <c r="AI45" s="669">
        <v>0</v>
      </c>
      <c r="AJ45" s="669">
        <v>0</v>
      </c>
      <c r="AK45" s="329">
        <v>0.12811982354069015</v>
      </c>
      <c r="AL45" s="173">
        <f t="shared" si="17"/>
        <v>6194808.1462603984</v>
      </c>
      <c r="AM45" s="173">
        <f t="shared" si="10"/>
        <v>793677.72656731214</v>
      </c>
      <c r="AN45" s="702">
        <v>0</v>
      </c>
      <c r="AO45" s="427">
        <v>99170000</v>
      </c>
      <c r="AP45" s="427">
        <v>0</v>
      </c>
      <c r="AQ45" s="424">
        <v>-6.2771195703004518E-2</v>
      </c>
      <c r="AR45" s="425">
        <v>0</v>
      </c>
      <c r="AS45" s="359">
        <v>0</v>
      </c>
      <c r="AT45" s="333">
        <v>1.313959297817519E-2</v>
      </c>
      <c r="AU45" s="334">
        <v>0</v>
      </c>
      <c r="AV45" s="335">
        <v>0</v>
      </c>
      <c r="AW45" s="415">
        <f>0</f>
        <v>0</v>
      </c>
      <c r="AX45" s="359">
        <f>0</f>
        <v>0</v>
      </c>
      <c r="AY45" s="220">
        <f t="shared" si="11"/>
        <v>0</v>
      </c>
      <c r="AZ45" s="426">
        <v>5.6708872281128246E-2</v>
      </c>
      <c r="BA45" s="427">
        <v>329934827.6084314</v>
      </c>
      <c r="BB45" s="454">
        <v>18710231.999942601</v>
      </c>
      <c r="BC45" s="426">
        <v>0.10486371198530946</v>
      </c>
      <c r="BD45" s="427">
        <v>43922918.728233203</v>
      </c>
      <c r="BE45" s="427">
        <v>4605920.2990716016</v>
      </c>
      <c r="BF45" s="658">
        <v>0.11297552651504297</v>
      </c>
      <c r="BG45" s="217">
        <f t="shared" si="18"/>
        <v>1015201079.8512166</v>
      </c>
      <c r="BH45" s="217">
        <f t="shared" si="12"/>
        <v>114692876.51483138</v>
      </c>
      <c r="BI45" s="428">
        <v>0.19706625978448739</v>
      </c>
      <c r="BJ45" s="429">
        <v>0</v>
      </c>
      <c r="BK45" s="430">
        <v>0</v>
      </c>
      <c r="BL45" s="446">
        <v>0</v>
      </c>
      <c r="BM45" s="429">
        <v>0</v>
      </c>
      <c r="BN45" s="643">
        <v>0</v>
      </c>
      <c r="BO45" s="428">
        <v>0</v>
      </c>
      <c r="BP45" s="429">
        <v>0</v>
      </c>
      <c r="BQ45" s="430">
        <v>0</v>
      </c>
      <c r="BR45" s="426">
        <v>0.12719881340627842</v>
      </c>
      <c r="BS45" s="427">
        <v>368056601.71152335</v>
      </c>
      <c r="BT45" s="454">
        <v>46816363.004052997</v>
      </c>
      <c r="BU45" s="331">
        <v>0.19507079429692553</v>
      </c>
      <c r="BV45" s="173">
        <f>0</f>
        <v>0</v>
      </c>
      <c r="BW45" s="172">
        <f t="shared" si="13"/>
        <v>0</v>
      </c>
      <c r="BX45" s="426">
        <v>0.10331259786182953</v>
      </c>
      <c r="BY45" s="427">
        <v>100858602.6289742</v>
      </c>
      <c r="BZ45" s="427">
        <v>10419964.254313273</v>
      </c>
      <c r="CA45" s="431">
        <v>9.827678710455473E-2</v>
      </c>
      <c r="CB45" s="335">
        <v>230269883.46840468</v>
      </c>
      <c r="CC45" s="335">
        <v>22630184.314215034</v>
      </c>
      <c r="CD45" s="431">
        <v>0.26841995141918806</v>
      </c>
      <c r="CE45" s="335">
        <v>0</v>
      </c>
      <c r="CF45" s="335">
        <v>0</v>
      </c>
      <c r="CG45" s="424">
        <v>6.8774559896176502E-3</v>
      </c>
      <c r="CH45" s="425">
        <v>0</v>
      </c>
      <c r="CI45" s="359">
        <v>0</v>
      </c>
      <c r="CJ45" s="333">
        <v>5.8626170001552048E-2</v>
      </c>
      <c r="CK45" s="334">
        <v>2129279105.8620441</v>
      </c>
      <c r="CL45" s="335">
        <v>124831478.84102094</v>
      </c>
      <c r="CM45" s="333">
        <v>-5.0376520919050413E-2</v>
      </c>
      <c r="CN45" s="334">
        <v>122674953.9111238</v>
      </c>
      <c r="CO45" s="334">
        <v>-6179937.3819472734</v>
      </c>
      <c r="CP45" s="333">
        <v>4.4313786156885727E-2</v>
      </c>
      <c r="CQ45" s="334">
        <v>24597634.050650228</v>
      </c>
      <c r="CR45" s="335">
        <v>1090014.2952858452</v>
      </c>
      <c r="CS45" s="426">
        <v>-4.8550232815235163E-2</v>
      </c>
      <c r="CT45" s="427">
        <v>0</v>
      </c>
      <c r="CU45" s="427">
        <v>0</v>
      </c>
      <c r="CV45" s="427">
        <f t="shared" si="14"/>
        <v>-20146618504.960766</v>
      </c>
      <c r="CX45" s="427">
        <f t="shared" si="15"/>
        <v>787337489758.22961</v>
      </c>
      <c r="CZ45" s="661">
        <f t="shared" si="16"/>
        <v>-2.5588288081070869E-2</v>
      </c>
      <c r="DA45" s="672">
        <v>-2.42026914669679E-2</v>
      </c>
    </row>
    <row r="46" spans="1:105" ht="15.75">
      <c r="A46" s="171">
        <v>39295</v>
      </c>
      <c r="B46" s="316">
        <v>780494987124.55334</v>
      </c>
      <c r="C46" s="173">
        <v>-5545852119.3576193</v>
      </c>
      <c r="D46" s="333">
        <v>0</v>
      </c>
      <c r="E46" s="334">
        <v>0</v>
      </c>
      <c r="F46" s="335">
        <v>0</v>
      </c>
      <c r="G46" s="333">
        <v>0</v>
      </c>
      <c r="H46" s="334">
        <v>149870000</v>
      </c>
      <c r="I46" s="335">
        <v>0</v>
      </c>
      <c r="J46" s="333">
        <v>1.3726332708948338E-2</v>
      </c>
      <c r="K46" s="334">
        <v>0</v>
      </c>
      <c r="L46" s="334">
        <v>0</v>
      </c>
      <c r="M46" s="426">
        <v>-0.19606847801972002</v>
      </c>
      <c r="N46" s="427">
        <v>3938407997.6292233</v>
      </c>
      <c r="O46" s="427">
        <v>-772197661.91585493</v>
      </c>
      <c r="P46" s="453">
        <v>-9.1125161135472629E-2</v>
      </c>
      <c r="Q46" s="671">
        <v>2135080132.2531533</v>
      </c>
      <c r="R46" s="427">
        <v>-194559521.08871481</v>
      </c>
      <c r="S46" s="333">
        <v>0.22745838858731604</v>
      </c>
      <c r="T46" s="677">
        <v>0</v>
      </c>
      <c r="U46" s="334">
        <v>0</v>
      </c>
      <c r="V46" s="431">
        <v>0.40295468458415329</v>
      </c>
      <c r="W46" s="335">
        <v>279960236.1133033</v>
      </c>
      <c r="X46" s="335">
        <v>112811288.63914122</v>
      </c>
      <c r="Y46" s="670">
        <v>0</v>
      </c>
      <c r="Z46" s="669">
        <v>120642000</v>
      </c>
      <c r="AA46" s="669">
        <v>0</v>
      </c>
      <c r="AB46" s="428">
        <v>-7.3142422706965124E-2</v>
      </c>
      <c r="AC46" s="429">
        <v>268130315.45442906</v>
      </c>
      <c r="AD46" s="429">
        <v>-19611700.873519752</v>
      </c>
      <c r="AE46" s="702">
        <v>0</v>
      </c>
      <c r="AF46" s="427">
        <v>1603454000</v>
      </c>
      <c r="AG46" s="643">
        <v>0</v>
      </c>
      <c r="AH46" s="670">
        <v>0.15134830288993004</v>
      </c>
      <c r="AI46" s="669">
        <v>0</v>
      </c>
      <c r="AJ46" s="669">
        <v>0</v>
      </c>
      <c r="AK46" s="329">
        <v>-9.1290410265669336E-2</v>
      </c>
      <c r="AL46" s="173">
        <f t="shared" si="17"/>
        <v>6988485.8728277106</v>
      </c>
      <c r="AM46" s="173">
        <f t="shared" si="10"/>
        <v>-637981.74246627593</v>
      </c>
      <c r="AN46" s="702">
        <v>0</v>
      </c>
      <c r="AO46" s="427">
        <v>99170000</v>
      </c>
      <c r="AP46" s="427">
        <v>0</v>
      </c>
      <c r="AQ46" s="424">
        <v>-0.1075667773516215</v>
      </c>
      <c r="AR46" s="425">
        <v>0</v>
      </c>
      <c r="AS46" s="359">
        <v>0</v>
      </c>
      <c r="AT46" s="333">
        <v>-9.0464420244266902E-2</v>
      </c>
      <c r="AU46" s="334">
        <v>0</v>
      </c>
      <c r="AV46" s="335">
        <v>0</v>
      </c>
      <c r="AW46" s="415">
        <f>0</f>
        <v>0</v>
      </c>
      <c r="AX46" s="359">
        <f>0</f>
        <v>0</v>
      </c>
      <c r="AY46" s="220">
        <f t="shared" si="11"/>
        <v>0</v>
      </c>
      <c r="AZ46" s="426">
        <v>-8.9680826116494472E-2</v>
      </c>
      <c r="BA46" s="427">
        <v>348645059.608374</v>
      </c>
      <c r="BB46" s="454">
        <v>-31266776.967113439</v>
      </c>
      <c r="BC46" s="426">
        <v>-9.8060248215853067E-3</v>
      </c>
      <c r="BD46" s="427">
        <v>48528839.027304806</v>
      </c>
      <c r="BE46" s="427">
        <v>-475875.00006446865</v>
      </c>
      <c r="BF46" s="658">
        <v>-0.15244378840530737</v>
      </c>
      <c r="BG46" s="217">
        <f t="shared" si="18"/>
        <v>1129893956.3660479</v>
      </c>
      <c r="BH46" s="217">
        <f t="shared" si="12"/>
        <v>-172245315.20470139</v>
      </c>
      <c r="BI46" s="428">
        <v>-0.1408792185152721</v>
      </c>
      <c r="BJ46" s="429">
        <v>0</v>
      </c>
      <c r="BK46" s="430">
        <v>0</v>
      </c>
      <c r="BL46" s="446">
        <v>0</v>
      </c>
      <c r="BM46" s="429">
        <v>0</v>
      </c>
      <c r="BN46" s="643">
        <v>0</v>
      </c>
      <c r="BO46" s="428">
        <v>0</v>
      </c>
      <c r="BP46" s="429">
        <v>0</v>
      </c>
      <c r="BQ46" s="430">
        <v>0</v>
      </c>
      <c r="BR46" s="426">
        <v>-0.10634588938323894</v>
      </c>
      <c r="BS46" s="427">
        <v>414872964.71557635</v>
      </c>
      <c r="BT46" s="454">
        <v>-44120034.413739078</v>
      </c>
      <c r="BU46" s="331">
        <v>-0.27186852701486619</v>
      </c>
      <c r="BV46" s="173">
        <f>0</f>
        <v>0</v>
      </c>
      <c r="BW46" s="172">
        <f t="shared" si="13"/>
        <v>0</v>
      </c>
      <c r="BX46" s="426">
        <v>-0.12672372042607644</v>
      </c>
      <c r="BY46" s="427">
        <v>111278566.88328746</v>
      </c>
      <c r="BZ46" s="427">
        <v>-14101633.999132168</v>
      </c>
      <c r="CA46" s="431">
        <v>-0.16433411667874179</v>
      </c>
      <c r="CB46" s="335">
        <v>252900067.78261971</v>
      </c>
      <c r="CC46" s="335">
        <v>-41560109.247050732</v>
      </c>
      <c r="CD46" s="431">
        <v>-8.7613135423314711E-2</v>
      </c>
      <c r="CE46" s="335">
        <v>0</v>
      </c>
      <c r="CF46" s="335">
        <v>0</v>
      </c>
      <c r="CG46" s="424">
        <v>-0.22546763963460159</v>
      </c>
      <c r="CH46" s="425">
        <v>0</v>
      </c>
      <c r="CI46" s="359">
        <v>0</v>
      </c>
      <c r="CJ46" s="333">
        <v>-1.5627654199272947E-2</v>
      </c>
      <c r="CK46" s="334">
        <v>2254110584.7030649</v>
      </c>
      <c r="CL46" s="335">
        <v>-35226460.744660452</v>
      </c>
      <c r="CM46" s="333">
        <v>-0.11326803112679291</v>
      </c>
      <c r="CN46" s="334">
        <v>116495016.52917652</v>
      </c>
      <c r="CO46" s="334">
        <v>-13195161.158343021</v>
      </c>
      <c r="CP46" s="333">
        <v>-3.8696174634211835E-3</v>
      </c>
      <c r="CQ46" s="334">
        <v>25687648.345936071</v>
      </c>
      <c r="CR46" s="335">
        <v>-99401.372633656501</v>
      </c>
      <c r="CS46" s="426">
        <v>-0.19832925897071998</v>
      </c>
      <c r="CT46" s="427">
        <v>0</v>
      </c>
      <c r="CU46" s="427">
        <v>0</v>
      </c>
      <c r="CV46" s="427">
        <f t="shared" si="14"/>
        <v>-4319365774.2687664</v>
      </c>
      <c r="CX46" s="427">
        <f t="shared" si="15"/>
        <v>767190871253.2688</v>
      </c>
      <c r="CZ46" s="661">
        <f t="shared" si="16"/>
        <v>-5.6301058004153918E-3</v>
      </c>
      <c r="DA46" s="672">
        <v>-7.1055576407854605E-3</v>
      </c>
    </row>
    <row r="47" spans="1:105" ht="15.75">
      <c r="A47" s="171">
        <v>39326</v>
      </c>
      <c r="B47" s="316">
        <v>774949135005.19568</v>
      </c>
      <c r="C47" s="173">
        <v>22535575144.938835</v>
      </c>
      <c r="D47" s="333">
        <v>0</v>
      </c>
      <c r="E47" s="334">
        <v>0</v>
      </c>
      <c r="F47" s="335">
        <v>0</v>
      </c>
      <c r="G47" s="333">
        <v>0</v>
      </c>
      <c r="H47" s="334">
        <v>149870000</v>
      </c>
      <c r="I47" s="335">
        <v>0</v>
      </c>
      <c r="J47" s="333">
        <v>0.40091056652424223</v>
      </c>
      <c r="K47" s="334">
        <v>0</v>
      </c>
      <c r="L47" s="334">
        <v>0</v>
      </c>
      <c r="M47" s="426">
        <v>0.15023159440992467</v>
      </c>
      <c r="N47" s="427">
        <v>3166210335.7133684</v>
      </c>
      <c r="O47" s="427">
        <v>475664826.97140223</v>
      </c>
      <c r="P47" s="453">
        <v>0.14087713744400482</v>
      </c>
      <c r="Q47" s="671">
        <v>1940520611.1644385</v>
      </c>
      <c r="R47" s="427">
        <v>273374988.85193682</v>
      </c>
      <c r="S47" s="333">
        <v>0.49476661216606377</v>
      </c>
      <c r="T47" s="677">
        <v>0</v>
      </c>
      <c r="U47" s="334">
        <v>0</v>
      </c>
      <c r="V47" s="431">
        <v>-0.12096196922499088</v>
      </c>
      <c r="W47" s="335">
        <v>392771524.75244451</v>
      </c>
      <c r="X47" s="335">
        <v>-47510417.089557931</v>
      </c>
      <c r="Y47" s="670">
        <v>0</v>
      </c>
      <c r="Z47" s="669">
        <v>120642000</v>
      </c>
      <c r="AA47" s="669">
        <v>0</v>
      </c>
      <c r="AB47" s="428">
        <v>0.12259645157007835</v>
      </c>
      <c r="AC47" s="429">
        <v>248518614.58090931</v>
      </c>
      <c r="AD47" s="429">
        <v>30467500.296731416</v>
      </c>
      <c r="AE47" s="702">
        <v>0</v>
      </c>
      <c r="AF47" s="427">
        <v>1603454000</v>
      </c>
      <c r="AG47" s="643">
        <v>0</v>
      </c>
      <c r="AH47" s="670">
        <v>0.18799828952878297</v>
      </c>
      <c r="AI47" s="669">
        <v>0</v>
      </c>
      <c r="AJ47" s="669">
        <v>0</v>
      </c>
      <c r="AK47" s="329">
        <v>0.23309586872040028</v>
      </c>
      <c r="AL47" s="173">
        <f t="shared" si="17"/>
        <v>6350504.130361435</v>
      </c>
      <c r="AM47" s="173">
        <f t="shared" si="10"/>
        <v>1480276.2770790888</v>
      </c>
      <c r="AN47" s="702">
        <v>0</v>
      </c>
      <c r="AO47" s="427">
        <v>99170000</v>
      </c>
      <c r="AP47" s="427">
        <v>0</v>
      </c>
      <c r="AQ47" s="424">
        <v>0.11173996095661602</v>
      </c>
      <c r="AR47" s="425">
        <v>0</v>
      </c>
      <c r="AS47" s="359">
        <v>0</v>
      </c>
      <c r="AT47" s="333">
        <v>0.2131544480490343</v>
      </c>
      <c r="AU47" s="334">
        <v>0</v>
      </c>
      <c r="AV47" s="335">
        <v>0</v>
      </c>
      <c r="AW47" s="415">
        <f>0</f>
        <v>0</v>
      </c>
      <c r="AX47" s="359">
        <f>0</f>
        <v>0</v>
      </c>
      <c r="AY47" s="220">
        <f t="shared" si="11"/>
        <v>0</v>
      </c>
      <c r="AZ47" s="426">
        <v>0.14260590018648658</v>
      </c>
      <c r="BA47" s="427">
        <v>317378282.64126056</v>
      </c>
      <c r="BB47" s="454">
        <v>45260015.695698135</v>
      </c>
      <c r="BC47" s="426">
        <v>0.1424686552840157</v>
      </c>
      <c r="BD47" s="427">
        <v>48052964.027240336</v>
      </c>
      <c r="BE47" s="427">
        <v>6846041.1673721103</v>
      </c>
      <c r="BF47" s="658">
        <v>0.32991035721734163</v>
      </c>
      <c r="BG47" s="217">
        <f t="shared" si="18"/>
        <v>957648641.16134644</v>
      </c>
      <c r="BH47" s="217">
        <f t="shared" si="12"/>
        <v>315938205.29424161</v>
      </c>
      <c r="BI47" s="428">
        <v>0.36517831097216713</v>
      </c>
      <c r="BJ47" s="429">
        <v>0</v>
      </c>
      <c r="BK47" s="430">
        <v>0</v>
      </c>
      <c r="BL47" s="446">
        <v>0</v>
      </c>
      <c r="BM47" s="429">
        <v>0</v>
      </c>
      <c r="BN47" s="643">
        <v>0</v>
      </c>
      <c r="BO47" s="428">
        <v>0</v>
      </c>
      <c r="BP47" s="429">
        <v>0</v>
      </c>
      <c r="BQ47" s="430">
        <v>0</v>
      </c>
      <c r="BR47" s="426">
        <v>0.17216573913961386</v>
      </c>
      <c r="BS47" s="427">
        <v>370752930.30183727</v>
      </c>
      <c r="BT47" s="454">
        <v>63830952.28359355</v>
      </c>
      <c r="BU47" s="331">
        <v>0.30782268784892597</v>
      </c>
      <c r="BV47" s="173">
        <f>0</f>
        <v>0</v>
      </c>
      <c r="BW47" s="172">
        <f t="shared" si="13"/>
        <v>0</v>
      </c>
      <c r="BX47" s="426">
        <v>0.10070006518856507</v>
      </c>
      <c r="BY47" s="427">
        <v>97176932.884155288</v>
      </c>
      <c r="BZ47" s="427">
        <v>9785723.4762592502</v>
      </c>
      <c r="CA47" s="431">
        <v>0.12583171124854195</v>
      </c>
      <c r="CB47" s="335">
        <v>211339958.53556898</v>
      </c>
      <c r="CC47" s="335">
        <v>26593268.637726545</v>
      </c>
      <c r="CD47" s="431">
        <v>0.21005199229755925</v>
      </c>
      <c r="CE47" s="335">
        <v>0</v>
      </c>
      <c r="CF47" s="335">
        <v>0</v>
      </c>
      <c r="CG47" s="424">
        <v>0.48316124211966288</v>
      </c>
      <c r="CH47" s="425">
        <v>0</v>
      </c>
      <c r="CI47" s="359">
        <v>0</v>
      </c>
      <c r="CJ47" s="333">
        <v>9.5384544164629367E-2</v>
      </c>
      <c r="CK47" s="334">
        <v>2218884123.9584045</v>
      </c>
      <c r="CL47" s="335">
        <v>211647250.71790537</v>
      </c>
      <c r="CM47" s="333">
        <v>0.11434633121432927</v>
      </c>
      <c r="CN47" s="334">
        <v>103299855.37083349</v>
      </c>
      <c r="CO47" s="334">
        <v>11811959.476625636</v>
      </c>
      <c r="CP47" s="333">
        <v>0.18947544772714583</v>
      </c>
      <c r="CQ47" s="334">
        <v>25588246.973302417</v>
      </c>
      <c r="CR47" s="335">
        <v>4848344.5518192593</v>
      </c>
      <c r="CS47" s="426">
        <v>-0.1012800618504005</v>
      </c>
      <c r="CT47" s="427">
        <v>0</v>
      </c>
      <c r="CU47" s="427">
        <v>0</v>
      </c>
      <c r="CV47" s="427">
        <f t="shared" si="14"/>
        <v>21105536208.329998</v>
      </c>
      <c r="CX47" s="427">
        <f t="shared" si="15"/>
        <v>762871505479.00024</v>
      </c>
      <c r="CZ47" s="661">
        <f t="shared" si="16"/>
        <v>2.7665912354503292E-2</v>
      </c>
      <c r="DA47" s="672">
        <v>2.9080070067808703E-2</v>
      </c>
    </row>
    <row r="48" spans="1:105" ht="15.75">
      <c r="A48" s="185">
        <v>39356</v>
      </c>
      <c r="B48" s="316">
        <v>797484710150.13452</v>
      </c>
      <c r="C48" s="173">
        <v>23878047998.277969</v>
      </c>
      <c r="D48" s="333">
        <v>0</v>
      </c>
      <c r="E48" s="334">
        <v>0</v>
      </c>
      <c r="F48" s="335">
        <v>0</v>
      </c>
      <c r="G48" s="333">
        <v>0</v>
      </c>
      <c r="H48" s="334">
        <v>149870000</v>
      </c>
      <c r="I48" s="335">
        <v>0</v>
      </c>
      <c r="J48" s="333">
        <v>0.44391781961533633</v>
      </c>
      <c r="K48" s="334">
        <v>0</v>
      </c>
      <c r="L48" s="334">
        <v>0</v>
      </c>
      <c r="M48" s="426">
        <v>3.7425945236694712E-3</v>
      </c>
      <c r="N48" s="427">
        <v>3641875162.6847706</v>
      </c>
      <c r="O48" s="427">
        <v>13630062.039751887</v>
      </c>
      <c r="P48" s="453">
        <v>0.14803504126696826</v>
      </c>
      <c r="Q48" s="671">
        <v>2213895600.0163751</v>
      </c>
      <c r="R48" s="427">
        <v>327734126.50918353</v>
      </c>
      <c r="S48" s="333">
        <v>0.22545573590358559</v>
      </c>
      <c r="T48" s="677">
        <v>0</v>
      </c>
      <c r="U48" s="334">
        <v>0</v>
      </c>
      <c r="V48" s="431">
        <v>-0.26913171945136899</v>
      </c>
      <c r="W48" s="335">
        <v>345261107.66288656</v>
      </c>
      <c r="X48" s="335">
        <v>-92920715.564996883</v>
      </c>
      <c r="Y48" s="670">
        <v>0</v>
      </c>
      <c r="Z48" s="669">
        <v>120642000</v>
      </c>
      <c r="AA48" s="669">
        <v>0</v>
      </c>
      <c r="AB48" s="428">
        <v>7.7380406363870516E-2</v>
      </c>
      <c r="AC48" s="429">
        <v>278986114.87764072</v>
      </c>
      <c r="AD48" s="429">
        <v>21588058.939109299</v>
      </c>
      <c r="AE48" s="702">
        <v>0</v>
      </c>
      <c r="AF48" s="427">
        <v>1603454000</v>
      </c>
      <c r="AG48" s="643">
        <v>0</v>
      </c>
      <c r="AH48" s="670">
        <v>-1.3375516127526453E-2</v>
      </c>
      <c r="AI48" s="669">
        <v>0</v>
      </c>
      <c r="AJ48" s="669">
        <v>0</v>
      </c>
      <c r="AK48" s="329">
        <v>0.22818263310758585</v>
      </c>
      <c r="AL48" s="173">
        <f t="shared" si="17"/>
        <v>7830780.4074405245</v>
      </c>
      <c r="AM48" s="173">
        <f t="shared" si="10"/>
        <v>1786848.0926570729</v>
      </c>
      <c r="AN48" s="702">
        <v>0</v>
      </c>
      <c r="AO48" s="427">
        <v>99170000</v>
      </c>
      <c r="AP48" s="427">
        <v>0</v>
      </c>
      <c r="AQ48" s="424">
        <v>9.0947740792367532E-2</v>
      </c>
      <c r="AR48" s="425">
        <v>0</v>
      </c>
      <c r="AS48" s="359">
        <v>0</v>
      </c>
      <c r="AT48" s="333">
        <v>0.17796082102814839</v>
      </c>
      <c r="AU48" s="334">
        <v>0</v>
      </c>
      <c r="AV48" s="335">
        <v>0</v>
      </c>
      <c r="AW48" s="415">
        <f>0</f>
        <v>0</v>
      </c>
      <c r="AX48" s="359">
        <f>0</f>
        <v>0</v>
      </c>
      <c r="AY48" s="220">
        <f t="shared" si="11"/>
        <v>0</v>
      </c>
      <c r="AZ48" s="426">
        <v>7.8752734277078365E-3</v>
      </c>
      <c r="BA48" s="427">
        <v>362638298.33695871</v>
      </c>
      <c r="BB48" s="454">
        <v>2855875.7547622379</v>
      </c>
      <c r="BC48" s="426">
        <v>9.7419394045331772E-2</v>
      </c>
      <c r="BD48" s="427">
        <v>54899005.194612451</v>
      </c>
      <c r="BE48" s="427">
        <v>5348227.8197506666</v>
      </c>
      <c r="BF48" s="658">
        <v>6.7678580219024578E-2</v>
      </c>
      <c r="BG48" s="217">
        <f t="shared" si="18"/>
        <v>1273586846.4555881</v>
      </c>
      <c r="BH48" s="217">
        <f t="shared" si="12"/>
        <v>86194549.553739056</v>
      </c>
      <c r="BI48" s="428">
        <v>8.8682992711330219E-2</v>
      </c>
      <c r="BJ48" s="429">
        <v>0</v>
      </c>
      <c r="BK48" s="430">
        <v>0</v>
      </c>
      <c r="BL48" s="446">
        <v>0</v>
      </c>
      <c r="BM48" s="429">
        <v>0</v>
      </c>
      <c r="BN48" s="643">
        <v>0</v>
      </c>
      <c r="BO48" s="428">
        <v>0</v>
      </c>
      <c r="BP48" s="429">
        <v>0</v>
      </c>
      <c r="BQ48" s="430">
        <v>0</v>
      </c>
      <c r="BR48" s="426">
        <v>9.4598789202431033E-2</v>
      </c>
      <c r="BS48" s="427">
        <v>434583882.5854308</v>
      </c>
      <c r="BT48" s="454">
        <v>41111109.099473208</v>
      </c>
      <c r="BU48" s="331">
        <v>0.19688995912254426</v>
      </c>
      <c r="BV48" s="173">
        <f>0</f>
        <v>0</v>
      </c>
      <c r="BW48" s="172">
        <f t="shared" si="13"/>
        <v>0</v>
      </c>
      <c r="BX48" s="426">
        <v>-0.20489469258816909</v>
      </c>
      <c r="BY48" s="427">
        <v>106962656.36041453</v>
      </c>
      <c r="BZ48" s="427">
        <v>-21916080.593381103</v>
      </c>
      <c r="CA48" s="431">
        <v>2.2592958202840328E-2</v>
      </c>
      <c r="CB48" s="335">
        <v>237933227.1732955</v>
      </c>
      <c r="CC48" s="335">
        <v>5375615.4565931773</v>
      </c>
      <c r="CD48" s="431">
        <v>0.14184366675862611</v>
      </c>
      <c r="CE48" s="335">
        <v>0</v>
      </c>
      <c r="CF48" s="335">
        <v>0</v>
      </c>
      <c r="CG48" s="424">
        <v>0.26711721879643358</v>
      </c>
      <c r="CH48" s="425">
        <v>0</v>
      </c>
      <c r="CI48" s="359">
        <v>0</v>
      </c>
      <c r="CJ48" s="333">
        <v>8.9554009586160319E-2</v>
      </c>
      <c r="CK48" s="334">
        <v>2430531374.6763096</v>
      </c>
      <c r="CL48" s="335">
        <v>217663830.02722564</v>
      </c>
      <c r="CM48" s="333">
        <v>8.9948685245120244E-2</v>
      </c>
      <c r="CN48" s="334">
        <v>115111814.84745914</v>
      </c>
      <c r="CO48" s="334">
        <v>10354156.401708661</v>
      </c>
      <c r="CP48" s="333">
        <v>0.16310843284071985</v>
      </c>
      <c r="CQ48" s="334">
        <v>30436591.525121678</v>
      </c>
      <c r="CR48" s="335">
        <v>4964464.7446757322</v>
      </c>
      <c r="CS48" s="426">
        <v>-3.6808716580005924E-2</v>
      </c>
      <c r="CT48" s="427">
        <v>0</v>
      </c>
      <c r="CU48" s="427">
        <v>0</v>
      </c>
      <c r="CV48" s="427">
        <f t="shared" si="14"/>
        <v>23254277869.997723</v>
      </c>
      <c r="CX48" s="427">
        <f t="shared" si="15"/>
        <v>783977041687.3302</v>
      </c>
      <c r="CZ48" s="661">
        <f t="shared" si="16"/>
        <v>2.9661937318914644E-2</v>
      </c>
      <c r="DA48" s="672">
        <v>2.9941700065676102E-2</v>
      </c>
    </row>
    <row r="49" spans="1:105" ht="15.75">
      <c r="A49" s="171">
        <v>39387</v>
      </c>
      <c r="B49" s="316">
        <v>821362758148.41248</v>
      </c>
      <c r="C49" s="173">
        <v>-38914742910.208046</v>
      </c>
      <c r="D49" s="333">
        <v>0</v>
      </c>
      <c r="E49" s="334">
        <v>0</v>
      </c>
      <c r="F49" s="335">
        <v>0</v>
      </c>
      <c r="G49" s="333">
        <v>-0.19453179932496767</v>
      </c>
      <c r="H49" s="334">
        <v>149870000</v>
      </c>
      <c r="I49" s="335">
        <v>-29154480.764832906</v>
      </c>
      <c r="J49" s="333">
        <v>0.13544195057938468</v>
      </c>
      <c r="K49" s="334">
        <v>0</v>
      </c>
      <c r="L49" s="334">
        <v>0</v>
      </c>
      <c r="M49" s="426">
        <v>-4.1605068862431656E-2</v>
      </c>
      <c r="N49" s="427">
        <v>3655505224.7245226</v>
      </c>
      <c r="O49" s="427">
        <v>-152087546.60164246</v>
      </c>
      <c r="P49" s="453">
        <v>-0.15710766496705875</v>
      </c>
      <c r="Q49" s="671">
        <v>2541629726.5255585</v>
      </c>
      <c r="R49" s="427">
        <v>-399309511.54529458</v>
      </c>
      <c r="S49" s="333">
        <v>-9.0246931644973757E-2</v>
      </c>
      <c r="T49" s="677">
        <v>0</v>
      </c>
      <c r="U49" s="334">
        <v>0</v>
      </c>
      <c r="V49" s="431">
        <v>-7.7641982166523169E-2</v>
      </c>
      <c r="W49" s="335">
        <v>252340392.09788969</v>
      </c>
      <c r="X49" s="335">
        <v>-19592208.223157816</v>
      </c>
      <c r="Y49" s="670">
        <v>0</v>
      </c>
      <c r="Z49" s="669">
        <v>120642000</v>
      </c>
      <c r="AA49" s="669">
        <v>0</v>
      </c>
      <c r="AB49" s="428">
        <v>7.9307639599220825E-2</v>
      </c>
      <c r="AC49" s="429">
        <v>300574173.81675005</v>
      </c>
      <c r="AD49" s="429">
        <v>23837828.249892369</v>
      </c>
      <c r="AE49" s="702">
        <v>0</v>
      </c>
      <c r="AF49" s="427">
        <v>1603454000</v>
      </c>
      <c r="AG49" s="643">
        <v>0</v>
      </c>
      <c r="AH49" s="670">
        <v>-0.19929498347229443</v>
      </c>
      <c r="AI49" s="669">
        <v>0</v>
      </c>
      <c r="AJ49" s="669">
        <v>0</v>
      </c>
      <c r="AK49" s="329">
        <v>-0.10196045985121689</v>
      </c>
      <c r="AL49" s="173">
        <f t="shared" si="17"/>
        <v>9617628.500097597</v>
      </c>
      <c r="AM49" s="173">
        <f t="shared" si="10"/>
        <v>-980617.82454812038</v>
      </c>
      <c r="AN49" s="702">
        <v>0</v>
      </c>
      <c r="AO49" s="427">
        <v>99170000</v>
      </c>
      <c r="AP49" s="427">
        <v>0</v>
      </c>
      <c r="AQ49" s="424">
        <v>-2.3789891117673996E-2</v>
      </c>
      <c r="AR49" s="425">
        <v>0</v>
      </c>
      <c r="AS49" s="359">
        <v>0</v>
      </c>
      <c r="AT49" s="333">
        <v>-4.8643113811418587E-2</v>
      </c>
      <c r="AU49" s="334">
        <v>0</v>
      </c>
      <c r="AV49" s="335">
        <v>0</v>
      </c>
      <c r="AW49" s="415">
        <f>0</f>
        <v>0</v>
      </c>
      <c r="AX49" s="359">
        <f>0</f>
        <v>0</v>
      </c>
      <c r="AY49" s="220">
        <f t="shared" si="11"/>
        <v>0</v>
      </c>
      <c r="AZ49" s="426">
        <v>-0.11393017118569436</v>
      </c>
      <c r="BA49" s="427">
        <v>365494174.09172094</v>
      </c>
      <c r="BB49" s="454">
        <v>-41640813.82164374</v>
      </c>
      <c r="BC49" s="426">
        <v>0.13847947754651546</v>
      </c>
      <c r="BD49" s="427">
        <v>60247233.014363118</v>
      </c>
      <c r="BE49" s="427">
        <v>8343005.351452182</v>
      </c>
      <c r="BF49" s="658">
        <v>1.8649700426915865E-2</v>
      </c>
      <c r="BG49" s="217">
        <f t="shared" si="18"/>
        <v>1359781396.0093272</v>
      </c>
      <c r="BH49" s="217">
        <f t="shared" si="12"/>
        <v>25359515.681667399</v>
      </c>
      <c r="BI49" s="428">
        <v>0.13624325806267371</v>
      </c>
      <c r="BJ49" s="429">
        <v>0</v>
      </c>
      <c r="BK49" s="430">
        <v>0</v>
      </c>
      <c r="BL49" s="446">
        <v>0</v>
      </c>
      <c r="BM49" s="429">
        <v>0</v>
      </c>
      <c r="BN49" s="643">
        <v>0</v>
      </c>
      <c r="BO49" s="428">
        <v>0</v>
      </c>
      <c r="BP49" s="429">
        <v>0</v>
      </c>
      <c r="BQ49" s="430">
        <v>0</v>
      </c>
      <c r="BR49" s="426">
        <v>3.6323323985187589E-2</v>
      </c>
      <c r="BS49" s="427">
        <v>475694991.68490398</v>
      </c>
      <c r="BT49" s="454">
        <v>17278823.301101882</v>
      </c>
      <c r="BU49" s="331">
        <v>3.1028874657901377E-2</v>
      </c>
      <c r="BV49" s="173">
        <f>0</f>
        <v>0</v>
      </c>
      <c r="BW49" s="172">
        <f t="shared" si="13"/>
        <v>0</v>
      </c>
      <c r="BX49" s="426">
        <v>-1.5405970057226163E-3</v>
      </c>
      <c r="BY49" s="427">
        <v>85046575.767033428</v>
      </c>
      <c r="BZ49" s="427">
        <v>-131022.49997365332</v>
      </c>
      <c r="CA49" s="431">
        <v>-0.25800710585925712</v>
      </c>
      <c r="CB49" s="335">
        <v>243308842.62988868</v>
      </c>
      <c r="CC49" s="335">
        <v>-62775410.316903025</v>
      </c>
      <c r="CD49" s="431">
        <v>-9.938355206257049E-3</v>
      </c>
      <c r="CE49" s="335">
        <v>0</v>
      </c>
      <c r="CF49" s="335">
        <v>0</v>
      </c>
      <c r="CG49" s="424">
        <v>-8.1880977812212707E-2</v>
      </c>
      <c r="CH49" s="425">
        <v>0</v>
      </c>
      <c r="CI49" s="359">
        <v>0</v>
      </c>
      <c r="CJ49" s="333">
        <v>2.6878504009589018E-2</v>
      </c>
      <c r="CK49" s="334">
        <v>2648195204.7035351</v>
      </c>
      <c r="CL49" s="335">
        <v>71179525.427798375</v>
      </c>
      <c r="CM49" s="333">
        <v>0.10585879822702109</v>
      </c>
      <c r="CN49" s="334">
        <v>125465971.24916781</v>
      </c>
      <c r="CO49" s="334">
        <v>13281676.934822885</v>
      </c>
      <c r="CP49" s="333">
        <v>7.6105510858891473E-2</v>
      </c>
      <c r="CQ49" s="334">
        <v>35401056.269797415</v>
      </c>
      <c r="CR49" s="335">
        <v>2694215.472357295</v>
      </c>
      <c r="CS49" s="426">
        <v>-0.10209261797457991</v>
      </c>
      <c r="CT49" s="427">
        <v>0</v>
      </c>
      <c r="CU49" s="427">
        <v>0</v>
      </c>
      <c r="CV49" s="427">
        <f t="shared" si="14"/>
        <v>-38371045889.029152</v>
      </c>
      <c r="CX49" s="427">
        <f t="shared" si="15"/>
        <v>807231319557.328</v>
      </c>
      <c r="CZ49" s="661">
        <f t="shared" si="16"/>
        <v>-4.7534139173479026E-2</v>
      </c>
      <c r="DA49" s="672">
        <v>-4.7378265600857103E-2</v>
      </c>
    </row>
    <row r="50" spans="1:105" s="170" customFormat="1" ht="15.75">
      <c r="A50" s="187">
        <v>39417</v>
      </c>
      <c r="B50" s="317">
        <v>782448015238.20447</v>
      </c>
      <c r="C50" s="189">
        <v>-7032586367.7503929</v>
      </c>
      <c r="D50" s="346">
        <v>0</v>
      </c>
      <c r="E50" s="347">
        <v>0</v>
      </c>
      <c r="F50" s="348">
        <v>0</v>
      </c>
      <c r="G50" s="346">
        <v>-1.8479506990386169E-2</v>
      </c>
      <c r="H50" s="347">
        <v>120715519.2351671</v>
      </c>
      <c r="I50" s="348">
        <v>-2230763.2815543665</v>
      </c>
      <c r="J50" s="346">
        <v>6.2803103159402726E-2</v>
      </c>
      <c r="K50" s="347">
        <v>0</v>
      </c>
      <c r="L50" s="347">
        <v>0</v>
      </c>
      <c r="M50" s="438">
        <v>-2.3877774395986807E-2</v>
      </c>
      <c r="N50" s="439">
        <v>3503417678.12288</v>
      </c>
      <c r="O50" s="439">
        <v>-83653816.933130056</v>
      </c>
      <c r="P50" s="668">
        <v>-1.6159401513049766E-2</v>
      </c>
      <c r="Q50" s="667">
        <v>2142320214.9802639</v>
      </c>
      <c r="R50" s="439">
        <v>-34618612.523389176</v>
      </c>
      <c r="S50" s="346">
        <v>9.4995079106809738E-2</v>
      </c>
      <c r="T50" s="675">
        <v>0</v>
      </c>
      <c r="U50" s="347">
        <v>0</v>
      </c>
      <c r="V50" s="443">
        <v>9.8833456606461367E-2</v>
      </c>
      <c r="W50" s="348">
        <v>232748183.87473187</v>
      </c>
      <c r="X50" s="348">
        <v>23003307.531216003</v>
      </c>
      <c r="Y50" s="666">
        <v>0</v>
      </c>
      <c r="Z50" s="665">
        <v>120642000</v>
      </c>
      <c r="AA50" s="665">
        <v>0</v>
      </c>
      <c r="AB50" s="440">
        <v>0.13791443106522044</v>
      </c>
      <c r="AC50" s="441">
        <v>324412002.0666424</v>
      </c>
      <c r="AD50" s="441">
        <v>44741096.695750102</v>
      </c>
      <c r="AE50" s="703">
        <v>0</v>
      </c>
      <c r="AF50" s="439">
        <v>1603454000</v>
      </c>
      <c r="AG50" s="664">
        <v>0</v>
      </c>
      <c r="AH50" s="666">
        <v>0.12104723929980303</v>
      </c>
      <c r="AI50" s="665">
        <v>0</v>
      </c>
      <c r="AJ50" s="665">
        <v>0</v>
      </c>
      <c r="AK50" s="340">
        <v>-4.4881980650711374E-3</v>
      </c>
      <c r="AL50" s="189">
        <f t="shared" si="17"/>
        <v>8637010.6755494755</v>
      </c>
      <c r="AM50" s="189">
        <f t="shared" si="10"/>
        <v>-38764.614601999914</v>
      </c>
      <c r="AN50" s="703">
        <v>0</v>
      </c>
      <c r="AO50" s="439">
        <v>99170000</v>
      </c>
      <c r="AP50" s="439">
        <v>0</v>
      </c>
      <c r="AQ50" s="435">
        <v>0.20162621313095386</v>
      </c>
      <c r="AR50" s="436">
        <v>0</v>
      </c>
      <c r="AS50" s="437">
        <v>0</v>
      </c>
      <c r="AT50" s="346">
        <v>0.27319743808806357</v>
      </c>
      <c r="AU50" s="347">
        <v>0</v>
      </c>
      <c r="AV50" s="348">
        <v>0</v>
      </c>
      <c r="AW50" s="416">
        <f>0</f>
        <v>0</v>
      </c>
      <c r="AX50" s="437">
        <f>0</f>
        <v>0</v>
      </c>
      <c r="AY50" s="721">
        <f t="shared" si="11"/>
        <v>0</v>
      </c>
      <c r="AZ50" s="438">
        <v>-1.8576203091684472E-2</v>
      </c>
      <c r="BA50" s="439">
        <v>323853360.27007717</v>
      </c>
      <c r="BB50" s="663">
        <v>-6015965.7923014127</v>
      </c>
      <c r="BC50" s="438">
        <v>0.11955626773963558</v>
      </c>
      <c r="BD50" s="439">
        <v>68590238.365815297</v>
      </c>
      <c r="BE50" s="439">
        <v>8200392.9023888381</v>
      </c>
      <c r="BF50" s="708">
        <v>1.2077648430096632E-2</v>
      </c>
      <c r="BG50" s="239">
        <f t="shared" si="18"/>
        <v>1385140911.6909947</v>
      </c>
      <c r="BH50" s="239">
        <f t="shared" si="12"/>
        <v>16729244.957547359</v>
      </c>
      <c r="BI50" s="440">
        <v>0.24262329805767641</v>
      </c>
      <c r="BJ50" s="441">
        <v>0</v>
      </c>
      <c r="BK50" s="442">
        <v>0</v>
      </c>
      <c r="BL50" s="447">
        <v>0</v>
      </c>
      <c r="BM50" s="441">
        <v>0</v>
      </c>
      <c r="BN50" s="664">
        <v>0</v>
      </c>
      <c r="BO50" s="440">
        <v>0</v>
      </c>
      <c r="BP50" s="441">
        <v>0</v>
      </c>
      <c r="BQ50" s="442">
        <v>0</v>
      </c>
      <c r="BR50" s="438">
        <v>-2.0497456402430076E-2</v>
      </c>
      <c r="BS50" s="439">
        <v>492973814.9860059</v>
      </c>
      <c r="BT50" s="663">
        <v>-10104709.280215286</v>
      </c>
      <c r="BU50" s="343">
        <v>1.2007094012489334E-2</v>
      </c>
      <c r="BV50" s="189">
        <f>0</f>
        <v>0</v>
      </c>
      <c r="BW50" s="188">
        <f t="shared" si="13"/>
        <v>0</v>
      </c>
      <c r="BX50" s="438">
        <v>3.5335196727435937E-2</v>
      </c>
      <c r="BY50" s="439">
        <v>84915553.267059773</v>
      </c>
      <c r="BZ50" s="439">
        <v>3000507.7799106226</v>
      </c>
      <c r="CA50" s="443">
        <v>-4.8677369164701341E-2</v>
      </c>
      <c r="CB50" s="348">
        <v>180533432.31298566</v>
      </c>
      <c r="CC50" s="348">
        <v>-8787892.5312698241</v>
      </c>
      <c r="CD50" s="443">
        <v>2.9101078432053139E-2</v>
      </c>
      <c r="CE50" s="347">
        <v>0</v>
      </c>
      <c r="CF50" s="348">
        <v>0</v>
      </c>
      <c r="CG50" s="435">
        <v>0.11488415687897117</v>
      </c>
      <c r="CH50" s="436">
        <v>0</v>
      </c>
      <c r="CI50" s="437">
        <v>0</v>
      </c>
      <c r="CJ50" s="346">
        <v>-3.7591057735068614E-3</v>
      </c>
      <c r="CK50" s="347">
        <v>2719374730.1313334</v>
      </c>
      <c r="CL50" s="348">
        <v>-10222417.248365358</v>
      </c>
      <c r="CM50" s="346">
        <v>0.26187855197648219</v>
      </c>
      <c r="CN50" s="347">
        <v>138747648.18399072</v>
      </c>
      <c r="CO50" s="347">
        <v>36335033.196565874</v>
      </c>
      <c r="CP50" s="346">
        <v>-2.9950184888778316E-2</v>
      </c>
      <c r="CQ50" s="347">
        <v>38095271.74215471</v>
      </c>
      <c r="CR50" s="348">
        <v>-1140960.4320657856</v>
      </c>
      <c r="CS50" s="438">
        <v>5.3846722076460254E-2</v>
      </c>
      <c r="CT50" s="439">
        <v>0</v>
      </c>
      <c r="CU50" s="439">
        <v>0</v>
      </c>
      <c r="CV50" s="439">
        <f t="shared" si="14"/>
        <v>-7007782048.176878</v>
      </c>
      <c r="CW50" s="662"/>
      <c r="CX50" s="439">
        <f t="shared" si="15"/>
        <v>768860273668.29883</v>
      </c>
      <c r="CY50" s="662"/>
      <c r="CZ50" s="709">
        <f t="shared" si="16"/>
        <v>-9.1145066121600272E-3</v>
      </c>
      <c r="DA50" s="673">
        <v>-8.9879279272111496E-3</v>
      </c>
    </row>
    <row r="51" spans="1:105" ht="15.75">
      <c r="A51" s="171">
        <v>39448</v>
      </c>
      <c r="B51" s="316">
        <v>957900000000</v>
      </c>
      <c r="C51" s="173">
        <v>-89607850727.125931</v>
      </c>
      <c r="D51" s="333">
        <v>0</v>
      </c>
      <c r="E51" s="334">
        <v>0</v>
      </c>
      <c r="F51" s="335">
        <v>0</v>
      </c>
      <c r="G51" s="333">
        <v>-8.4158297431166665E-2</v>
      </c>
      <c r="H51" s="334">
        <v>365379000</v>
      </c>
      <c r="I51" s="335">
        <v>-30749674.557102244</v>
      </c>
      <c r="J51" s="333">
        <v>2.8647154952660337E-2</v>
      </c>
      <c r="K51" s="334">
        <v>0</v>
      </c>
      <c r="L51" s="334">
        <v>0</v>
      </c>
      <c r="M51" s="426">
        <v>-0.1847273231533722</v>
      </c>
      <c r="N51" s="427">
        <v>3303456000</v>
      </c>
      <c r="O51" s="427">
        <v>-610238584.03494632</v>
      </c>
      <c r="P51" s="453">
        <v>-0.15996462567080941</v>
      </c>
      <c r="Q51" s="671">
        <v>2821310000</v>
      </c>
      <c r="R51" s="427">
        <v>-451309798.05131131</v>
      </c>
      <c r="S51" s="333">
        <v>-0.17108195153204309</v>
      </c>
      <c r="T51" s="677">
        <v>0</v>
      </c>
      <c r="U51" s="334">
        <v>0</v>
      </c>
      <c r="V51" s="431">
        <v>0.15405949400049854</v>
      </c>
      <c r="W51" s="335">
        <v>-6204000</v>
      </c>
      <c r="X51" s="335">
        <v>955785.10077909287</v>
      </c>
      <c r="Y51" s="670">
        <v>0</v>
      </c>
      <c r="Z51" s="669">
        <v>59662000</v>
      </c>
      <c r="AA51" s="669">
        <v>0</v>
      </c>
      <c r="AB51" s="428">
        <v>-0.22587882343664067</v>
      </c>
      <c r="AC51" s="429">
        <v>694115000</v>
      </c>
      <c r="AD51" s="429">
        <v>-156785879.52972385</v>
      </c>
      <c r="AE51" s="702">
        <v>0</v>
      </c>
      <c r="AF51" s="427">
        <v>2186772000</v>
      </c>
      <c r="AG51" s="643">
        <v>0</v>
      </c>
      <c r="AH51" s="670">
        <v>-6.761095039702017E-2</v>
      </c>
      <c r="AI51" s="669">
        <v>-10335000</v>
      </c>
      <c r="AJ51" s="669">
        <v>-698759.17235320341</v>
      </c>
      <c r="AK51" s="329">
        <v>-0.13693681009620168</v>
      </c>
      <c r="AL51" s="173">
        <v>15528000</v>
      </c>
      <c r="AM51" s="173">
        <f t="shared" si="10"/>
        <v>-2126354.7871738197</v>
      </c>
      <c r="AN51" s="702">
        <v>0</v>
      </c>
      <c r="AO51" s="427">
        <v>0</v>
      </c>
      <c r="AP51" s="427">
        <v>0</v>
      </c>
      <c r="AQ51" s="424">
        <v>-0.19365940083631339</v>
      </c>
      <c r="AR51" s="425">
        <v>0</v>
      </c>
      <c r="AS51" s="359">
        <v>0</v>
      </c>
      <c r="AT51" s="333">
        <v>-0.2505187219334738</v>
      </c>
      <c r="AU51" s="335">
        <v>0</v>
      </c>
      <c r="AV51" s="335">
        <v>0</v>
      </c>
      <c r="AW51" s="415">
        <f>0</f>
        <v>0</v>
      </c>
      <c r="AX51" s="359">
        <f>0</f>
        <v>0</v>
      </c>
      <c r="AY51" s="220">
        <f t="shared" si="11"/>
        <v>0</v>
      </c>
      <c r="AZ51" s="426">
        <v>-0.17486947690123841</v>
      </c>
      <c r="BA51" s="427">
        <v>622898000</v>
      </c>
      <c r="BB51" s="454">
        <v>-108925847.4228276</v>
      </c>
      <c r="BC51" s="426">
        <v>-0.2730245630638003</v>
      </c>
      <c r="BD51" s="427">
        <v>71566000</v>
      </c>
      <c r="BE51" s="427">
        <v>-19539275.880223934</v>
      </c>
      <c r="BF51" s="658">
        <v>-0.23351187721402528</v>
      </c>
      <c r="BG51" s="217">
        <f>'[5]SPU investering'!F20</f>
        <v>1155508000</v>
      </c>
      <c r="BH51" s="217">
        <f t="shared" si="12"/>
        <v>-269824842.21582395</v>
      </c>
      <c r="BI51" s="428">
        <v>-0.12567608004760253</v>
      </c>
      <c r="BJ51" s="429">
        <v>0</v>
      </c>
      <c r="BK51" s="430">
        <v>0</v>
      </c>
      <c r="BL51" s="446">
        <v>0</v>
      </c>
      <c r="BM51" s="429">
        <v>0</v>
      </c>
      <c r="BN51" s="643">
        <v>0</v>
      </c>
      <c r="BO51" s="428">
        <v>0</v>
      </c>
      <c r="BP51" s="429">
        <v>0</v>
      </c>
      <c r="BQ51" s="430">
        <v>0</v>
      </c>
      <c r="BR51" s="426">
        <v>-0.14922208377646948</v>
      </c>
      <c r="BS51" s="427">
        <v>578960000</v>
      </c>
      <c r="BT51" s="454">
        <v>-86393617.623224765</v>
      </c>
      <c r="BU51" s="331">
        <v>-0.16648556507608839</v>
      </c>
      <c r="BV51" s="173">
        <f>0</f>
        <v>0</v>
      </c>
      <c r="BW51" s="172">
        <f t="shared" si="13"/>
        <v>0</v>
      </c>
      <c r="BX51" s="426">
        <v>-0.10177875151504366</v>
      </c>
      <c r="BY51" s="427">
        <v>109102000</v>
      </c>
      <c r="BZ51" s="427">
        <v>-11104265.347794294</v>
      </c>
      <c r="CA51" s="431">
        <v>-0.18912003449851611</v>
      </c>
      <c r="CB51" s="427">
        <v>265385000</v>
      </c>
      <c r="CC51" s="335">
        <v>-50189620.355388701</v>
      </c>
      <c r="CD51" s="431">
        <v>-0.12337690204008395</v>
      </c>
      <c r="CE51" s="335">
        <v>0</v>
      </c>
      <c r="CF51" s="335">
        <v>0</v>
      </c>
      <c r="CG51" s="424">
        <v>-0.17704550390691232</v>
      </c>
      <c r="CH51" s="425">
        <v>0</v>
      </c>
      <c r="CI51" s="359">
        <v>0</v>
      </c>
      <c r="CJ51" s="333">
        <v>-0.18448817018746708</v>
      </c>
      <c r="CK51" s="334">
        <v>3178874000</v>
      </c>
      <c r="CL51" s="335">
        <v>-586464647.51651418</v>
      </c>
      <c r="CM51" s="333">
        <v>-0.15758924218942125</v>
      </c>
      <c r="CN51" s="334">
        <v>448524000</v>
      </c>
      <c r="CO51" s="334">
        <v>-70682557.263767973</v>
      </c>
      <c r="CP51" s="333">
        <v>-3.3146713753495059E-2</v>
      </c>
      <c r="CQ51" s="334">
        <v>0</v>
      </c>
      <c r="CR51" s="335">
        <v>0</v>
      </c>
      <c r="CS51" s="426">
        <v>-0.10565252521657757</v>
      </c>
      <c r="CT51" s="427">
        <v>5204000</v>
      </c>
      <c r="CU51" s="427">
        <v>-549815.74122706964</v>
      </c>
      <c r="CV51" s="427">
        <f t="shared" si="14"/>
        <v>-87153222972.727341</v>
      </c>
      <c r="CX51" s="427">
        <f t="shared" si="15"/>
        <v>942034296000</v>
      </c>
      <c r="CZ51" s="661">
        <f t="shared" si="16"/>
        <v>-9.251597669298374E-2</v>
      </c>
      <c r="DA51" s="672">
        <v>-9.35461433626954E-2</v>
      </c>
    </row>
    <row r="52" spans="1:105" ht="15.75">
      <c r="A52" s="171">
        <v>39479</v>
      </c>
      <c r="B52" s="316">
        <v>868292149272.87402</v>
      </c>
      <c r="C52" s="173">
        <v>-6143234967.7318306</v>
      </c>
      <c r="D52" s="333">
        <v>0</v>
      </c>
      <c r="E52" s="334">
        <v>0</v>
      </c>
      <c r="F52" s="335">
        <v>0</v>
      </c>
      <c r="G52" s="333">
        <v>-2.3714954439657137E-2</v>
      </c>
      <c r="H52" s="334">
        <v>334629325.44289774</v>
      </c>
      <c r="I52" s="335">
        <v>-7935719.2070515202</v>
      </c>
      <c r="J52" s="333">
        <v>-0.31526525696102048</v>
      </c>
      <c r="K52" s="334">
        <v>0</v>
      </c>
      <c r="L52" s="334">
        <v>0</v>
      </c>
      <c r="M52" s="426">
        <v>0.23059390069795685</v>
      </c>
      <c r="N52" s="427">
        <v>2693217415.965054</v>
      </c>
      <c r="O52" s="427">
        <v>621039509.37505364</v>
      </c>
      <c r="P52" s="453">
        <v>0.22086519807680952</v>
      </c>
      <c r="Q52" s="678">
        <v>2370000201.948689</v>
      </c>
      <c r="R52" s="427">
        <v>523450564.04547572</v>
      </c>
      <c r="S52" s="333">
        <v>-4.7399565458742651E-3</v>
      </c>
      <c r="T52" s="677">
        <v>0</v>
      </c>
      <c r="U52" s="334">
        <v>0</v>
      </c>
      <c r="V52" s="431">
        <v>-0.14593813997631896</v>
      </c>
      <c r="W52" s="335">
        <v>-5248214.8992209071</v>
      </c>
      <c r="X52" s="335">
        <v>-765914.72058830352</v>
      </c>
      <c r="Y52" s="670">
        <v>0</v>
      </c>
      <c r="Z52" s="669">
        <v>59662000</v>
      </c>
      <c r="AA52" s="669">
        <v>0</v>
      </c>
      <c r="AB52" s="428">
        <v>0.19074346707148118</v>
      </c>
      <c r="AC52" s="429">
        <v>537329120.47027612</v>
      </c>
      <c r="AD52" s="429">
        <v>102492019.39697006</v>
      </c>
      <c r="AE52" s="702">
        <v>0</v>
      </c>
      <c r="AF52" s="427">
        <v>2186772000</v>
      </c>
      <c r="AG52" s="643">
        <v>0</v>
      </c>
      <c r="AH52" s="670">
        <v>2.7655728617174923E-2</v>
      </c>
      <c r="AI52" s="669">
        <v>-11033759.172353202</v>
      </c>
      <c r="AJ52" s="669">
        <v>305146.64929786476</v>
      </c>
      <c r="AK52" s="329">
        <v>8.2412180563491186E-2</v>
      </c>
      <c r="AL52" s="173">
        <f t="shared" ref="AL52:AL62" si="19">AL51*(1+AK51)</f>
        <v>13401645.212826181</v>
      </c>
      <c r="AM52" s="173">
        <f t="shared" si="10"/>
        <v>1104458.8051272784</v>
      </c>
      <c r="AN52" s="702">
        <v>0</v>
      </c>
      <c r="AO52" s="427">
        <v>0</v>
      </c>
      <c r="AP52" s="427">
        <v>0</v>
      </c>
      <c r="AQ52" s="424">
        <v>0.39633134936304593</v>
      </c>
      <c r="AR52" s="425">
        <v>0</v>
      </c>
      <c r="AS52" s="359">
        <v>0</v>
      </c>
      <c r="AT52" s="333">
        <v>0.46085206410053847</v>
      </c>
      <c r="AU52" s="335">
        <v>0</v>
      </c>
      <c r="AV52" s="335">
        <v>0</v>
      </c>
      <c r="AW52" s="415">
        <f>0</f>
        <v>0</v>
      </c>
      <c r="AX52" s="359">
        <f>0</f>
        <v>0</v>
      </c>
      <c r="AY52" s="220">
        <f t="shared" si="11"/>
        <v>0</v>
      </c>
      <c r="AZ52" s="426">
        <v>0.30073399271278756</v>
      </c>
      <c r="BA52" s="427">
        <v>513972152.5771724</v>
      </c>
      <c r="BB52" s="454">
        <v>154568897.58771911</v>
      </c>
      <c r="BC52" s="426">
        <v>0.13586173353479578</v>
      </c>
      <c r="BD52" s="427">
        <v>52026724.11977607</v>
      </c>
      <c r="BE52" s="427">
        <v>7068440.9290493485</v>
      </c>
      <c r="BF52" s="658">
        <v>0.29588375539163592</v>
      </c>
      <c r="BG52" s="217">
        <f t="shared" ref="BG52:BG62" si="20">BG51*(1+BF51)</f>
        <v>885683157.78417611</v>
      </c>
      <c r="BH52" s="217">
        <f t="shared" si="12"/>
        <v>262059258.81230485</v>
      </c>
      <c r="BI52" s="428">
        <v>0.31095506976174941</v>
      </c>
      <c r="BJ52" s="429">
        <v>0</v>
      </c>
      <c r="BK52" s="430">
        <v>0</v>
      </c>
      <c r="BL52" s="446">
        <v>0</v>
      </c>
      <c r="BM52" s="429">
        <v>0</v>
      </c>
      <c r="BN52" s="643">
        <v>0</v>
      </c>
      <c r="BO52" s="428">
        <v>0</v>
      </c>
      <c r="BP52" s="429">
        <v>0</v>
      </c>
      <c r="BQ52" s="430">
        <v>0</v>
      </c>
      <c r="BR52" s="426">
        <v>0.19728886690125252</v>
      </c>
      <c r="BS52" s="427">
        <v>492566382.37677521</v>
      </c>
      <c r="BT52" s="454">
        <v>97177863.452763066</v>
      </c>
      <c r="BU52" s="331">
        <v>0.12954301710578275</v>
      </c>
      <c r="BV52" s="173">
        <f>0</f>
        <v>0</v>
      </c>
      <c r="BW52" s="172">
        <f t="shared" si="13"/>
        <v>0</v>
      </c>
      <c r="BX52" s="426">
        <v>3.1940246346422382E-2</v>
      </c>
      <c r="BY52" s="427">
        <v>97997734.652205706</v>
      </c>
      <c r="BZ52" s="427">
        <v>3130071.7861827835</v>
      </c>
      <c r="CA52" s="431">
        <v>0.20690037470396955</v>
      </c>
      <c r="CB52" s="335">
        <v>215195379.6446113</v>
      </c>
      <c r="CC52" s="335">
        <v>44524004.683033057</v>
      </c>
      <c r="CD52" s="431">
        <v>0.24116859578873651</v>
      </c>
      <c r="CE52" s="335">
        <v>0</v>
      </c>
      <c r="CF52" s="335">
        <v>0</v>
      </c>
      <c r="CG52" s="424">
        <v>0.39141742229144222</v>
      </c>
      <c r="CH52" s="425">
        <v>0</v>
      </c>
      <c r="CI52" s="359">
        <v>0</v>
      </c>
      <c r="CJ52" s="333">
        <v>5.2838243453307607E-2</v>
      </c>
      <c r="CK52" s="334">
        <v>2592409352.4834857</v>
      </c>
      <c r="CL52" s="335">
        <v>136978356.49715394</v>
      </c>
      <c r="CM52" s="333">
        <v>0.2272920665540146</v>
      </c>
      <c r="CN52" s="334">
        <v>377841442.73623198</v>
      </c>
      <c r="CO52" s="334">
        <v>85880362.349268541</v>
      </c>
      <c r="CP52" s="333">
        <v>-0.11386399783023075</v>
      </c>
      <c r="CQ52" s="334">
        <v>0</v>
      </c>
      <c r="CR52" s="335">
        <v>0</v>
      </c>
      <c r="CS52" s="426">
        <v>6.3057250960085617E-2</v>
      </c>
      <c r="CT52" s="427">
        <v>4654184.2587729301</v>
      </c>
      <c r="CU52" s="427">
        <v>293480.06481992471</v>
      </c>
      <c r="CV52" s="427">
        <f t="shared" si="14"/>
        <v>-8174605768.238409</v>
      </c>
      <c r="CX52" s="427">
        <f t="shared" si="15"/>
        <v>854881073027.27246</v>
      </c>
      <c r="CZ52" s="661">
        <f t="shared" si="16"/>
        <v>-9.56227249164706E-3</v>
      </c>
      <c r="DA52" s="672">
        <v>-7.0750783280446603E-3</v>
      </c>
    </row>
    <row r="53" spans="1:105" ht="15.75">
      <c r="A53" s="171">
        <v>39508</v>
      </c>
      <c r="B53" s="316">
        <v>862148914305.14221</v>
      </c>
      <c r="C53" s="173">
        <v>-25573254985.674496</v>
      </c>
      <c r="D53" s="333">
        <v>0</v>
      </c>
      <c r="E53" s="334">
        <v>0</v>
      </c>
      <c r="F53" s="335">
        <v>0</v>
      </c>
      <c r="G53" s="333">
        <v>-0.12539004452036603</v>
      </c>
      <c r="H53" s="334">
        <v>326693606.23584622</v>
      </c>
      <c r="I53" s="335">
        <v>-40964125.830431685</v>
      </c>
      <c r="J53" s="333">
        <v>-0.27994175312073483</v>
      </c>
      <c r="K53" s="334">
        <v>0</v>
      </c>
      <c r="L53" s="334">
        <v>0</v>
      </c>
      <c r="M53" s="426">
        <v>-0.15321525309207037</v>
      </c>
      <c r="N53" s="427">
        <v>3314256925.3401079</v>
      </c>
      <c r="O53" s="427">
        <v>-507794713.62813163</v>
      </c>
      <c r="P53" s="453">
        <v>-0.18428979490562689</v>
      </c>
      <c r="Q53" s="678">
        <v>2893450765.9941645</v>
      </c>
      <c r="R53" s="427">
        <v>-533233448.23459357</v>
      </c>
      <c r="S53" s="333">
        <v>-0.27134501478647488</v>
      </c>
      <c r="T53" s="677">
        <v>0</v>
      </c>
      <c r="U53" s="334">
        <v>0</v>
      </c>
      <c r="V53" s="431">
        <v>-0.16381069803810158</v>
      </c>
      <c r="W53" s="335">
        <v>-6014129.6198092103</v>
      </c>
      <c r="X53" s="335">
        <v>-985178.77111256926</v>
      </c>
      <c r="Y53" s="670">
        <v>-3.6811194376576976E-2</v>
      </c>
      <c r="Z53" s="669">
        <v>59662000</v>
      </c>
      <c r="AA53" s="669">
        <v>-2196229.4788953355</v>
      </c>
      <c r="AB53" s="428">
        <v>-0.20490617221426138</v>
      </c>
      <c r="AC53" s="429">
        <v>639821139.86724615</v>
      </c>
      <c r="AD53" s="429">
        <v>-131103300.67196296</v>
      </c>
      <c r="AE53" s="702">
        <v>0</v>
      </c>
      <c r="AF53" s="427">
        <v>2186772000</v>
      </c>
      <c r="AG53" s="643">
        <v>0</v>
      </c>
      <c r="AH53" s="670">
        <v>3.3233505914281765E-2</v>
      </c>
      <c r="AI53" s="669">
        <v>-10728612.523055337</v>
      </c>
      <c r="AJ53" s="669">
        <v>356549.40773699695</v>
      </c>
      <c r="AK53" s="329">
        <v>0.12037593734426054</v>
      </c>
      <c r="AL53" s="173">
        <f t="shared" si="19"/>
        <v>14506104.017953459</v>
      </c>
      <c r="AM53" s="173">
        <f t="shared" si="10"/>
        <v>1746185.8683744916</v>
      </c>
      <c r="AN53" s="702">
        <v>0</v>
      </c>
      <c r="AO53" s="427">
        <v>0</v>
      </c>
      <c r="AP53" s="427">
        <v>0</v>
      </c>
      <c r="AQ53" s="424">
        <v>-0.27605112672925314</v>
      </c>
      <c r="AR53" s="425">
        <v>0</v>
      </c>
      <c r="AS53" s="359">
        <v>0</v>
      </c>
      <c r="AT53" s="333">
        <v>-0.10800540058641377</v>
      </c>
      <c r="AU53" s="335">
        <v>0</v>
      </c>
      <c r="AV53" s="335">
        <v>0</v>
      </c>
      <c r="AW53" s="415">
        <f>0</f>
        <v>0</v>
      </c>
      <c r="AX53" s="359">
        <f>0</f>
        <v>0</v>
      </c>
      <c r="AY53" s="220">
        <f t="shared" si="11"/>
        <v>0</v>
      </c>
      <c r="AZ53" s="426">
        <v>-9.8538407196606684E-2</v>
      </c>
      <c r="BA53" s="427">
        <v>668541050.1648916</v>
      </c>
      <c r="BB53" s="454">
        <v>-65876970.228795141</v>
      </c>
      <c r="BC53" s="426">
        <v>-0.16312092973789541</v>
      </c>
      <c r="BD53" s="427">
        <v>59095165.04882542</v>
      </c>
      <c r="BE53" s="427">
        <v>-9639658.2657787837</v>
      </c>
      <c r="BF53" s="658">
        <v>-0.15999145823144997</v>
      </c>
      <c r="BG53" s="217">
        <f t="shared" si="20"/>
        <v>1147742416.5964808</v>
      </c>
      <c r="BH53" s="217">
        <f t="shared" si="12"/>
        <v>-183628982.90535933</v>
      </c>
      <c r="BI53" s="428">
        <v>-8.6770028486036682E-2</v>
      </c>
      <c r="BJ53" s="429">
        <v>0</v>
      </c>
      <c r="BK53" s="430">
        <v>0</v>
      </c>
      <c r="BL53" s="446">
        <v>0</v>
      </c>
      <c r="BM53" s="429">
        <v>0</v>
      </c>
      <c r="BN53" s="643">
        <v>0</v>
      </c>
      <c r="BO53" s="428">
        <v>0</v>
      </c>
      <c r="BP53" s="429">
        <v>0</v>
      </c>
      <c r="BQ53" s="430">
        <v>0</v>
      </c>
      <c r="BR53" s="426">
        <v>-0.11491250844369434</v>
      </c>
      <c r="BS53" s="427">
        <v>589744245.82953823</v>
      </c>
      <c r="BT53" s="454">
        <v>-67768990.628506958</v>
      </c>
      <c r="BU53" s="331">
        <v>-0.24144671401419973</v>
      </c>
      <c r="BV53" s="173">
        <f>0</f>
        <v>0</v>
      </c>
      <c r="BW53" s="172">
        <f t="shared" si="13"/>
        <v>0</v>
      </c>
      <c r="BX53" s="426">
        <v>-0.1043244324145398</v>
      </c>
      <c r="BY53" s="427">
        <v>101127806.4383885</v>
      </c>
      <c r="BZ53" s="427">
        <v>-10550101.008012323</v>
      </c>
      <c r="CA53" s="431">
        <v>2.895687107068793E-2</v>
      </c>
      <c r="CB53" s="335">
        <v>259719384.32764435</v>
      </c>
      <c r="CC53" s="335">
        <v>7520660.7265340444</v>
      </c>
      <c r="CD53" s="431">
        <v>-0.12252622676697499</v>
      </c>
      <c r="CE53" s="335">
        <v>0</v>
      </c>
      <c r="CF53" s="335">
        <v>0</v>
      </c>
      <c r="CG53" s="424">
        <v>-0.315578446113781</v>
      </c>
      <c r="CH53" s="425">
        <v>0</v>
      </c>
      <c r="CI53" s="359">
        <v>0</v>
      </c>
      <c r="CJ53" s="333">
        <v>-1.429934318727211E-2</v>
      </c>
      <c r="CK53" s="334">
        <v>2729387708.9806399</v>
      </c>
      <c r="CL53" s="335">
        <v>-39028451.541836545</v>
      </c>
      <c r="CM53" s="333">
        <v>-0.17463116511821253</v>
      </c>
      <c r="CN53" s="334">
        <v>463721805.08550048</v>
      </c>
      <c r="CO53" s="334">
        <v>-80980279.112801597</v>
      </c>
      <c r="CP53" s="333">
        <v>-3.9100149028815083E-2</v>
      </c>
      <c r="CQ53" s="334">
        <v>0</v>
      </c>
      <c r="CR53" s="335">
        <v>0</v>
      </c>
      <c r="CS53" s="426">
        <v>-0.30775568404622522</v>
      </c>
      <c r="CT53" s="427">
        <v>4947664.3235928547</v>
      </c>
      <c r="CU53" s="427">
        <v>-1522671.8183384233</v>
      </c>
      <c r="CV53" s="427">
        <f t="shared" si="14"/>
        <v>-23907605279.552586</v>
      </c>
      <c r="CX53" s="427">
        <f t="shared" si="15"/>
        <v>846706467259.03442</v>
      </c>
      <c r="CZ53" s="661">
        <f t="shared" si="16"/>
        <v>-2.8236001736170146E-2</v>
      </c>
      <c r="DA53" s="672">
        <v>-2.96622248910277E-2</v>
      </c>
    </row>
    <row r="54" spans="1:105" ht="15.75">
      <c r="A54" s="171">
        <v>39539</v>
      </c>
      <c r="B54" s="316">
        <v>836575659319.46777</v>
      </c>
      <c r="C54" s="173">
        <v>53370000961.553802</v>
      </c>
      <c r="D54" s="333">
        <v>0</v>
      </c>
      <c r="E54" s="334">
        <v>0</v>
      </c>
      <c r="F54" s="335">
        <v>0</v>
      </c>
      <c r="G54" s="333">
        <v>-6.8805056651739152E-2</v>
      </c>
      <c r="H54" s="334">
        <v>285729480.40541452</v>
      </c>
      <c r="I54" s="335">
        <v>-19659633.086366538</v>
      </c>
      <c r="J54" s="333">
        <v>0.40182456090756763</v>
      </c>
      <c r="K54" s="334">
        <v>0</v>
      </c>
      <c r="L54" s="334">
        <v>0</v>
      </c>
      <c r="M54" s="426">
        <v>0.27088686410346263</v>
      </c>
      <c r="N54" s="427">
        <v>2806462211.7119761</v>
      </c>
      <c r="O54" s="427">
        <v>760233747.75552523</v>
      </c>
      <c r="P54" s="453">
        <v>0.34444340927280115</v>
      </c>
      <c r="Q54" s="678">
        <v>2360217317.7595706</v>
      </c>
      <c r="R54" s="427">
        <v>812961299.55381274</v>
      </c>
      <c r="S54" s="333">
        <v>0.12173414339482166</v>
      </c>
      <c r="T54" s="677">
        <v>0</v>
      </c>
      <c r="U54" s="334">
        <v>0</v>
      </c>
      <c r="V54" s="431">
        <v>-7.2615177686860558E-2</v>
      </c>
      <c r="W54" s="335">
        <v>-6999308.390921779</v>
      </c>
      <c r="X54" s="335">
        <v>-508256.02249191905</v>
      </c>
      <c r="Y54" s="670">
        <v>-8.1464587659366441E-2</v>
      </c>
      <c r="Z54" s="669">
        <v>57465770.521104664</v>
      </c>
      <c r="AA54" s="669">
        <v>-4681425.3000295665</v>
      </c>
      <c r="AB54" s="428">
        <v>0.32694739500719061</v>
      </c>
      <c r="AC54" s="429">
        <v>508717839.19528323</v>
      </c>
      <c r="AD54" s="429">
        <v>166323972.31858474</v>
      </c>
      <c r="AE54" s="702">
        <v>0</v>
      </c>
      <c r="AF54" s="427">
        <v>2186772000</v>
      </c>
      <c r="AG54" s="643">
        <v>0</v>
      </c>
      <c r="AH54" s="670">
        <v>-0.12456642008212565</v>
      </c>
      <c r="AI54" s="669">
        <v>-10372063.115318341</v>
      </c>
      <c r="AJ54" s="669">
        <v>-1292010.7711410653</v>
      </c>
      <c r="AK54" s="329">
        <v>0.18148753268247056</v>
      </c>
      <c r="AL54" s="173">
        <f t="shared" si="19"/>
        <v>16252289.88632795</v>
      </c>
      <c r="AM54" s="173">
        <f t="shared" si="10"/>
        <v>2949587.9919099296</v>
      </c>
      <c r="AN54" s="702">
        <v>0</v>
      </c>
      <c r="AO54" s="427">
        <v>0</v>
      </c>
      <c r="AP54" s="427">
        <v>0</v>
      </c>
      <c r="AQ54" s="424">
        <v>0.36239317530445209</v>
      </c>
      <c r="AR54" s="425">
        <v>0</v>
      </c>
      <c r="AS54" s="359">
        <v>0</v>
      </c>
      <c r="AT54" s="333">
        <v>0.30416775758403247</v>
      </c>
      <c r="AU54" s="335">
        <v>0</v>
      </c>
      <c r="AV54" s="335">
        <v>0</v>
      </c>
      <c r="AW54" s="415">
        <f>0</f>
        <v>0</v>
      </c>
      <c r="AX54" s="359">
        <f>0</f>
        <v>0</v>
      </c>
      <c r="AY54" s="220">
        <f t="shared" si="11"/>
        <v>0</v>
      </c>
      <c r="AZ54" s="426">
        <v>0.23365376951281686</v>
      </c>
      <c r="BA54" s="427">
        <v>602664079.93609643</v>
      </c>
      <c r="BB54" s="454">
        <v>140814734.02704251</v>
      </c>
      <c r="BC54" s="426">
        <v>0.11412201754837054</v>
      </c>
      <c r="BD54" s="427">
        <v>49455506.78304664</v>
      </c>
      <c r="BE54" s="427">
        <v>5643962.2129584067</v>
      </c>
      <c r="BF54" s="658">
        <v>0.2691441693433328</v>
      </c>
      <c r="BG54" s="217">
        <f t="shared" si="20"/>
        <v>964113433.69112146</v>
      </c>
      <c r="BH54" s="217">
        <f t="shared" si="12"/>
        <v>259485509.26354524</v>
      </c>
      <c r="BI54" s="428">
        <v>0.27713461570064246</v>
      </c>
      <c r="BJ54" s="429">
        <v>0</v>
      </c>
      <c r="BK54" s="430">
        <v>0</v>
      </c>
      <c r="BL54" s="446">
        <v>0</v>
      </c>
      <c r="BM54" s="429">
        <v>0</v>
      </c>
      <c r="BN54" s="643">
        <v>0</v>
      </c>
      <c r="BO54" s="428">
        <v>0</v>
      </c>
      <c r="BP54" s="429">
        <v>0</v>
      </c>
      <c r="BQ54" s="430">
        <v>0</v>
      </c>
      <c r="BR54" s="426">
        <v>0.25984774790045728</v>
      </c>
      <c r="BS54" s="427">
        <v>521975255.20103127</v>
      </c>
      <c r="BT54" s="454">
        <v>135634094.52375442</v>
      </c>
      <c r="BU54" s="331">
        <v>0.23255362357655612</v>
      </c>
      <c r="BV54" s="173">
        <f>0</f>
        <v>0</v>
      </c>
      <c r="BW54" s="172">
        <f t="shared" si="13"/>
        <v>0</v>
      </c>
      <c r="BX54" s="426">
        <v>0.23803367002216133</v>
      </c>
      <c r="BY54" s="427">
        <v>90577705.430376172</v>
      </c>
      <c r="BZ54" s="427">
        <v>21560543.645778693</v>
      </c>
      <c r="CA54" s="431">
        <v>0.23966176253588045</v>
      </c>
      <c r="CB54" s="335">
        <v>267240045.05417842</v>
      </c>
      <c r="CC54" s="335">
        <v>64047220.217852503</v>
      </c>
      <c r="CD54" s="431">
        <v>0.10352557312086864</v>
      </c>
      <c r="CE54" s="335">
        <v>0</v>
      </c>
      <c r="CF54" s="335">
        <v>0</v>
      </c>
      <c r="CG54" s="424">
        <v>0.1209444402099714</v>
      </c>
      <c r="CH54" s="425">
        <v>0</v>
      </c>
      <c r="CI54" s="359">
        <v>0</v>
      </c>
      <c r="CJ54" s="333">
        <v>5.0329479057095776E-2</v>
      </c>
      <c r="CK54" s="334">
        <v>2690359257.4388032</v>
      </c>
      <c r="CL54" s="335">
        <v>135404379.90333</v>
      </c>
      <c r="CM54" s="333">
        <v>0.24190269311012225</v>
      </c>
      <c r="CN54" s="334">
        <v>382741525.97269887</v>
      </c>
      <c r="CO54" s="334">
        <v>92586205.897873655</v>
      </c>
      <c r="CP54" s="333">
        <v>3.0374887118507079E-2</v>
      </c>
      <c r="CQ54" s="334">
        <v>0</v>
      </c>
      <c r="CR54" s="335">
        <v>0</v>
      </c>
      <c r="CS54" s="426">
        <v>0.20439937762056526</v>
      </c>
      <c r="CT54" s="427">
        <v>3424992.5052544316</v>
      </c>
      <c r="CU54" s="427">
        <v>700066.33642910642</v>
      </c>
      <c r="CV54" s="427">
        <f t="shared" si="14"/>
        <v>50797796963.085426</v>
      </c>
      <c r="CX54" s="427">
        <f t="shared" si="15"/>
        <v>822798861979.48145</v>
      </c>
      <c r="CZ54" s="661">
        <f t="shared" si="16"/>
        <v>6.1737806541050121E-2</v>
      </c>
      <c r="DA54" s="672">
        <v>6.3795785075756201E-2</v>
      </c>
    </row>
    <row r="55" spans="1:105" ht="15.75">
      <c r="A55" s="171">
        <v>39569</v>
      </c>
      <c r="B55" s="316">
        <v>889945660281.02161</v>
      </c>
      <c r="C55" s="173">
        <v>15918438207.312313</v>
      </c>
      <c r="D55" s="333">
        <v>0</v>
      </c>
      <c r="E55" s="334">
        <v>0</v>
      </c>
      <c r="F55" s="335">
        <v>0</v>
      </c>
      <c r="G55" s="333">
        <v>0.15799606050293175</v>
      </c>
      <c r="H55" s="334">
        <v>266069847.31904796</v>
      </c>
      <c r="I55" s="335">
        <v>42037987.695026115</v>
      </c>
      <c r="J55" s="333">
        <v>3.8885072312475032E-2</v>
      </c>
      <c r="K55" s="334">
        <v>0</v>
      </c>
      <c r="L55" s="334">
        <v>0</v>
      </c>
      <c r="M55" s="426">
        <v>-3.8758614185605111E-2</v>
      </c>
      <c r="N55" s="427">
        <v>3566695959.4675012</v>
      </c>
      <c r="O55" s="427">
        <v>-138240192.61035752</v>
      </c>
      <c r="P55" s="453">
        <v>6.710036828335561E-2</v>
      </c>
      <c r="Q55" s="678">
        <v>3173178617.3133831</v>
      </c>
      <c r="R55" s="427">
        <v>212921453.85059714</v>
      </c>
      <c r="S55" s="333">
        <v>7.6120970667165763E-2</v>
      </c>
      <c r="T55" s="677">
        <v>0</v>
      </c>
      <c r="U55" s="334">
        <v>0</v>
      </c>
      <c r="V55" s="431">
        <v>4.1387743267263993E-2</v>
      </c>
      <c r="W55" s="335">
        <v>-7507564.4134136988</v>
      </c>
      <c r="X55" s="335">
        <v>310721.14850481355</v>
      </c>
      <c r="Y55" s="670">
        <v>0.14672134349562227</v>
      </c>
      <c r="Z55" s="669">
        <v>52784345.221075095</v>
      </c>
      <c r="AA55" s="669">
        <v>7744590.0463728672</v>
      </c>
      <c r="AB55" s="428">
        <v>0.10749128864844928</v>
      </c>
      <c r="AC55" s="429">
        <v>675041811.51386797</v>
      </c>
      <c r="AD55" s="429">
        <v>72561114.211209282</v>
      </c>
      <c r="AE55" s="702">
        <v>0</v>
      </c>
      <c r="AF55" s="427">
        <v>2186772000</v>
      </c>
      <c r="AG55" s="643">
        <v>0</v>
      </c>
      <c r="AH55" s="670">
        <v>0.36058478356083085</v>
      </c>
      <c r="AI55" s="669">
        <v>-11664073.886459406</v>
      </c>
      <c r="AJ55" s="669">
        <v>4205887.5577865038</v>
      </c>
      <c r="AK55" s="329">
        <v>0.1107703044575658</v>
      </c>
      <c r="AL55" s="173">
        <f t="shared" si="19"/>
        <v>19201877.878237881</v>
      </c>
      <c r="AM55" s="173">
        <f t="shared" si="10"/>
        <v>2126997.8587294077</v>
      </c>
      <c r="AN55" s="702">
        <v>0</v>
      </c>
      <c r="AO55" s="427">
        <v>0</v>
      </c>
      <c r="AP55" s="427">
        <v>0</v>
      </c>
      <c r="AQ55" s="424">
        <v>7.8344363457950539E-2</v>
      </c>
      <c r="AR55" s="425">
        <v>0</v>
      </c>
      <c r="AS55" s="359">
        <v>0</v>
      </c>
      <c r="AT55" s="333">
        <v>0.36723194400397935</v>
      </c>
      <c r="AU55" s="335">
        <v>0</v>
      </c>
      <c r="AV55" s="335">
        <v>0</v>
      </c>
      <c r="AW55" s="415">
        <f>0</f>
        <v>0</v>
      </c>
      <c r="AX55" s="359">
        <f>0</f>
        <v>0</v>
      </c>
      <c r="AY55" s="220">
        <f t="shared" si="11"/>
        <v>0</v>
      </c>
      <c r="AZ55" s="426">
        <v>3.7717724270475664E-2</v>
      </c>
      <c r="BA55" s="427">
        <v>743478813.96313894</v>
      </c>
      <c r="BB55" s="454">
        <v>28042328.906001948</v>
      </c>
      <c r="BC55" s="426">
        <v>-2.5065166078436986E-2</v>
      </c>
      <c r="BD55" s="427">
        <v>55099468.996005051</v>
      </c>
      <c r="BE55" s="427">
        <v>-1381077.3412185563</v>
      </c>
      <c r="BF55" s="658">
        <v>5.9042287063752613E-2</v>
      </c>
      <c r="BG55" s="217">
        <f t="shared" si="20"/>
        <v>1223598942.9546666</v>
      </c>
      <c r="BH55" s="217">
        <f t="shared" si="12"/>
        <v>72244080.040833682</v>
      </c>
      <c r="BI55" s="428">
        <v>6.894581885857784E-2</v>
      </c>
      <c r="BJ55" s="429">
        <v>0</v>
      </c>
      <c r="BK55" s="430">
        <v>0</v>
      </c>
      <c r="BL55" s="446">
        <v>0</v>
      </c>
      <c r="BM55" s="429">
        <v>0</v>
      </c>
      <c r="BN55" s="643">
        <v>0</v>
      </c>
      <c r="BO55" s="428">
        <v>0</v>
      </c>
      <c r="BP55" s="429">
        <v>0</v>
      </c>
      <c r="BQ55" s="430">
        <v>0</v>
      </c>
      <c r="BR55" s="426">
        <v>8.7281993754140114E-2</v>
      </c>
      <c r="BS55" s="427">
        <v>657609349.72478569</v>
      </c>
      <c r="BT55" s="454">
        <v>57397455.155342884</v>
      </c>
      <c r="BU55" s="331">
        <v>5.3653918232394064E-2</v>
      </c>
      <c r="BV55" s="173">
        <f>0</f>
        <v>0</v>
      </c>
      <c r="BW55" s="172">
        <f t="shared" si="13"/>
        <v>0</v>
      </c>
      <c r="BX55" s="426">
        <v>5.5798384545201099E-2</v>
      </c>
      <c r="BY55" s="427">
        <v>112138249.07615486</v>
      </c>
      <c r="BZ55" s="427">
        <v>6257133.1441768305</v>
      </c>
      <c r="CA55" s="431">
        <v>6.2913901789041063E-2</v>
      </c>
      <c r="CB55" s="335">
        <v>331287265.27203095</v>
      </c>
      <c r="CC55" s="335">
        <v>20842574.47128455</v>
      </c>
      <c r="CD55" s="431">
        <v>-5.3631401299897305E-3</v>
      </c>
      <c r="CE55" s="335">
        <v>0</v>
      </c>
      <c r="CF55" s="335">
        <v>0</v>
      </c>
      <c r="CG55" s="424">
        <v>0.25858074086114918</v>
      </c>
      <c r="CH55" s="425">
        <v>0</v>
      </c>
      <c r="CI55" s="359">
        <v>0</v>
      </c>
      <c r="CJ55" s="333">
        <v>5.4347234213919994E-2</v>
      </c>
      <c r="CK55" s="334">
        <v>2825763637.3421335</v>
      </c>
      <c r="CL55" s="335">
        <v>153572438.2318114</v>
      </c>
      <c r="CM55" s="333">
        <v>0.16048168204149083</v>
      </c>
      <c r="CN55" s="334">
        <v>475327731.87057251</v>
      </c>
      <c r="CO55" s="334">
        <v>76281393.931556225</v>
      </c>
      <c r="CP55" s="333">
        <v>-0.166714234943863</v>
      </c>
      <c r="CQ55" s="334">
        <v>0</v>
      </c>
      <c r="CR55" s="335">
        <v>0</v>
      </c>
      <c r="CS55" s="426">
        <v>-6.3436826722213902E-2</v>
      </c>
      <c r="CT55" s="427">
        <v>4125058.8416835382</v>
      </c>
      <c r="CU55" s="427">
        <v>-261680.64295881501</v>
      </c>
      <c r="CV55" s="427">
        <f t="shared" si="14"/>
        <v>15301775001.657614</v>
      </c>
      <c r="CX55" s="427">
        <f t="shared" si="15"/>
        <v>873596658942.56714</v>
      </c>
      <c r="CZ55" s="661">
        <f t="shared" si="16"/>
        <v>1.7515835076772655E-2</v>
      </c>
      <c r="DA55" s="672">
        <v>1.78869777310737E-2</v>
      </c>
    </row>
    <row r="56" spans="1:105" ht="15.75">
      <c r="A56" s="171">
        <v>39600</v>
      </c>
      <c r="B56" s="316">
        <v>905864098488.33398</v>
      </c>
      <c r="C56" s="173">
        <v>-82681461720.706741</v>
      </c>
      <c r="D56" s="333">
        <v>0</v>
      </c>
      <c r="E56" s="334">
        <v>0</v>
      </c>
      <c r="F56" s="335">
        <v>0</v>
      </c>
      <c r="G56" s="333">
        <v>-0.31727126852545684</v>
      </c>
      <c r="H56" s="334">
        <v>308107835.01407409</v>
      </c>
      <c r="I56" s="335">
        <v>-97753763.657547459</v>
      </c>
      <c r="J56" s="333">
        <v>-0.16799790301567102</v>
      </c>
      <c r="K56" s="334">
        <v>0</v>
      </c>
      <c r="L56" s="334">
        <v>0</v>
      </c>
      <c r="M56" s="426">
        <v>1.1503042232589321E-2</v>
      </c>
      <c r="N56" s="427">
        <v>3428455766.8571434</v>
      </c>
      <c r="O56" s="427">
        <v>39437671.478722125</v>
      </c>
      <c r="P56" s="453">
        <v>-7.3734317274688363E-2</v>
      </c>
      <c r="Q56" s="678">
        <v>3386100071.16398</v>
      </c>
      <c r="R56" s="427">
        <v>-249671776.97104976</v>
      </c>
      <c r="S56" s="333">
        <v>-0.24723212972225977</v>
      </c>
      <c r="T56" s="677">
        <v>0</v>
      </c>
      <c r="U56" s="334">
        <v>0</v>
      </c>
      <c r="V56" s="431">
        <v>-0.22796337115553736</v>
      </c>
      <c r="W56" s="335">
        <v>-7196843.2649088847</v>
      </c>
      <c r="X56" s="335">
        <v>-1640616.6523466534</v>
      </c>
      <c r="Y56" s="670">
        <v>-0.27668386871305861</v>
      </c>
      <c r="Z56" s="669">
        <v>60528935.267447963</v>
      </c>
      <c r="AA56" s="669">
        <v>-16747379.978879796</v>
      </c>
      <c r="AB56" s="428">
        <v>0.14662512803843461</v>
      </c>
      <c r="AC56" s="429">
        <v>747602925.72507727</v>
      </c>
      <c r="AD56" s="429">
        <v>109617374.70634778</v>
      </c>
      <c r="AE56" s="702">
        <v>0</v>
      </c>
      <c r="AF56" s="427">
        <v>2186772000</v>
      </c>
      <c r="AG56" s="643">
        <v>0</v>
      </c>
      <c r="AH56" s="670">
        <v>-0.28683212763677068</v>
      </c>
      <c r="AI56" s="669">
        <v>-7458186.3286729017</v>
      </c>
      <c r="AJ56" s="669">
        <v>-2139247.452964724</v>
      </c>
      <c r="AK56" s="329">
        <v>-9.0764844279400583E-2</v>
      </c>
      <c r="AL56" s="173">
        <f t="shared" si="19"/>
        <v>21328875.736967288</v>
      </c>
      <c r="AM56" s="173">
        <f t="shared" si="10"/>
        <v>-1935912.0849205214</v>
      </c>
      <c r="AN56" s="706">
        <v>0</v>
      </c>
      <c r="AO56" s="427">
        <v>0</v>
      </c>
      <c r="AP56" s="427">
        <v>0</v>
      </c>
      <c r="AQ56" s="424">
        <v>0.17160062327785661</v>
      </c>
      <c r="AR56" s="425">
        <v>0</v>
      </c>
      <c r="AS56" s="359">
        <v>0</v>
      </c>
      <c r="AT56" s="333">
        <v>0.27091091976729864</v>
      </c>
      <c r="AU56" s="335">
        <v>0</v>
      </c>
      <c r="AV56" s="335">
        <v>0</v>
      </c>
      <c r="AW56" s="415">
        <f>0</f>
        <v>0</v>
      </c>
      <c r="AX56" s="359">
        <f>0</f>
        <v>0</v>
      </c>
      <c r="AY56" s="220">
        <f t="shared" si="11"/>
        <v>0</v>
      </c>
      <c r="AZ56" s="426">
        <v>-0.12977240957200828</v>
      </c>
      <c r="BA56" s="427">
        <v>771521142.86914086</v>
      </c>
      <c r="BB56" s="454">
        <v>-100122157.74587806</v>
      </c>
      <c r="BC56" s="426">
        <v>-0.29614281832786271</v>
      </c>
      <c r="BD56" s="427">
        <v>53718391.65478649</v>
      </c>
      <c r="BE56" s="427">
        <v>-15908315.900688412</v>
      </c>
      <c r="BF56" s="658">
        <v>-0.19130853686707219</v>
      </c>
      <c r="BG56" s="217">
        <f t="shared" si="20"/>
        <v>1295843022.9955003</v>
      </c>
      <c r="BH56" s="217">
        <f t="shared" si="12"/>
        <v>-247905832.73867294</v>
      </c>
      <c r="BI56" s="428">
        <v>-1.5414327533147778E-2</v>
      </c>
      <c r="BJ56" s="429">
        <v>0</v>
      </c>
      <c r="BK56" s="430">
        <v>0</v>
      </c>
      <c r="BL56" s="446">
        <v>0</v>
      </c>
      <c r="BM56" s="429">
        <v>0</v>
      </c>
      <c r="BN56" s="643">
        <v>0</v>
      </c>
      <c r="BO56" s="428">
        <v>0</v>
      </c>
      <c r="BP56" s="429">
        <v>0</v>
      </c>
      <c r="BQ56" s="430">
        <v>0</v>
      </c>
      <c r="BR56" s="426">
        <v>-0.13484659627016166</v>
      </c>
      <c r="BS56" s="427">
        <v>715006804.8801285</v>
      </c>
      <c r="BT56" s="454">
        <v>-96416233.948088944</v>
      </c>
      <c r="BU56" s="331">
        <v>-0.19108503231289362</v>
      </c>
      <c r="BV56" s="173">
        <f>0</f>
        <v>0</v>
      </c>
      <c r="BW56" s="172">
        <f t="shared" si="13"/>
        <v>0</v>
      </c>
      <c r="BX56" s="426">
        <v>3.8428999119258782E-2</v>
      </c>
      <c r="BY56" s="427">
        <v>118395382.22033168</v>
      </c>
      <c r="BZ56" s="427">
        <v>4549816.0390694328</v>
      </c>
      <c r="CA56" s="431">
        <v>-5.7448707632104683E-2</v>
      </c>
      <c r="CB56" s="335">
        <v>352129839.74331546</v>
      </c>
      <c r="CC56" s="335">
        <v>-20229404.211953606</v>
      </c>
      <c r="CD56" s="431">
        <v>2.1509225331648153E-2</v>
      </c>
      <c r="CE56" s="335">
        <v>0</v>
      </c>
      <c r="CF56" s="335">
        <v>0</v>
      </c>
      <c r="CG56" s="424">
        <v>0.24878902205512274</v>
      </c>
      <c r="CH56" s="425">
        <v>0</v>
      </c>
      <c r="CI56" s="359">
        <v>0</v>
      </c>
      <c r="CJ56" s="333">
        <v>-1.1308860329230763E-2</v>
      </c>
      <c r="CK56" s="334">
        <v>2979336075.573945</v>
      </c>
      <c r="CL56" s="335">
        <v>-33692895.552504256</v>
      </c>
      <c r="CM56" s="333">
        <v>0.16718549542611227</v>
      </c>
      <c r="CN56" s="334">
        <v>551609125.80212867</v>
      </c>
      <c r="CO56" s="334">
        <v>92221044.978793576</v>
      </c>
      <c r="CP56" s="333">
        <v>-9.2815534542275799E-2</v>
      </c>
      <c r="CQ56" s="334">
        <v>0</v>
      </c>
      <c r="CR56" s="335">
        <v>0</v>
      </c>
      <c r="CS56" s="426">
        <v>-1.1408891864201194E-2</v>
      </c>
      <c r="CT56" s="427">
        <v>3863378.1987247234</v>
      </c>
      <c r="CU56" s="427">
        <v>-44076.864099762759</v>
      </c>
      <c r="CV56" s="427">
        <f t="shared" si="14"/>
        <v>-82043080014.150055</v>
      </c>
      <c r="CX56" s="427">
        <f t="shared" si="15"/>
        <v>888898433944.22485</v>
      </c>
      <c r="CZ56" s="661">
        <f t="shared" si="16"/>
        <v>-9.2297473908361002E-2</v>
      </c>
      <c r="DA56" s="672">
        <v>-9.1273582713656404E-2</v>
      </c>
    </row>
    <row r="57" spans="1:105" ht="15.75">
      <c r="A57" s="171">
        <v>39630</v>
      </c>
      <c r="B57" s="316">
        <v>823182636767.62732</v>
      </c>
      <c r="C57" s="173">
        <v>-17151749527.160854</v>
      </c>
      <c r="D57" s="333">
        <v>0</v>
      </c>
      <c r="E57" s="334">
        <v>0</v>
      </c>
      <c r="F57" s="335">
        <v>0</v>
      </c>
      <c r="G57" s="333">
        <v>-0.12305565317659015</v>
      </c>
      <c r="H57" s="334">
        <v>210354071.35652664</v>
      </c>
      <c r="I57" s="335">
        <v>-25885257.649132438</v>
      </c>
      <c r="J57" s="333">
        <v>-9.0311088779036056E-2</v>
      </c>
      <c r="K57" s="334">
        <v>0</v>
      </c>
      <c r="L57" s="334">
        <v>0</v>
      </c>
      <c r="M57" s="426">
        <v>-0.20906058231532737</v>
      </c>
      <c r="N57" s="427">
        <v>3467893438.3358655</v>
      </c>
      <c r="O57" s="427">
        <v>-724999821.62599885</v>
      </c>
      <c r="P57" s="453">
        <v>-0.12769944351070669</v>
      </c>
      <c r="Q57" s="678">
        <v>3136428294.1929302</v>
      </c>
      <c r="R57" s="427">
        <v>-400520147.77967227</v>
      </c>
      <c r="S57" s="333">
        <v>7.0059049813803675E-2</v>
      </c>
      <c r="T57" s="677">
        <v>0</v>
      </c>
      <c r="U57" s="334">
        <v>0</v>
      </c>
      <c r="V57" s="431">
        <v>-6.8971821240631795E-2</v>
      </c>
      <c r="W57" s="335">
        <v>-8837459.9172555376</v>
      </c>
      <c r="X57" s="335">
        <v>-609535.70563419757</v>
      </c>
      <c r="Y57" s="670">
        <v>-0.1221169294914576</v>
      </c>
      <c r="Z57" s="669">
        <v>43781555.288568169</v>
      </c>
      <c r="AA57" s="669">
        <v>-5346469.1002004314</v>
      </c>
      <c r="AB57" s="428">
        <v>-0.30417016808441777</v>
      </c>
      <c r="AC57" s="429">
        <v>857220300.43142498</v>
      </c>
      <c r="AD57" s="429">
        <v>-260740842.86760163</v>
      </c>
      <c r="AE57" s="702">
        <v>0</v>
      </c>
      <c r="AF57" s="427">
        <v>2186772000</v>
      </c>
      <c r="AG57" s="643">
        <v>0</v>
      </c>
      <c r="AH57" s="670">
        <v>2.5579771348677068E-2</v>
      </c>
      <c r="AI57" s="669">
        <v>-9597433.7816376258</v>
      </c>
      <c r="AJ57" s="669">
        <v>245500.16166835953</v>
      </c>
      <c r="AK57" s="329">
        <v>-0.17909845305264693</v>
      </c>
      <c r="AL57" s="173">
        <f t="shared" si="19"/>
        <v>19392963.652046766</v>
      </c>
      <c r="AM57" s="173">
        <f t="shared" si="10"/>
        <v>-3473249.7901877863</v>
      </c>
      <c r="AN57" s="706">
        <v>0</v>
      </c>
      <c r="AO57" s="427">
        <v>0</v>
      </c>
      <c r="AP57" s="427">
        <v>0</v>
      </c>
      <c r="AQ57" s="424">
        <v>-0.37775872898857976</v>
      </c>
      <c r="AR57" s="425">
        <v>0</v>
      </c>
      <c r="AS57" s="359">
        <v>0</v>
      </c>
      <c r="AT57" s="333">
        <v>-0.11188840728163263</v>
      </c>
      <c r="AU57" s="335">
        <v>0</v>
      </c>
      <c r="AV57" s="335">
        <v>0</v>
      </c>
      <c r="AW57" s="415">
        <f>0</f>
        <v>0</v>
      </c>
      <c r="AX57" s="359">
        <f>0</f>
        <v>0</v>
      </c>
      <c r="AY57" s="220">
        <f t="shared" si="11"/>
        <v>0</v>
      </c>
      <c r="AZ57" s="426">
        <v>-5.3059957613859815E-2</v>
      </c>
      <c r="BA57" s="427">
        <v>671398985.12326276</v>
      </c>
      <c r="BB57" s="454">
        <v>-35624401.692628816</v>
      </c>
      <c r="BC57" s="426">
        <v>0.13149985041991039</v>
      </c>
      <c r="BD57" s="427">
        <v>37810075.75409808</v>
      </c>
      <c r="BE57" s="427">
        <v>4972019.3060293775</v>
      </c>
      <c r="BF57" s="658">
        <v>-0.17300816254741291</v>
      </c>
      <c r="BG57" s="217">
        <f t="shared" si="20"/>
        <v>1047937190.2568274</v>
      </c>
      <c r="BH57" s="217">
        <f t="shared" si="12"/>
        <v>-181301687.75143236</v>
      </c>
      <c r="BI57" s="428">
        <v>-8.6220208543530782E-2</v>
      </c>
      <c r="BJ57" s="429">
        <v>0</v>
      </c>
      <c r="BK57" s="430">
        <v>0</v>
      </c>
      <c r="BL57" s="446">
        <v>0</v>
      </c>
      <c r="BM57" s="429">
        <v>0</v>
      </c>
      <c r="BN57" s="643">
        <v>0</v>
      </c>
      <c r="BO57" s="428">
        <v>0</v>
      </c>
      <c r="BP57" s="429">
        <v>0</v>
      </c>
      <c r="BQ57" s="430">
        <v>0</v>
      </c>
      <c r="BR57" s="426">
        <v>-0.10368385194293402</v>
      </c>
      <c r="BS57" s="427">
        <v>618590570.9320395</v>
      </c>
      <c r="BT57" s="454">
        <v>-64137853.169812605</v>
      </c>
      <c r="BU57" s="331">
        <v>-6.3201315976383343E-2</v>
      </c>
      <c r="BV57" s="173">
        <f>0</f>
        <v>0</v>
      </c>
      <c r="BW57" s="172">
        <f t="shared" si="13"/>
        <v>0</v>
      </c>
      <c r="BX57" s="426">
        <v>6.4662932237911572E-3</v>
      </c>
      <c r="BY57" s="427">
        <v>122945198.25940111</v>
      </c>
      <c r="BZ57" s="427">
        <v>794999.70240242581</v>
      </c>
      <c r="CA57" s="431">
        <v>-0.19337014720139506</v>
      </c>
      <c r="CB57" s="335">
        <v>331900435.53136188</v>
      </c>
      <c r="CC57" s="335">
        <v>-64179636.07490658</v>
      </c>
      <c r="CD57" s="431">
        <v>-0.24905868173986465</v>
      </c>
      <c r="CE57" s="335">
        <v>0</v>
      </c>
      <c r="CF57" s="335">
        <v>0</v>
      </c>
      <c r="CG57" s="424">
        <v>-0.24486705252315219</v>
      </c>
      <c r="CH57" s="425">
        <v>0</v>
      </c>
      <c r="CI57" s="359">
        <v>0</v>
      </c>
      <c r="CJ57" s="333">
        <v>-3.5440032854212836E-2</v>
      </c>
      <c r="CK57" s="334">
        <v>2945643180.021441</v>
      </c>
      <c r="CL57" s="335">
        <v>-104393691.07674785</v>
      </c>
      <c r="CM57" s="333">
        <v>-0.36805174323998857</v>
      </c>
      <c r="CN57" s="334">
        <v>643830170.78092229</v>
      </c>
      <c r="CO57" s="334">
        <v>-236962816.70641801</v>
      </c>
      <c r="CP57" s="333">
        <v>0.18191962339288556</v>
      </c>
      <c r="CQ57" s="334">
        <v>0</v>
      </c>
      <c r="CR57" s="335">
        <v>0</v>
      </c>
      <c r="CS57" s="426">
        <v>0.19574181876336008</v>
      </c>
      <c r="CT57" s="427">
        <v>3819301.3346249606</v>
      </c>
      <c r="CU57" s="427">
        <v>747596.98964481836</v>
      </c>
      <c r="CV57" s="427">
        <f t="shared" si="14"/>
        <v>-15050334232.330225</v>
      </c>
      <c r="CX57" s="427">
        <f t="shared" si="15"/>
        <v>806855353930.07483</v>
      </c>
      <c r="CZ57" s="661">
        <f t="shared" si="16"/>
        <v>-1.8653075993140828E-2</v>
      </c>
      <c r="DA57" s="672">
        <v>-2.0835898087586301E-2</v>
      </c>
    </row>
    <row r="58" spans="1:105" ht="15.75">
      <c r="A58" s="171">
        <v>39661</v>
      </c>
      <c r="B58" s="316">
        <v>806030887240.46643</v>
      </c>
      <c r="C58" s="173">
        <v>10001465905.17824</v>
      </c>
      <c r="D58" s="333">
        <v>0</v>
      </c>
      <c r="E58" s="334">
        <v>0</v>
      </c>
      <c r="F58" s="335">
        <v>0</v>
      </c>
      <c r="G58" s="333">
        <v>-0.17307771885169723</v>
      </c>
      <c r="H58" s="334">
        <v>184468813.70739421</v>
      </c>
      <c r="I58" s="335">
        <v>-31927441.475754488</v>
      </c>
      <c r="J58" s="333">
        <v>-5.1625297216705897E-2</v>
      </c>
      <c r="K58" s="334">
        <v>0</v>
      </c>
      <c r="L58" s="334">
        <v>0</v>
      </c>
      <c r="M58" s="426">
        <v>-1.7686998637245616E-2</v>
      </c>
      <c r="N58" s="427">
        <v>2742893616.709867</v>
      </c>
      <c r="O58" s="427">
        <v>-48513555.660857119</v>
      </c>
      <c r="P58" s="453">
        <v>-6.339354029169543E-2</v>
      </c>
      <c r="Q58" s="678">
        <v>2735908146.4132581</v>
      </c>
      <c r="R58" s="427">
        <v>-173438903.31402662</v>
      </c>
      <c r="S58" s="333">
        <v>-0.37906372792473009</v>
      </c>
      <c r="T58" s="677">
        <v>0</v>
      </c>
      <c r="U58" s="334">
        <v>0</v>
      </c>
      <c r="V58" s="431">
        <v>-0.29394607837128084</v>
      </c>
      <c r="W58" s="335">
        <v>-9446995.6228897348</v>
      </c>
      <c r="X58" s="335">
        <v>-2776907.3157390929</v>
      </c>
      <c r="Y58" s="670">
        <v>-0.26703940664570058</v>
      </c>
      <c r="Z58" s="669">
        <v>38435086.188367739</v>
      </c>
      <c r="AA58" s="669">
        <v>-10263682.610118084</v>
      </c>
      <c r="AB58" s="428">
        <v>3.2123857145931724E-2</v>
      </c>
      <c r="AC58" s="429">
        <v>596479457.56382334</v>
      </c>
      <c r="AD58" s="429">
        <v>19161220.885263104</v>
      </c>
      <c r="AE58" s="702">
        <v>0</v>
      </c>
      <c r="AF58" s="427">
        <v>2186772000</v>
      </c>
      <c r="AG58" s="643">
        <v>0</v>
      </c>
      <c r="AH58" s="670">
        <v>-0.27513509056687258</v>
      </c>
      <c r="AI58" s="669">
        <v>-9351933.6199692655</v>
      </c>
      <c r="AJ58" s="669">
        <v>-2573045.1035056245</v>
      </c>
      <c r="AK58" s="329">
        <v>-0.10488603720068836</v>
      </c>
      <c r="AL58" s="173">
        <f t="shared" si="19"/>
        <v>15919713.861858981</v>
      </c>
      <c r="AM58" s="173">
        <f t="shared" si="10"/>
        <v>-1669755.7003392552</v>
      </c>
      <c r="AN58" s="706">
        <v>0</v>
      </c>
      <c r="AO58" s="427">
        <v>0</v>
      </c>
      <c r="AP58" s="427">
        <v>0</v>
      </c>
      <c r="AQ58" s="424">
        <v>8.4385682562655898E-2</v>
      </c>
      <c r="AR58" s="425">
        <v>0</v>
      </c>
      <c r="AS58" s="359">
        <v>0</v>
      </c>
      <c r="AT58" s="333">
        <v>0.13859586135004204</v>
      </c>
      <c r="AU58" s="335">
        <v>0</v>
      </c>
      <c r="AV58" s="335">
        <v>0</v>
      </c>
      <c r="AW58" s="415">
        <f>0</f>
        <v>0</v>
      </c>
      <c r="AX58" s="359">
        <f>0</f>
        <v>0</v>
      </c>
      <c r="AY58" s="220">
        <f t="shared" si="11"/>
        <v>0</v>
      </c>
      <c r="AZ58" s="426">
        <v>-7.9862509884906452E-2</v>
      </c>
      <c r="BA58" s="427">
        <v>635774583.4306339</v>
      </c>
      <c r="BB58" s="454">
        <v>-50774553.953801282</v>
      </c>
      <c r="BC58" s="426">
        <v>-0.24369393077882673</v>
      </c>
      <c r="BD58" s="427">
        <v>42782095.060127452</v>
      </c>
      <c r="BE58" s="427">
        <v>-10425736.912155883</v>
      </c>
      <c r="BF58" s="658">
        <v>-7.6375709691563501E-2</v>
      </c>
      <c r="BG58" s="217">
        <f t="shared" si="20"/>
        <v>866635502.50539494</v>
      </c>
      <c r="BH58" s="217">
        <f t="shared" si="12"/>
        <v>-66189901.547754295</v>
      </c>
      <c r="BI58" s="428">
        <v>-0.39921258644803537</v>
      </c>
      <c r="BJ58" s="429">
        <v>0</v>
      </c>
      <c r="BK58" s="430">
        <v>0</v>
      </c>
      <c r="BL58" s="446">
        <v>0</v>
      </c>
      <c r="BM58" s="429">
        <v>0</v>
      </c>
      <c r="BN58" s="643">
        <v>0</v>
      </c>
      <c r="BO58" s="428">
        <v>0</v>
      </c>
      <c r="BP58" s="429">
        <v>0</v>
      </c>
      <c r="BQ58" s="430">
        <v>0</v>
      </c>
      <c r="BR58" s="426">
        <v>6.7938294783592618E-2</v>
      </c>
      <c r="BS58" s="427">
        <v>554452717.76222682</v>
      </c>
      <c r="BT58" s="454">
        <v>37668572.182894245</v>
      </c>
      <c r="BU58" s="331">
        <v>-0.14849208879429829</v>
      </c>
      <c r="BV58" s="173">
        <f>0</f>
        <v>0</v>
      </c>
      <c r="BW58" s="172">
        <f t="shared" si="13"/>
        <v>0</v>
      </c>
      <c r="BX58" s="426">
        <v>-8.8233954841245923E-2</v>
      </c>
      <c r="BY58" s="427">
        <v>123740197.96180353</v>
      </c>
      <c r="BZ58" s="427">
        <v>-10918087.039008602</v>
      </c>
      <c r="CA58" s="431">
        <v>5.5756734116070836E-2</v>
      </c>
      <c r="CB58" s="335">
        <v>267720799.45645529</v>
      </c>
      <c r="CC58" s="335">
        <v>14927237.432635499</v>
      </c>
      <c r="CD58" s="431">
        <v>-9.3037093660206877E-2</v>
      </c>
      <c r="CE58" s="335">
        <v>0</v>
      </c>
      <c r="CF58" s="335">
        <v>0</v>
      </c>
      <c r="CG58" s="424">
        <v>-0.1577999481864516</v>
      </c>
      <c r="CH58" s="425">
        <v>0</v>
      </c>
      <c r="CI58" s="359">
        <v>0</v>
      </c>
      <c r="CJ58" s="333">
        <v>-9.6991267696134462E-2</v>
      </c>
      <c r="CK58" s="334">
        <v>2841249488.9446931</v>
      </c>
      <c r="CL58" s="335">
        <v>-275576389.77373993</v>
      </c>
      <c r="CM58" s="333">
        <v>-0.11953998779359833</v>
      </c>
      <c r="CN58" s="334">
        <v>406867354.07450432</v>
      </c>
      <c r="CO58" s="334">
        <v>-48636918.539679892</v>
      </c>
      <c r="CP58" s="333">
        <v>-0.14183143682948215</v>
      </c>
      <c r="CQ58" s="334">
        <v>0</v>
      </c>
      <c r="CR58" s="335">
        <v>0</v>
      </c>
      <c r="CS58" s="426">
        <v>0.17390373410747839</v>
      </c>
      <c r="CT58" s="427">
        <v>4566898.324269779</v>
      </c>
      <c r="CU58" s="427">
        <v>794200.67187970027</v>
      </c>
      <c r="CV58" s="427">
        <f t="shared" si="14"/>
        <v>10662599552.952047</v>
      </c>
      <c r="CX58" s="427">
        <f t="shared" si="15"/>
        <v>791805019697.74487</v>
      </c>
      <c r="CZ58" s="661">
        <f t="shared" si="16"/>
        <v>1.3466193428556785E-2</v>
      </c>
      <c r="DA58" s="672">
        <v>1.2408291125690401E-2</v>
      </c>
    </row>
    <row r="59" spans="1:105" ht="15.75">
      <c r="A59" s="171">
        <v>39692</v>
      </c>
      <c r="B59" s="316">
        <v>816032353145.64465</v>
      </c>
      <c r="C59" s="173">
        <v>-100911034731.90379</v>
      </c>
      <c r="D59" s="333">
        <v>0</v>
      </c>
      <c r="E59" s="334">
        <v>0</v>
      </c>
      <c r="F59" s="335">
        <v>0</v>
      </c>
      <c r="G59" s="333">
        <v>-4.9741796300792909E-2</v>
      </c>
      <c r="H59" s="334">
        <v>152541372.23163974</v>
      </c>
      <c r="I59" s="335">
        <v>-7587681.8649896523</v>
      </c>
      <c r="J59" s="333">
        <v>-0.18696567061509847</v>
      </c>
      <c r="K59" s="334">
        <v>0</v>
      </c>
      <c r="L59" s="334">
        <v>0</v>
      </c>
      <c r="M59" s="426">
        <v>-0.29892428875686583</v>
      </c>
      <c r="N59" s="427">
        <v>2694380061.0490098</v>
      </c>
      <c r="O59" s="427">
        <v>-805415643.38975596</v>
      </c>
      <c r="P59" s="453">
        <v>-8.999257088799513E-2</v>
      </c>
      <c r="Q59" s="678">
        <v>2562469243.0992312</v>
      </c>
      <c r="R59" s="427">
        <v>-230603195.00791478</v>
      </c>
      <c r="S59" s="333">
        <v>-0.34625890787685948</v>
      </c>
      <c r="T59" s="677">
        <v>0</v>
      </c>
      <c r="U59" s="334">
        <v>0</v>
      </c>
      <c r="V59" s="431">
        <v>2.0028424135169771E-2</v>
      </c>
      <c r="W59" s="335">
        <v>-12223902.938628828</v>
      </c>
      <c r="X59" s="335">
        <v>244825.5126420063</v>
      </c>
      <c r="Y59" s="670">
        <v>4.6583810297949335E-2</v>
      </c>
      <c r="Z59" s="669">
        <v>28171403.578249656</v>
      </c>
      <c r="AA59" s="669">
        <v>1312331.320116153</v>
      </c>
      <c r="AB59" s="428">
        <v>-0.19785113875517635</v>
      </c>
      <c r="AC59" s="429">
        <v>615640678.44908643</v>
      </c>
      <c r="AD59" s="429">
        <v>-121805209.2951611</v>
      </c>
      <c r="AE59" s="702">
        <v>0</v>
      </c>
      <c r="AF59" s="427">
        <v>2186772000</v>
      </c>
      <c r="AG59" s="643">
        <v>0</v>
      </c>
      <c r="AH59" s="670">
        <v>-0.15190969150606667</v>
      </c>
      <c r="AI59" s="669">
        <v>-11924978.72347489</v>
      </c>
      <c r="AJ59" s="669">
        <v>-1811519.8390994794</v>
      </c>
      <c r="AK59" s="329">
        <v>-0.14920540916760663</v>
      </c>
      <c r="AL59" s="173">
        <f t="shared" si="19"/>
        <v>14249958.161519725</v>
      </c>
      <c r="AM59" s="173">
        <f t="shared" si="10"/>
        <v>-2126170.838110826</v>
      </c>
      <c r="AN59" s="706">
        <v>0</v>
      </c>
      <c r="AO59" s="427">
        <v>0</v>
      </c>
      <c r="AP59" s="427">
        <v>0</v>
      </c>
      <c r="AQ59" s="424">
        <v>-0.31840430599449832</v>
      </c>
      <c r="AR59" s="425">
        <v>0</v>
      </c>
      <c r="AS59" s="359">
        <v>0</v>
      </c>
      <c r="AT59" s="333">
        <v>-0.45104134625860404</v>
      </c>
      <c r="AU59" s="335">
        <v>0</v>
      </c>
      <c r="AV59" s="335">
        <v>0</v>
      </c>
      <c r="AW59" s="415">
        <f>0</f>
        <v>0</v>
      </c>
      <c r="AX59" s="359">
        <f>0</f>
        <v>0</v>
      </c>
      <c r="AY59" s="220">
        <f t="shared" si="11"/>
        <v>0</v>
      </c>
      <c r="AZ59" s="426">
        <v>-3.2278095036049503E-2</v>
      </c>
      <c r="BA59" s="427">
        <v>585000029.47683263</v>
      </c>
      <c r="BB59" s="454">
        <v>-18882686.547544964</v>
      </c>
      <c r="BC59" s="426">
        <v>-0.28944282690309941</v>
      </c>
      <c r="BD59" s="427">
        <v>32356358.147971567</v>
      </c>
      <c r="BE59" s="427">
        <v>-9365315.7706380244</v>
      </c>
      <c r="BF59" s="658">
        <v>-0.1412875717852311</v>
      </c>
      <c r="BG59" s="217">
        <f t="shared" si="20"/>
        <v>800445600.95764065</v>
      </c>
      <c r="BH59" s="217">
        <f t="shared" si="12"/>
        <v>-113093015.3054751</v>
      </c>
      <c r="BI59" s="428">
        <v>-1.9838939028007048E-2</v>
      </c>
      <c r="BJ59" s="429">
        <v>0</v>
      </c>
      <c r="BK59" s="430">
        <v>0</v>
      </c>
      <c r="BL59" s="446">
        <v>0</v>
      </c>
      <c r="BM59" s="429">
        <v>0</v>
      </c>
      <c r="BN59" s="643">
        <v>0</v>
      </c>
      <c r="BO59" s="428">
        <v>0</v>
      </c>
      <c r="BP59" s="429">
        <v>0</v>
      </c>
      <c r="BQ59" s="430">
        <v>0</v>
      </c>
      <c r="BR59" s="426">
        <v>-0.26542421944160571</v>
      </c>
      <c r="BS59" s="427">
        <v>592121289.94512117</v>
      </c>
      <c r="BT59" s="454">
        <v>-157163331.19844049</v>
      </c>
      <c r="BU59" s="331">
        <v>-0.28491535247337163</v>
      </c>
      <c r="BV59" s="173">
        <f>0</f>
        <v>0</v>
      </c>
      <c r="BW59" s="172">
        <f t="shared" si="13"/>
        <v>0</v>
      </c>
      <c r="BX59" s="426">
        <v>-8.6734243718757986E-2</v>
      </c>
      <c r="BY59" s="427">
        <v>112822110.92279492</v>
      </c>
      <c r="BZ59" s="427">
        <v>-9785540.4656424429</v>
      </c>
      <c r="CA59" s="431">
        <v>-0.17947789615101475</v>
      </c>
      <c r="CB59" s="335">
        <v>282648036.88909078</v>
      </c>
      <c r="CC59" s="335">
        <v>-50729075.012068421</v>
      </c>
      <c r="CD59" s="431">
        <v>-0.23015483295521433</v>
      </c>
      <c r="CE59" s="335">
        <v>0</v>
      </c>
      <c r="CF59" s="335">
        <v>0</v>
      </c>
      <c r="CG59" s="424">
        <v>-0.1188245615780246</v>
      </c>
      <c r="CH59" s="425">
        <v>0</v>
      </c>
      <c r="CI59" s="359">
        <v>0</v>
      </c>
      <c r="CJ59" s="333">
        <v>-9.9057801017128203E-2</v>
      </c>
      <c r="CK59" s="334">
        <v>2565673099.1709533</v>
      </c>
      <c r="CL59" s="335">
        <v>-254149935.33267492</v>
      </c>
      <c r="CM59" s="333">
        <v>-0.21672684206444534</v>
      </c>
      <c r="CN59" s="334">
        <v>358230435.53482443</v>
      </c>
      <c r="CO59" s="334">
        <v>-77638151.024833366</v>
      </c>
      <c r="CP59" s="333">
        <v>4.5039969179982188E-3</v>
      </c>
      <c r="CQ59" s="334">
        <v>0</v>
      </c>
      <c r="CR59" s="335">
        <v>0</v>
      </c>
      <c r="CS59" s="426">
        <v>-0.1414267233788391</v>
      </c>
      <c r="CT59" s="427">
        <v>5361098.9961494794</v>
      </c>
      <c r="CU59" s="427">
        <v>-758202.66473500442</v>
      </c>
      <c r="CV59" s="427">
        <f t="shared" si="14"/>
        <v>-99051677215.179474</v>
      </c>
      <c r="CX59" s="427">
        <f t="shared" si="15"/>
        <v>802467619250.6969</v>
      </c>
      <c r="CZ59" s="661">
        <f t="shared" si="16"/>
        <v>-0.12343386180201121</v>
      </c>
      <c r="DA59" s="672">
        <v>-0.123660580788141</v>
      </c>
    </row>
    <row r="60" spans="1:105" ht="15.75">
      <c r="A60" s="185">
        <v>39722</v>
      </c>
      <c r="B60" s="316">
        <v>715121318413.74084</v>
      </c>
      <c r="C60" s="173">
        <v>-119969081854.41789</v>
      </c>
      <c r="D60" s="333">
        <v>0</v>
      </c>
      <c r="E60" s="334">
        <v>0</v>
      </c>
      <c r="F60" s="335">
        <v>0</v>
      </c>
      <c r="G60" s="333">
        <v>-0.27023428075882627</v>
      </c>
      <c r="H60" s="334">
        <v>144953690.3666501</v>
      </c>
      <c r="I60" s="335">
        <v>-39171456.259569295</v>
      </c>
      <c r="J60" s="333">
        <v>-0.62717781172929676</v>
      </c>
      <c r="K60" s="334">
        <v>0</v>
      </c>
      <c r="L60" s="334">
        <v>0</v>
      </c>
      <c r="M60" s="426">
        <v>-0.67949540879301451</v>
      </c>
      <c r="N60" s="427">
        <v>1888964417.6592538</v>
      </c>
      <c r="O60" s="427">
        <v>-1283542649.1728332</v>
      </c>
      <c r="P60" s="453">
        <v>-0.65922868505030496</v>
      </c>
      <c r="Q60" s="678">
        <v>2331866048.0913162</v>
      </c>
      <c r="R60" s="427">
        <v>-1537232988.5966897</v>
      </c>
      <c r="S60" s="333">
        <v>-0.30984076583075504</v>
      </c>
      <c r="T60" s="677">
        <v>0</v>
      </c>
      <c r="U60" s="334">
        <v>0</v>
      </c>
      <c r="V60" s="431">
        <v>-0.14586401953102859</v>
      </c>
      <c r="W60" s="335">
        <v>-11979077.425986821</v>
      </c>
      <c r="X60" s="335">
        <v>-1747316.3836278454</v>
      </c>
      <c r="Y60" s="670">
        <v>-0.42485005916461033</v>
      </c>
      <c r="Z60" s="669">
        <v>29483734.898365807</v>
      </c>
      <c r="AA60" s="669">
        <v>-12526166.5159644</v>
      </c>
      <c r="AB60" s="428">
        <v>-0.54992933044617331</v>
      </c>
      <c r="AC60" s="429">
        <v>493835469.1539253</v>
      </c>
      <c r="AD60" s="429">
        <v>-271574608.90239</v>
      </c>
      <c r="AE60" s="702">
        <v>0</v>
      </c>
      <c r="AF60" s="427">
        <v>2186772000</v>
      </c>
      <c r="AG60" s="643">
        <v>0</v>
      </c>
      <c r="AH60" s="670">
        <v>-0.3371148957941334</v>
      </c>
      <c r="AI60" s="669">
        <v>-13736498.56257437</v>
      </c>
      <c r="AJ60" s="669">
        <v>-4630778.2814985216</v>
      </c>
      <c r="AK60" s="329">
        <v>-0.82358383433530258</v>
      </c>
      <c r="AL60" s="173">
        <f t="shared" si="19"/>
        <v>12123787.3234089</v>
      </c>
      <c r="AM60" s="173">
        <f t="shared" si="10"/>
        <v>-9984955.2504788376</v>
      </c>
      <c r="AN60" s="706">
        <v>0</v>
      </c>
      <c r="AO60" s="427">
        <v>0</v>
      </c>
      <c r="AP60" s="427">
        <v>0</v>
      </c>
      <c r="AQ60" s="424">
        <v>-0.73152991667758216</v>
      </c>
      <c r="AR60" s="425">
        <v>0</v>
      </c>
      <c r="AS60" s="359">
        <v>0</v>
      </c>
      <c r="AT60" s="333">
        <v>-0.67097670654908703</v>
      </c>
      <c r="AU60" s="335">
        <v>0</v>
      </c>
      <c r="AV60" s="335">
        <v>0</v>
      </c>
      <c r="AW60" s="415">
        <f>0</f>
        <v>0</v>
      </c>
      <c r="AX60" s="359">
        <f>0</f>
        <v>0</v>
      </c>
      <c r="AY60" s="220">
        <f t="shared" si="11"/>
        <v>0</v>
      </c>
      <c r="AZ60" s="426">
        <v>-0.47921028671447169</v>
      </c>
      <c r="BA60" s="427">
        <v>566117342.92928767</v>
      </c>
      <c r="BB60" s="454">
        <v>-271289254.21917886</v>
      </c>
      <c r="BC60" s="426">
        <v>-0.49057043541949025</v>
      </c>
      <c r="BD60" s="427">
        <v>22991042.37733354</v>
      </c>
      <c r="BE60" s="427">
        <v>-11278725.669796467</v>
      </c>
      <c r="BF60" s="658">
        <v>-0.68222247824836768</v>
      </c>
      <c r="BG60" s="217">
        <f t="shared" si="20"/>
        <v>687352585.65216553</v>
      </c>
      <c r="BH60" s="217">
        <f t="shared" si="12"/>
        <v>-468927384.41404378</v>
      </c>
      <c r="BI60" s="428">
        <v>-1.2405055540121592</v>
      </c>
      <c r="BJ60" s="429">
        <v>0</v>
      </c>
      <c r="BK60" s="430">
        <v>0</v>
      </c>
      <c r="BL60" s="446">
        <v>0</v>
      </c>
      <c r="BM60" s="429">
        <v>0</v>
      </c>
      <c r="BN60" s="643">
        <v>0</v>
      </c>
      <c r="BO60" s="428">
        <v>0</v>
      </c>
      <c r="BP60" s="429">
        <v>0</v>
      </c>
      <c r="BQ60" s="430">
        <v>0</v>
      </c>
      <c r="BR60" s="426">
        <v>-0.50447401837695049</v>
      </c>
      <c r="BS60" s="427">
        <v>434957958.74668074</v>
      </c>
      <c r="BT60" s="454">
        <v>-219424989.27397388</v>
      </c>
      <c r="BU60" s="331">
        <v>-0.90131428453909279</v>
      </c>
      <c r="BV60" s="173">
        <f>0</f>
        <v>0</v>
      </c>
      <c r="BW60" s="172">
        <f t="shared" si="13"/>
        <v>0</v>
      </c>
      <c r="BX60" s="426">
        <v>-0.2187468860344001</v>
      </c>
      <c r="BY60" s="427">
        <v>103036570.45715249</v>
      </c>
      <c r="BZ60" s="427">
        <v>-22538928.935166169</v>
      </c>
      <c r="CA60" s="431">
        <v>-1.2350302300191249</v>
      </c>
      <c r="CB60" s="335">
        <v>231918961.87702236</v>
      </c>
      <c r="CC60" s="335">
        <v>-286426928.83277559</v>
      </c>
      <c r="CD60" s="431">
        <v>-1.331835374217917</v>
      </c>
      <c r="CE60" s="335">
        <v>0</v>
      </c>
      <c r="CF60" s="335">
        <v>0</v>
      </c>
      <c r="CG60" s="424">
        <v>-1.1814269370364996</v>
      </c>
      <c r="CH60" s="425">
        <v>0</v>
      </c>
      <c r="CI60" s="359">
        <v>0</v>
      </c>
      <c r="CJ60" s="333">
        <v>-0.21933467748539012</v>
      </c>
      <c r="CK60" s="334">
        <v>2311523163.8382783</v>
      </c>
      <c r="CL60" s="335">
        <v>-506997187.64047736</v>
      </c>
      <c r="CM60" s="333">
        <v>-0.75451119307046188</v>
      </c>
      <c r="CN60" s="334">
        <v>280592284.50999105</v>
      </c>
      <c r="CO60" s="334">
        <v>-211710019.35199982</v>
      </c>
      <c r="CP60" s="333">
        <v>-0.31182999441055026</v>
      </c>
      <c r="CQ60" s="334">
        <v>0</v>
      </c>
      <c r="CR60" s="335">
        <v>0</v>
      </c>
      <c r="CS60" s="426">
        <v>-0.48035176131959345</v>
      </c>
      <c r="CT60" s="427">
        <v>4602896.3314144751</v>
      </c>
      <c r="CU60" s="427">
        <v>-2211009.3599664383</v>
      </c>
      <c r="CV60" s="427">
        <f t="shared" si="14"/>
        <v>-114807866507.35747</v>
      </c>
      <c r="CX60" s="427">
        <f t="shared" si="15"/>
        <v>703415942035.51709</v>
      </c>
      <c r="CZ60" s="661">
        <f t="shared" si="16"/>
        <v>-0.16321476333779275</v>
      </c>
      <c r="DA60" s="672">
        <v>-0.16776046072927803</v>
      </c>
    </row>
    <row r="61" spans="1:105" ht="15.75">
      <c r="A61" s="171">
        <v>39753</v>
      </c>
      <c r="B61" s="316">
        <v>595152236559.323</v>
      </c>
      <c r="C61" s="173">
        <v>-34201235583.810745</v>
      </c>
      <c r="D61" s="333">
        <v>0</v>
      </c>
      <c r="E61" s="334">
        <v>0</v>
      </c>
      <c r="F61" s="335">
        <v>0</v>
      </c>
      <c r="G61" s="333">
        <v>-0.10838452335590018</v>
      </c>
      <c r="H61" s="334">
        <v>105782234.1070808</v>
      </c>
      <c r="I61" s="335">
        <v>-11465157.0232182</v>
      </c>
      <c r="J61" s="333">
        <v>-2.6133462738939819E-2</v>
      </c>
      <c r="K61" s="334">
        <v>0</v>
      </c>
      <c r="L61" s="334">
        <v>0</v>
      </c>
      <c r="M61" s="426">
        <v>-0.18211117414149097</v>
      </c>
      <c r="N61" s="427">
        <v>605421768.48642051</v>
      </c>
      <c r="O61" s="427">
        <v>-110254069.10987996</v>
      </c>
      <c r="P61" s="453">
        <v>-0.19067750090131197</v>
      </c>
      <c r="Q61" s="678">
        <v>794633059.49462664</v>
      </c>
      <c r="R61" s="427">
        <v>-151518645.91799897</v>
      </c>
      <c r="S61" s="333">
        <v>8.8746929108697008E-3</v>
      </c>
      <c r="T61" s="677">
        <v>0</v>
      </c>
      <c r="U61" s="334">
        <v>0</v>
      </c>
      <c r="V61" s="431">
        <v>0.11747736616814496</v>
      </c>
      <c r="W61" s="335">
        <v>-13726393.809614666</v>
      </c>
      <c r="X61" s="335">
        <v>1612540.5917402604</v>
      </c>
      <c r="Y61" s="670">
        <v>-3.5319045105329502E-2</v>
      </c>
      <c r="Z61" s="669">
        <v>16957568.38240141</v>
      </c>
      <c r="AA61" s="669">
        <v>-598925.12257474486</v>
      </c>
      <c r="AB61" s="428">
        <v>-0.48615376829371054</v>
      </c>
      <c r="AC61" s="429">
        <v>222260860.2515353</v>
      </c>
      <c r="AD61" s="429">
        <v>-108052954.75548567</v>
      </c>
      <c r="AE61" s="702">
        <v>0</v>
      </c>
      <c r="AF61" s="427">
        <v>2186772000</v>
      </c>
      <c r="AG61" s="643">
        <v>0</v>
      </c>
      <c r="AH61" s="670">
        <v>2.2972261150797046E-2</v>
      </c>
      <c r="AI61" s="669">
        <v>-18367276.844072893</v>
      </c>
      <c r="AJ61" s="669">
        <v>421937.88029102987</v>
      </c>
      <c r="AK61" s="329">
        <v>7.3397000448257643E-2</v>
      </c>
      <c r="AL61" s="173">
        <f t="shared" si="19"/>
        <v>2138832.0729300631</v>
      </c>
      <c r="AM61" s="173">
        <f t="shared" si="10"/>
        <v>156983.85861559567</v>
      </c>
      <c r="AN61" s="706">
        <v>0</v>
      </c>
      <c r="AO61" s="427">
        <v>0</v>
      </c>
      <c r="AP61" s="427">
        <v>0</v>
      </c>
      <c r="AQ61" s="424">
        <v>-0.45720115746484236</v>
      </c>
      <c r="AR61" s="425">
        <v>0</v>
      </c>
      <c r="AS61" s="359">
        <v>0</v>
      </c>
      <c r="AT61" s="333">
        <v>-0.60582944191059673</v>
      </c>
      <c r="AU61" s="335">
        <v>0</v>
      </c>
      <c r="AV61" s="335">
        <v>0</v>
      </c>
      <c r="AW61" s="415">
        <f>0</f>
        <v>0</v>
      </c>
      <c r="AX61" s="359">
        <f>0</f>
        <v>0</v>
      </c>
      <c r="AY61" s="220">
        <f t="shared" si="11"/>
        <v>0</v>
      </c>
      <c r="AZ61" s="426">
        <v>-0.40156923018786256</v>
      </c>
      <c r="BA61" s="427">
        <v>294828088.71010888</v>
      </c>
      <c r="BB61" s="454">
        <v>-118393888.62107727</v>
      </c>
      <c r="BC61" s="426">
        <v>-6.7285035134332566E-2</v>
      </c>
      <c r="BD61" s="427">
        <v>11712316.707537076</v>
      </c>
      <c r="BE61" s="427">
        <v>-788063.64117106248</v>
      </c>
      <c r="BF61" s="658">
        <v>-0.21537864823351696</v>
      </c>
      <c r="BG61" s="217">
        <f t="shared" si="20"/>
        <v>218425201.23812175</v>
      </c>
      <c r="BH61" s="217">
        <f t="shared" si="12"/>
        <v>-47044124.582800575</v>
      </c>
      <c r="BI61" s="428">
        <v>-0.49298404266041362</v>
      </c>
      <c r="BJ61" s="429">
        <v>0</v>
      </c>
      <c r="BK61" s="430">
        <v>0</v>
      </c>
      <c r="BL61" s="446">
        <v>0</v>
      </c>
      <c r="BM61" s="429">
        <v>0</v>
      </c>
      <c r="BN61" s="643">
        <v>0</v>
      </c>
      <c r="BO61" s="428">
        <v>0</v>
      </c>
      <c r="BP61" s="429">
        <v>0</v>
      </c>
      <c r="BQ61" s="430">
        <v>0</v>
      </c>
      <c r="BR61" s="426">
        <v>-0.15818613793656613</v>
      </c>
      <c r="BS61" s="427">
        <v>215532969.47270685</v>
      </c>
      <c r="BT61" s="454">
        <v>-34094328.038887307</v>
      </c>
      <c r="BU61" s="331">
        <v>-0.26877861027090139</v>
      </c>
      <c r="BV61" s="173">
        <f>0</f>
        <v>0</v>
      </c>
      <c r="BW61" s="172">
        <f t="shared" si="13"/>
        <v>0</v>
      </c>
      <c r="BX61" s="426">
        <v>2.9515255053493332E-2</v>
      </c>
      <c r="BY61" s="427">
        <v>80497641.521986321</v>
      </c>
      <c r="BZ61" s="427">
        <v>2375908.4207261014</v>
      </c>
      <c r="CA61" s="431">
        <v>-1.0435026844575395</v>
      </c>
      <c r="CB61" s="335">
        <v>-54507966.95575323</v>
      </c>
      <c r="CC61" s="335">
        <v>56879209.842651352</v>
      </c>
      <c r="CD61" s="431">
        <v>-0.4351799783210798</v>
      </c>
      <c r="CE61" s="335">
        <v>0</v>
      </c>
      <c r="CF61" s="335">
        <v>0</v>
      </c>
      <c r="CG61" s="424">
        <v>-0.22952136737697579</v>
      </c>
      <c r="CH61" s="425">
        <v>0</v>
      </c>
      <c r="CI61" s="359">
        <v>0</v>
      </c>
      <c r="CJ61" s="333">
        <v>-8.2823554432980451E-2</v>
      </c>
      <c r="CK61" s="334">
        <v>1804525976.1978009</v>
      </c>
      <c r="CL61" s="335">
        <v>-149457255.41534576</v>
      </c>
      <c r="CM61" s="333">
        <v>-0.23194622194126133</v>
      </c>
      <c r="CN61" s="334">
        <v>68882265.157991216</v>
      </c>
      <c r="CO61" s="334">
        <v>-15976981.162152242</v>
      </c>
      <c r="CP61" s="333">
        <v>4.5646803984277014E-2</v>
      </c>
      <c r="CQ61" s="334">
        <v>0</v>
      </c>
      <c r="CR61" s="335">
        <v>0</v>
      </c>
      <c r="CS61" s="426">
        <v>-0.7657723175632013</v>
      </c>
      <c r="CT61" s="427">
        <v>2391886.9714480368</v>
      </c>
      <c r="CU61" s="427">
        <v>-1831640.8294749898</v>
      </c>
      <c r="CV61" s="427">
        <f t="shared" si="14"/>
        <v>-33513206130.184704</v>
      </c>
      <c r="CX61" s="427">
        <f t="shared" si="15"/>
        <v>588608075528.15991</v>
      </c>
      <c r="CZ61" s="661">
        <f t="shared" si="16"/>
        <v>-5.6936368227896293E-2</v>
      </c>
      <c r="DA61" s="672">
        <v>-5.7466364877554597E-2</v>
      </c>
    </row>
    <row r="62" spans="1:105" s="170" customFormat="1" ht="15.75">
      <c r="A62" s="187">
        <v>39783</v>
      </c>
      <c r="B62" s="317">
        <v>560951000975.51221</v>
      </c>
      <c r="C62" s="189">
        <v>7004223652.1327772</v>
      </c>
      <c r="D62" s="346">
        <v>0</v>
      </c>
      <c r="E62" s="347">
        <v>0</v>
      </c>
      <c r="F62" s="348">
        <v>0</v>
      </c>
      <c r="G62" s="346">
        <v>4.1748165756139592E-2</v>
      </c>
      <c r="H62" s="347">
        <v>94317077.083862603</v>
      </c>
      <c r="I62" s="348">
        <v>3937564.967731691</v>
      </c>
      <c r="J62" s="346">
        <v>-2.1531262727943375E-2</v>
      </c>
      <c r="K62" s="347">
        <v>0</v>
      </c>
      <c r="L62" s="347">
        <v>0</v>
      </c>
      <c r="M62" s="438">
        <v>0.24189901005276357</v>
      </c>
      <c r="N62" s="439">
        <v>495167699.3765406</v>
      </c>
      <c r="O62" s="439">
        <v>119780576.28928961</v>
      </c>
      <c r="P62" s="668">
        <v>0.36247475331041207</v>
      </c>
      <c r="Q62" s="676">
        <v>643114413.57662773</v>
      </c>
      <c r="R62" s="439">
        <v>233112738.41155845</v>
      </c>
      <c r="S62" s="346">
        <v>0.14480289416846917</v>
      </c>
      <c r="T62" s="675">
        <v>0</v>
      </c>
      <c r="U62" s="347">
        <v>0</v>
      </c>
      <c r="V62" s="443">
        <v>-8.3729271493004995E-3</v>
      </c>
      <c r="W62" s="348">
        <v>-12113853.217874406</v>
      </c>
      <c r="X62" s="348">
        <v>-101428.41049058184</v>
      </c>
      <c r="Y62" s="666">
        <v>-2.5420862940362141E-2</v>
      </c>
      <c r="Z62" s="665">
        <v>16358643.259826666</v>
      </c>
      <c r="AA62" s="665">
        <v>-415850.82819833263</v>
      </c>
      <c r="AB62" s="440">
        <v>0.12566129877487475</v>
      </c>
      <c r="AC62" s="441">
        <v>114207905.49604964</v>
      </c>
      <c r="AD62" s="441">
        <v>14351513.734991755</v>
      </c>
      <c r="AE62" s="703">
        <v>0</v>
      </c>
      <c r="AF62" s="439">
        <v>2186772000</v>
      </c>
      <c r="AG62" s="664">
        <v>0</v>
      </c>
      <c r="AH62" s="666">
        <v>7.5033771627281892E-2</v>
      </c>
      <c r="AI62" s="665">
        <v>-17945338.963781863</v>
      </c>
      <c r="AJ62" s="665">
        <v>1346506.4655825719</v>
      </c>
      <c r="AK62" s="340">
        <v>0.27441464557952683</v>
      </c>
      <c r="AL62" s="189">
        <f t="shared" si="19"/>
        <v>2295815.9315456585</v>
      </c>
      <c r="AM62" s="189">
        <f t="shared" si="10"/>
        <v>630005.5151709331</v>
      </c>
      <c r="AN62" s="707">
        <v>0</v>
      </c>
      <c r="AO62" s="439">
        <v>0</v>
      </c>
      <c r="AP62" s="439">
        <v>0</v>
      </c>
      <c r="AQ62" s="435">
        <v>0.21805062308426618</v>
      </c>
      <c r="AR62" s="436">
        <v>0</v>
      </c>
      <c r="AS62" s="437">
        <v>0</v>
      </c>
      <c r="AT62" s="346">
        <v>-6.9121739947600999E-2</v>
      </c>
      <c r="AU62" s="348">
        <v>0</v>
      </c>
      <c r="AV62" s="348">
        <v>0</v>
      </c>
      <c r="AW62" s="416">
        <f>0</f>
        <v>0</v>
      </c>
      <c r="AX62" s="437">
        <f>0</f>
        <v>0</v>
      </c>
      <c r="AY62" s="721">
        <f t="shared" si="11"/>
        <v>0</v>
      </c>
      <c r="AZ62" s="438">
        <v>0.16460173083490726</v>
      </c>
      <c r="BA62" s="439">
        <v>176434200.08903158</v>
      </c>
      <c r="BB62" s="663">
        <v>29041374.713126946</v>
      </c>
      <c r="BC62" s="438">
        <v>0.35906819289372377</v>
      </c>
      <c r="BD62" s="439">
        <v>10924253.066366013</v>
      </c>
      <c r="BE62" s="439">
        <v>3922551.8072537649</v>
      </c>
      <c r="BF62" s="708">
        <v>0.1966925867681143</v>
      </c>
      <c r="BG62" s="239">
        <f t="shared" si="20"/>
        <v>171381076.65532118</v>
      </c>
      <c r="BH62" s="239">
        <f t="shared" si="12"/>
        <v>33709387.290439606</v>
      </c>
      <c r="BI62" s="440">
        <v>0.16799216718328019</v>
      </c>
      <c r="BJ62" s="441">
        <v>0</v>
      </c>
      <c r="BK62" s="442">
        <v>0</v>
      </c>
      <c r="BL62" s="447">
        <v>0</v>
      </c>
      <c r="BM62" s="441">
        <v>0</v>
      </c>
      <c r="BN62" s="664">
        <v>0</v>
      </c>
      <c r="BO62" s="440">
        <v>0</v>
      </c>
      <c r="BP62" s="441">
        <v>0</v>
      </c>
      <c r="BQ62" s="442">
        <v>0</v>
      </c>
      <c r="BR62" s="438">
        <v>0.31257052738812369</v>
      </c>
      <c r="BS62" s="439">
        <v>181438641.43381956</v>
      </c>
      <c r="BT62" s="663">
        <v>56712371.841553651</v>
      </c>
      <c r="BU62" s="343">
        <v>0.35236707058797545</v>
      </c>
      <c r="BV62" s="189">
        <f>0</f>
        <v>0</v>
      </c>
      <c r="BW62" s="188">
        <f t="shared" si="13"/>
        <v>0</v>
      </c>
      <c r="BX62" s="438">
        <v>0.14302947053705276</v>
      </c>
      <c r="BY62" s="439">
        <v>82873549.942712426</v>
      </c>
      <c r="BZ62" s="439">
        <v>11853359.969832158</v>
      </c>
      <c r="CA62" s="443">
        <v>0.18264617255742213</v>
      </c>
      <c r="CB62" s="348">
        <v>2371242.8868981209</v>
      </c>
      <c r="CC62" s="348">
        <v>433098.43749595399</v>
      </c>
      <c r="CD62" s="443">
        <v>0.39290580771613587</v>
      </c>
      <c r="CE62" s="348">
        <v>0</v>
      </c>
      <c r="CF62" s="348">
        <v>0</v>
      </c>
      <c r="CG62" s="435">
        <v>0.10171554912790172</v>
      </c>
      <c r="CH62" s="436">
        <v>0</v>
      </c>
      <c r="CI62" s="437">
        <v>0</v>
      </c>
      <c r="CJ62" s="346">
        <v>0.16344248123016855</v>
      </c>
      <c r="CK62" s="347">
        <v>1655068720.782455</v>
      </c>
      <c r="CL62" s="348">
        <v>270508538.3311255</v>
      </c>
      <c r="CM62" s="346">
        <v>0.23763709179188489</v>
      </c>
      <c r="CN62" s="347">
        <v>52905283.99583897</v>
      </c>
      <c r="CO62" s="347">
        <v>12572257.829194924</v>
      </c>
      <c r="CP62" s="346">
        <v>0.20216396588953758</v>
      </c>
      <c r="CQ62" s="347">
        <v>0</v>
      </c>
      <c r="CR62" s="348">
        <v>0</v>
      </c>
      <c r="CS62" s="438">
        <v>0.14199909512572403</v>
      </c>
      <c r="CT62" s="439">
        <v>560246.14197304694</v>
      </c>
      <c r="CU62" s="439">
        <v>79554.445207850586</v>
      </c>
      <c r="CV62" s="439">
        <f t="shared" si="14"/>
        <v>6212749531.3219109</v>
      </c>
      <c r="CW62" s="662"/>
      <c r="CX62" s="439">
        <f t="shared" si="15"/>
        <v>555094869397.97485</v>
      </c>
      <c r="CY62" s="662"/>
      <c r="CZ62" s="709">
        <f t="shared" si="16"/>
        <v>1.1192230146280967E-2</v>
      </c>
      <c r="DA62" s="673">
        <v>1.2486337737079E-2</v>
      </c>
    </row>
    <row r="63" spans="1:105" ht="15.75">
      <c r="A63" s="171">
        <v>39814</v>
      </c>
      <c r="B63" s="316">
        <v>1129000000000</v>
      </c>
      <c r="C63" s="173">
        <v>-66319019453.098183</v>
      </c>
      <c r="D63" s="333">
        <v>0</v>
      </c>
      <c r="E63" s="334">
        <v>0</v>
      </c>
      <c r="F63" s="335">
        <v>0</v>
      </c>
      <c r="G63" s="333">
        <v>5.2607473636984182E-2</v>
      </c>
      <c r="H63" s="334">
        <v>238227159</v>
      </c>
      <c r="I63" s="335">
        <v>12532528.98670614</v>
      </c>
      <c r="J63" s="333">
        <v>-5.7057514738512657E-2</v>
      </c>
      <c r="K63" s="425">
        <v>15011546</v>
      </c>
      <c r="L63" s="334">
        <v>-856521.50714286068</v>
      </c>
      <c r="M63" s="426">
        <v>-0.2055521237973115</v>
      </c>
      <c r="N63" s="427">
        <v>2698005802</v>
      </c>
      <c r="O63" s="427">
        <v>-554580822.61856866</v>
      </c>
      <c r="P63" s="453">
        <v>-8.1179096762317104E-2</v>
      </c>
      <c r="Q63" s="671">
        <v>5757266725</v>
      </c>
      <c r="R63" s="427">
        <v>-467369712.55524349</v>
      </c>
      <c r="S63" s="333">
        <v>0.20191414007198127</v>
      </c>
      <c r="T63" s="334">
        <v>25890644</v>
      </c>
      <c r="U63" s="334">
        <v>5227687.1191698015</v>
      </c>
      <c r="V63" s="431">
        <v>7.3716432475675608E-3</v>
      </c>
      <c r="W63" s="335">
        <v>67348388</v>
      </c>
      <c r="X63" s="335">
        <v>496468.28963476012</v>
      </c>
      <c r="Y63" s="670">
        <v>0.10295488987767105</v>
      </c>
      <c r="Z63" s="669">
        <v>108188561</v>
      </c>
      <c r="AA63" s="669">
        <v>11138541.383778697</v>
      </c>
      <c r="AB63" s="428">
        <v>0.10736322954252966</v>
      </c>
      <c r="AC63" s="429">
        <v>367947594</v>
      </c>
      <c r="AD63" s="429">
        <v>39504041.99424351</v>
      </c>
      <c r="AE63" s="702">
        <v>0</v>
      </c>
      <c r="AF63" s="427">
        <v>608200625</v>
      </c>
      <c r="AG63" s="643">
        <v>0</v>
      </c>
      <c r="AH63" s="670">
        <v>4.4362979515047134E-2</v>
      </c>
      <c r="AI63" s="669">
        <v>39707261</v>
      </c>
      <c r="AJ63" s="669">
        <v>1761532.40634163</v>
      </c>
      <c r="AK63" s="329">
        <v>-0.16204883697618852</v>
      </c>
      <c r="AL63" s="173">
        <v>16903374</v>
      </c>
      <c r="AM63" s="173">
        <f t="shared" si="10"/>
        <v>-2739172.0976735437</v>
      </c>
      <c r="AN63" s="706">
        <v>0</v>
      </c>
      <c r="AO63" s="427">
        <v>0</v>
      </c>
      <c r="AP63" s="427">
        <v>0</v>
      </c>
      <c r="AQ63" s="424">
        <v>3.2978382706664172E-2</v>
      </c>
      <c r="AR63" s="425">
        <v>0</v>
      </c>
      <c r="AS63" s="359">
        <v>0</v>
      </c>
      <c r="AT63" s="333">
        <v>1.1582404909754913E-2</v>
      </c>
      <c r="AU63" s="335">
        <v>0</v>
      </c>
      <c r="AV63" s="335">
        <v>0</v>
      </c>
      <c r="AW63" s="415">
        <f>0</f>
        <v>0</v>
      </c>
      <c r="AX63" s="359">
        <f>0</f>
        <v>0</v>
      </c>
      <c r="AY63" s="220">
        <f t="shared" si="11"/>
        <v>0</v>
      </c>
      <c r="AZ63" s="426">
        <v>1.0405888057268822E-2</v>
      </c>
      <c r="BA63" s="427">
        <v>646173686</v>
      </c>
      <c r="BB63" s="454">
        <v>6724011.0420687739</v>
      </c>
      <c r="BC63" s="426">
        <v>-0.10296685706402581</v>
      </c>
      <c r="BD63" s="427">
        <v>102683144</v>
      </c>
      <c r="BE63" s="427">
        <v>-10572960.61113278</v>
      </c>
      <c r="BF63" s="658">
        <v>9.8096374969664182E-2</v>
      </c>
      <c r="BG63" s="217">
        <f>'[5]SPU investering'!G20</f>
        <v>1311785183</v>
      </c>
      <c r="BH63" s="217">
        <f t="shared" si="12"/>
        <v>128681371.19121754</v>
      </c>
      <c r="BI63" s="428">
        <v>-0.3493371581410446</v>
      </c>
      <c r="BJ63" s="429">
        <v>0</v>
      </c>
      <c r="BK63" s="430">
        <v>0</v>
      </c>
      <c r="BL63" s="446">
        <v>0</v>
      </c>
      <c r="BM63" s="429">
        <v>0</v>
      </c>
      <c r="BN63" s="643">
        <v>0</v>
      </c>
      <c r="BO63" s="428">
        <v>0</v>
      </c>
      <c r="BP63" s="429">
        <v>0</v>
      </c>
      <c r="BQ63" s="430">
        <v>0</v>
      </c>
      <c r="BR63" s="426">
        <v>-0.12933393260440862</v>
      </c>
      <c r="BS63" s="427">
        <v>612877988</v>
      </c>
      <c r="BT63" s="454">
        <v>-79265920.394717559</v>
      </c>
      <c r="BU63" s="331">
        <v>-0.29609165034973373</v>
      </c>
      <c r="BV63" s="173">
        <v>108113391</v>
      </c>
      <c r="BW63" s="172">
        <f t="shared" si="13"/>
        <v>-32011472.36609605</v>
      </c>
      <c r="BX63" s="426">
        <v>-0.134552874825765</v>
      </c>
      <c r="BY63" s="427">
        <v>189787994</v>
      </c>
      <c r="BZ63" s="427">
        <v>-25536520.20011504</v>
      </c>
      <c r="CA63" s="431">
        <v>6.2443248723916267E-2</v>
      </c>
      <c r="CB63" s="427">
        <v>71876520</v>
      </c>
      <c r="CC63" s="335">
        <v>4488203.4157695416</v>
      </c>
      <c r="CD63" s="431">
        <v>-0.36293987361869656</v>
      </c>
      <c r="CE63" s="427">
        <v>34877475</v>
      </c>
      <c r="CF63" s="335">
        <v>-12658426.368639249</v>
      </c>
      <c r="CG63" s="424">
        <v>0.37925576291927754</v>
      </c>
      <c r="CH63" s="425">
        <v>0</v>
      </c>
      <c r="CI63" s="359">
        <v>0</v>
      </c>
      <c r="CJ63" s="333">
        <v>-0.1066948909534424</v>
      </c>
      <c r="CK63" s="334">
        <v>3504679584</v>
      </c>
      <c r="CL63" s="335">
        <v>-373931406.04163587</v>
      </c>
      <c r="CM63" s="333">
        <v>-2.1458072699456203E-2</v>
      </c>
      <c r="CN63" s="334">
        <v>379808583</v>
      </c>
      <c r="CO63" s="334">
        <v>-8149960.1858914457</v>
      </c>
      <c r="CP63" s="333">
        <v>-8.6882324946650144E-3</v>
      </c>
      <c r="CQ63" s="334">
        <v>124958834</v>
      </c>
      <c r="CR63" s="335">
        <v>-1085671.4020542514</v>
      </c>
      <c r="CS63" s="426">
        <v>-0.12664470942532541</v>
      </c>
      <c r="CT63" s="427">
        <v>7890153</v>
      </c>
      <c r="CU63" s="427">
        <v>-999246.1340063595</v>
      </c>
      <c r="CV63" s="427">
        <f t="shared" si="14"/>
        <v>-64959816026.444221</v>
      </c>
      <c r="CX63" s="427">
        <f t="shared" si="15"/>
        <v>1111961789786</v>
      </c>
      <c r="CZ63" s="661">
        <f t="shared" si="16"/>
        <v>-5.8419108123261961E-2</v>
      </c>
      <c r="DA63" s="672">
        <v>-5.87413812693518E-2</v>
      </c>
    </row>
    <row r="64" spans="1:105" ht="15.75">
      <c r="A64" s="171">
        <v>39845</v>
      </c>
      <c r="B64" s="316">
        <v>1062680980546.9019</v>
      </c>
      <c r="C64" s="173">
        <v>-91117711312.500275</v>
      </c>
      <c r="D64" s="333">
        <v>0</v>
      </c>
      <c r="E64" s="334">
        <v>0</v>
      </c>
      <c r="F64" s="335">
        <v>0</v>
      </c>
      <c r="G64" s="333">
        <v>7.0267352934533941E-2</v>
      </c>
      <c r="H64" s="334">
        <v>250759687.98670614</v>
      </c>
      <c r="I64" s="335">
        <v>17620219.497515492</v>
      </c>
      <c r="J64" s="333">
        <v>-0.15001520940604607</v>
      </c>
      <c r="K64" s="334">
        <v>14155024.49285714</v>
      </c>
      <c r="L64" s="334">
        <v>-2123468.9634436746</v>
      </c>
      <c r="M64" s="426">
        <v>-0.14658966712543831</v>
      </c>
      <c r="N64" s="427">
        <v>2143424979.3814313</v>
      </c>
      <c r="O64" s="427">
        <v>-314203954.23587346</v>
      </c>
      <c r="P64" s="453">
        <v>5.7536167312112085E-2</v>
      </c>
      <c r="Q64" s="671">
        <v>5289897012.4447565</v>
      </c>
      <c r="R64" s="427">
        <v>304360399.57186335</v>
      </c>
      <c r="S64" s="333">
        <v>0.30099311496776354</v>
      </c>
      <c r="T64" s="334">
        <v>31118331.119169801</v>
      </c>
      <c r="U64" s="334">
        <v>9366403.4161572102</v>
      </c>
      <c r="V64" s="431">
        <v>0.11662014341061672</v>
      </c>
      <c r="W64" s="335">
        <v>67844856.289634764</v>
      </c>
      <c r="X64" s="335">
        <v>7912076.8701698873</v>
      </c>
      <c r="Y64" s="670">
        <v>0.11690883295017732</v>
      </c>
      <c r="Z64" s="669">
        <v>119327102.38377871</v>
      </c>
      <c r="AA64" s="669">
        <v>13950392.279013891</v>
      </c>
      <c r="AB64" s="428">
        <v>-7.1104649368958564E-2</v>
      </c>
      <c r="AC64" s="429">
        <v>407451635.99424356</v>
      </c>
      <c r="AD64" s="429">
        <v>-28971705.712179225</v>
      </c>
      <c r="AE64" s="702">
        <v>0</v>
      </c>
      <c r="AF64" s="427">
        <v>608200625</v>
      </c>
      <c r="AG64" s="643">
        <v>0</v>
      </c>
      <c r="AH64" s="670">
        <v>0.13321462655686897</v>
      </c>
      <c r="AI64" s="669">
        <v>41468793.406341627</v>
      </c>
      <c r="AJ64" s="669">
        <v>5524249.8273897506</v>
      </c>
      <c r="AK64" s="329">
        <v>0.11117879864706767</v>
      </c>
      <c r="AL64" s="173">
        <f t="shared" ref="AL64:AL74" si="21">AL63*(1+AK63)</f>
        <v>14164201.902326455</v>
      </c>
      <c r="AM64" s="173">
        <f t="shared" si="10"/>
        <v>1574758.9512951658</v>
      </c>
      <c r="AN64" s="426">
        <v>0.49580720984839971</v>
      </c>
      <c r="AO64" s="427">
        <v>0</v>
      </c>
      <c r="AP64" s="427">
        <v>0</v>
      </c>
      <c r="AQ64" s="424">
        <v>-0.23645300160382871</v>
      </c>
      <c r="AR64" s="425">
        <v>0</v>
      </c>
      <c r="AS64" s="359">
        <v>0</v>
      </c>
      <c r="AT64" s="333">
        <v>2.1565164574143536E-2</v>
      </c>
      <c r="AU64" s="335">
        <v>0</v>
      </c>
      <c r="AV64" s="335">
        <v>0</v>
      </c>
      <c r="AW64" s="415">
        <f>0</f>
        <v>0</v>
      </c>
      <c r="AX64" s="359">
        <f>0</f>
        <v>0</v>
      </c>
      <c r="AY64" s="220">
        <f t="shared" si="11"/>
        <v>0</v>
      </c>
      <c r="AZ64" s="426">
        <v>-3.8761452917272524E-2</v>
      </c>
      <c r="BA64" s="427">
        <v>652897697.04206872</v>
      </c>
      <c r="BB64" s="454">
        <v>-25307263.343691807</v>
      </c>
      <c r="BC64" s="426">
        <v>4.6702272662232584E-2</v>
      </c>
      <c r="BD64" s="427">
        <v>92110183.388867214</v>
      </c>
      <c r="BE64" s="427">
        <v>4301754.8995951228</v>
      </c>
      <c r="BF64" s="658">
        <v>7.9631947719522769E-2</v>
      </c>
      <c r="BG64" s="217">
        <f t="shared" ref="BG64:BG74" si="22">BG63*(1+BF63)</f>
        <v>1440466554.1912174</v>
      </c>
      <c r="BH64" s="217">
        <f t="shared" si="12"/>
        <v>114707157.33507614</v>
      </c>
      <c r="BI64" s="428">
        <v>0.13708734344415699</v>
      </c>
      <c r="BJ64" s="429">
        <v>0</v>
      </c>
      <c r="BK64" s="430">
        <v>0</v>
      </c>
      <c r="BL64" s="446">
        <v>0</v>
      </c>
      <c r="BM64" s="429">
        <v>0</v>
      </c>
      <c r="BN64" s="643">
        <v>0</v>
      </c>
      <c r="BO64" s="428">
        <v>0</v>
      </c>
      <c r="BP64" s="429">
        <v>0</v>
      </c>
      <c r="BQ64" s="430">
        <v>0</v>
      </c>
      <c r="BR64" s="426">
        <v>3.3054977277012905E-2</v>
      </c>
      <c r="BS64" s="427">
        <v>533612067.60528243</v>
      </c>
      <c r="BT64" s="454">
        <v>17638534.769432485</v>
      </c>
      <c r="BU64" s="331">
        <v>1.2352466813902055E-3</v>
      </c>
      <c r="BV64" s="173">
        <f t="shared" ref="BV64:BV74" si="23">BV63*(1+BU63)</f>
        <v>76101918.63390395</v>
      </c>
      <c r="BW64" s="172">
        <f t="shared" si="13"/>
        <v>94004.642439957301</v>
      </c>
      <c r="BX64" s="426">
        <v>-7.7356529855201542E-2</v>
      </c>
      <c r="BY64" s="427">
        <v>164251473.79988497</v>
      </c>
      <c r="BZ64" s="427">
        <v>-12705924.036761656</v>
      </c>
      <c r="CA64" s="431">
        <v>-0.38654715254838695</v>
      </c>
      <c r="CB64" s="335">
        <v>76364723.415769532</v>
      </c>
      <c r="CC64" s="335">
        <v>-29518566.391510844</v>
      </c>
      <c r="CD64" s="431">
        <v>0.38944168771294346</v>
      </c>
      <c r="CE64" s="335">
        <v>22219048.631360751</v>
      </c>
      <c r="CF64" s="335">
        <v>8653023.7983730976</v>
      </c>
      <c r="CG64" s="424">
        <v>-0.14144517255172734</v>
      </c>
      <c r="CH64" s="425">
        <v>0</v>
      </c>
      <c r="CI64" s="359">
        <v>0</v>
      </c>
      <c r="CJ64" s="333">
        <v>-0.1161645982073141</v>
      </c>
      <c r="CK64" s="334">
        <v>3130748177.958364</v>
      </c>
      <c r="CL64" s="335">
        <v>-363682104.18081409</v>
      </c>
      <c r="CM64" s="333">
        <v>-4.7579314384519025E-2</v>
      </c>
      <c r="CN64" s="334">
        <v>371658622.81410855</v>
      </c>
      <c r="CO64" s="334">
        <v>-17683262.458589844</v>
      </c>
      <c r="CP64" s="333">
        <v>-6.5639432379118231E-3</v>
      </c>
      <c r="CQ64" s="334">
        <v>123873162.59794575</v>
      </c>
      <c r="CR64" s="335">
        <v>-813096.40799353772</v>
      </c>
      <c r="CS64" s="426">
        <v>-0.20128292900798589</v>
      </c>
      <c r="CT64" s="427">
        <v>6890906.8659936413</v>
      </c>
      <c r="CU64" s="427">
        <v>-1387021.9175084406</v>
      </c>
      <c r="CV64" s="427">
        <f t="shared" si="14"/>
        <v>-90827017920.710251</v>
      </c>
      <c r="CX64" s="427">
        <f t="shared" si="15"/>
        <v>1047001973759.5559</v>
      </c>
      <c r="CZ64" s="661">
        <f t="shared" si="16"/>
        <v>-8.6749614802129005E-2</v>
      </c>
      <c r="DA64" s="672">
        <v>-8.574324089775949E-2</v>
      </c>
    </row>
    <row r="65" spans="1:105" ht="15.75">
      <c r="A65" s="171">
        <v>39873</v>
      </c>
      <c r="B65" s="316">
        <v>971563269234.40149</v>
      </c>
      <c r="C65" s="173">
        <v>57651682633.037094</v>
      </c>
      <c r="D65" s="333">
        <v>0</v>
      </c>
      <c r="E65" s="334">
        <v>0</v>
      </c>
      <c r="F65" s="335">
        <v>0</v>
      </c>
      <c r="G65" s="333">
        <v>-2.4561162386838318E-3</v>
      </c>
      <c r="H65" s="334">
        <v>268379907.48422161</v>
      </c>
      <c r="I65" s="335">
        <v>-659172.24890846107</v>
      </c>
      <c r="J65" s="333">
        <v>-2.8224956388504398E-2</v>
      </c>
      <c r="K65" s="334">
        <v>12031555.529413465</v>
      </c>
      <c r="L65" s="334">
        <v>-339590.13010356401</v>
      </c>
      <c r="M65" s="426">
        <v>0.27820111905804468</v>
      </c>
      <c r="N65" s="427">
        <v>1829221025.1455579</v>
      </c>
      <c r="O65" s="427">
        <v>508891336.1999979</v>
      </c>
      <c r="P65" s="453">
        <v>0.21372793558674952</v>
      </c>
      <c r="Q65" s="671">
        <v>5594257412.0166197</v>
      </c>
      <c r="R65" s="427">
        <v>1195649087.8111842</v>
      </c>
      <c r="S65" s="333">
        <v>6.8652775129747851E-2</v>
      </c>
      <c r="T65" s="334">
        <v>40484734.53532701</v>
      </c>
      <c r="U65" s="334">
        <v>2779389.3762413422</v>
      </c>
      <c r="V65" s="431">
        <v>-7.6056395080668665E-2</v>
      </c>
      <c r="W65" s="335">
        <v>75756933.159804642</v>
      </c>
      <c r="X65" s="335">
        <v>-5761799.2385019111</v>
      </c>
      <c r="Y65" s="670">
        <v>3.2394713961561857E-2</v>
      </c>
      <c r="Z65" s="669">
        <v>133277494.66279259</v>
      </c>
      <c r="AA65" s="669">
        <v>4317486.3171147527</v>
      </c>
      <c r="AB65" s="428">
        <v>0.27208538434216639</v>
      </c>
      <c r="AC65" s="429">
        <v>378479930.28206432</v>
      </c>
      <c r="AD65" s="429">
        <v>102978857.2965918</v>
      </c>
      <c r="AE65" s="702">
        <v>0</v>
      </c>
      <c r="AF65" s="427">
        <v>608200625</v>
      </c>
      <c r="AG65" s="643">
        <v>0</v>
      </c>
      <c r="AH65" s="670">
        <v>7.2304075733615733E-2</v>
      </c>
      <c r="AI65" s="669">
        <v>46993043.233731382</v>
      </c>
      <c r="AJ65" s="669">
        <v>3397788.556924792</v>
      </c>
      <c r="AK65" s="329">
        <v>9.1527974054479405E-2</v>
      </c>
      <c r="AL65" s="173">
        <f t="shared" si="21"/>
        <v>15738960.853621621</v>
      </c>
      <c r="AM65" s="173">
        <f t="shared" si="10"/>
        <v>1440555.2006547467</v>
      </c>
      <c r="AN65" s="426">
        <v>0.25944584786858965</v>
      </c>
      <c r="AO65" s="427">
        <v>0</v>
      </c>
      <c r="AP65" s="427">
        <v>0</v>
      </c>
      <c r="AQ65" s="424">
        <v>0.22686289702767626</v>
      </c>
      <c r="AR65" s="425">
        <v>0</v>
      </c>
      <c r="AS65" s="359">
        <v>0</v>
      </c>
      <c r="AT65" s="333">
        <v>0.20174342530069564</v>
      </c>
      <c r="AU65" s="335">
        <v>0</v>
      </c>
      <c r="AV65" s="335">
        <v>0</v>
      </c>
      <c r="AW65" s="415">
        <f>0</f>
        <v>0</v>
      </c>
      <c r="AX65" s="359">
        <f>0</f>
        <v>0</v>
      </c>
      <c r="AY65" s="220">
        <f t="shared" si="11"/>
        <v>0</v>
      </c>
      <c r="AZ65" s="426">
        <v>7.7707187283861362E-2</v>
      </c>
      <c r="BA65" s="427">
        <v>627590433.69837689</v>
      </c>
      <c r="BB65" s="454">
        <v>48768287.368959554</v>
      </c>
      <c r="BC65" s="426">
        <v>0.1013552650185745</v>
      </c>
      <c r="BD65" s="427">
        <v>96411938.288462341</v>
      </c>
      <c r="BE65" s="427">
        <v>9771857.55618155</v>
      </c>
      <c r="BF65" s="658">
        <v>3.2549814633432171E-2</v>
      </c>
      <c r="BG65" s="217">
        <f t="shared" si="22"/>
        <v>1555173711.5262938</v>
      </c>
      <c r="BH65" s="217">
        <f t="shared" si="12"/>
        <v>50620616.032967575</v>
      </c>
      <c r="BI65" s="428">
        <v>5.3967429296663469E-2</v>
      </c>
      <c r="BJ65" s="429">
        <v>0</v>
      </c>
      <c r="BK65" s="430">
        <v>0</v>
      </c>
      <c r="BL65" s="446">
        <v>0</v>
      </c>
      <c r="BM65" s="429">
        <v>0</v>
      </c>
      <c r="BN65" s="643">
        <v>0</v>
      </c>
      <c r="BO65" s="428">
        <v>0</v>
      </c>
      <c r="BP65" s="429">
        <v>0</v>
      </c>
      <c r="BQ65" s="430">
        <v>0</v>
      </c>
      <c r="BR65" s="426">
        <v>0.17167003255181898</v>
      </c>
      <c r="BS65" s="427">
        <v>551250602.37471497</v>
      </c>
      <c r="BT65" s="454">
        <v>94633208.853877142</v>
      </c>
      <c r="BU65" s="331">
        <v>0.13061646636114857</v>
      </c>
      <c r="BV65" s="173">
        <f t="shared" si="23"/>
        <v>76195923.276343912</v>
      </c>
      <c r="BW65" s="172">
        <f t="shared" si="13"/>
        <v>9952442.249481231</v>
      </c>
      <c r="BX65" s="426">
        <v>0.19495905906484412</v>
      </c>
      <c r="BY65" s="427">
        <v>151545549.7631233</v>
      </c>
      <c r="BZ65" s="427">
        <v>29545177.787283029</v>
      </c>
      <c r="CA65" s="431">
        <v>0.56879007022169115</v>
      </c>
      <c r="CB65" s="335">
        <v>46846157.024258688</v>
      </c>
      <c r="CC65" s="335">
        <v>26645628.943444468</v>
      </c>
      <c r="CD65" s="431">
        <v>0.2492615026282525</v>
      </c>
      <c r="CE65" s="335">
        <v>30872072.429733846</v>
      </c>
      <c r="CF65" s="335">
        <v>7695219.1630837051</v>
      </c>
      <c r="CG65" s="424">
        <v>0.20058636329781368</v>
      </c>
      <c r="CH65" s="425">
        <v>0</v>
      </c>
      <c r="CI65" s="359">
        <v>0</v>
      </c>
      <c r="CJ65" s="333">
        <v>5.5171645144485824E-2</v>
      </c>
      <c r="CK65" s="334">
        <v>2767066073.7775502</v>
      </c>
      <c r="CL65" s="335">
        <v>152663587.51380062</v>
      </c>
      <c r="CM65" s="333">
        <v>0.23529984339290363</v>
      </c>
      <c r="CN65" s="334">
        <v>353975360.3555187</v>
      </c>
      <c r="CO65" s="334">
        <v>83290346.85660018</v>
      </c>
      <c r="CP65" s="333">
        <v>1.8029763281004422E-2</v>
      </c>
      <c r="CQ65" s="334">
        <v>123060066.18995221</v>
      </c>
      <c r="CR65" s="335">
        <v>2218743.8627495742</v>
      </c>
      <c r="CS65" s="426">
        <v>0.3290011732836115</v>
      </c>
      <c r="CT65" s="427">
        <v>5503884.9484852012</v>
      </c>
      <c r="CU65" s="427">
        <v>1810784.6056696409</v>
      </c>
      <c r="CV65" s="427">
        <f t="shared" si="14"/>
        <v>55321372793.101807</v>
      </c>
      <c r="CX65" s="427">
        <f t="shared" si="15"/>
        <v>956174955838.84546</v>
      </c>
      <c r="CZ65" s="661">
        <f t="shared" si="16"/>
        <v>5.7856956465220072E-2</v>
      </c>
      <c r="DA65" s="672">
        <v>5.9339092428295499E-2</v>
      </c>
    </row>
    <row r="66" spans="1:105" ht="15.75">
      <c r="A66" s="171">
        <v>39904</v>
      </c>
      <c r="B66" s="316">
        <v>1029214951867.4386</v>
      </c>
      <c r="C66" s="173">
        <v>131493012610.38583</v>
      </c>
      <c r="D66" s="333">
        <v>0</v>
      </c>
      <c r="E66" s="334">
        <v>0</v>
      </c>
      <c r="F66" s="335">
        <v>0</v>
      </c>
      <c r="G66" s="333">
        <v>9.3700772700059679E-2</v>
      </c>
      <c r="H66" s="334">
        <v>267720735.23531315</v>
      </c>
      <c r="I66" s="335">
        <v>25085639.759376936</v>
      </c>
      <c r="J66" s="333">
        <v>0.46011219398045572</v>
      </c>
      <c r="K66" s="334">
        <v>11691965.399309902</v>
      </c>
      <c r="L66" s="334">
        <v>5379615.8518200535</v>
      </c>
      <c r="M66" s="426">
        <v>-2.2538647153769801E-2</v>
      </c>
      <c r="N66" s="427">
        <v>2338112361.3455558</v>
      </c>
      <c r="O66" s="427">
        <v>-52697889.518234998</v>
      </c>
      <c r="P66" s="453">
        <v>-4.2352696937724959E-3</v>
      </c>
      <c r="Q66" s="671">
        <v>6789906499.8278036</v>
      </c>
      <c r="R66" s="427">
        <v>-28757085.22226958</v>
      </c>
      <c r="S66" s="333">
        <v>2.4546628706296158E-2</v>
      </c>
      <c r="T66" s="334">
        <v>43264123.911568351</v>
      </c>
      <c r="U66" s="334">
        <v>1061988.3859604576</v>
      </c>
      <c r="V66" s="431">
        <v>3.2020666291735139E-2</v>
      </c>
      <c r="W66" s="335">
        <v>69995133.921302736</v>
      </c>
      <c r="X66" s="335">
        <v>2241290.8253393453</v>
      </c>
      <c r="Y66" s="670">
        <v>0.11578407846483053</v>
      </c>
      <c r="Z66" s="669">
        <v>137594980.97990736</v>
      </c>
      <c r="AA66" s="669">
        <v>15931308.074144458</v>
      </c>
      <c r="AB66" s="428">
        <v>-8.9021620531011203E-2</v>
      </c>
      <c r="AC66" s="429">
        <v>481458787.57865614</v>
      </c>
      <c r="AD66" s="429">
        <v>-42860241.489147857</v>
      </c>
      <c r="AE66" s="702">
        <v>0</v>
      </c>
      <c r="AF66" s="427">
        <v>608200625</v>
      </c>
      <c r="AG66" s="643">
        <v>0</v>
      </c>
      <c r="AH66" s="670">
        <v>0.16904940165124094</v>
      </c>
      <c r="AI66" s="669">
        <v>50390831.790656172</v>
      </c>
      <c r="AJ66" s="669">
        <v>8518539.9629187565</v>
      </c>
      <c r="AK66" s="329">
        <v>-1.325602683935145E-2</v>
      </c>
      <c r="AL66" s="173">
        <f t="shared" si="21"/>
        <v>17179516.05427637</v>
      </c>
      <c r="AM66" s="173">
        <f t="shared" si="10"/>
        <v>-227732.12590255667</v>
      </c>
      <c r="AN66" s="426">
        <v>0.22510858598254188</v>
      </c>
      <c r="AO66" s="427">
        <v>0</v>
      </c>
      <c r="AP66" s="427">
        <v>0</v>
      </c>
      <c r="AQ66" s="424">
        <v>-3.6863480816901127E-2</v>
      </c>
      <c r="AR66" s="425">
        <v>0</v>
      </c>
      <c r="AS66" s="359">
        <v>0</v>
      </c>
      <c r="AT66" s="333">
        <v>-7.0647272441849943E-2</v>
      </c>
      <c r="AU66" s="335">
        <v>0</v>
      </c>
      <c r="AV66" s="335">
        <v>0</v>
      </c>
      <c r="AW66" s="415">
        <f>0</f>
        <v>0</v>
      </c>
      <c r="AX66" s="359">
        <f>0</f>
        <v>0</v>
      </c>
      <c r="AY66" s="220">
        <f t="shared" si="11"/>
        <v>0</v>
      </c>
      <c r="AZ66" s="426">
        <v>0.16454339706277923</v>
      </c>
      <c r="BA66" s="427">
        <v>676358721.06733644</v>
      </c>
      <c r="BB66" s="454">
        <v>111290361.59745629</v>
      </c>
      <c r="BC66" s="426">
        <v>6.2409941550591243E-2</v>
      </c>
      <c r="BD66" s="427">
        <v>106183795.84464389</v>
      </c>
      <c r="BE66" s="427">
        <v>6626924.4922841387</v>
      </c>
      <c r="BF66" s="658">
        <v>0.11988292785182147</v>
      </c>
      <c r="BG66" s="217">
        <f t="shared" si="22"/>
        <v>1605794327.5592613</v>
      </c>
      <c r="BH66" s="217">
        <f t="shared" si="12"/>
        <v>192507325.51565111</v>
      </c>
      <c r="BI66" s="428">
        <v>0.38718198155095568</v>
      </c>
      <c r="BJ66" s="429">
        <v>0</v>
      </c>
      <c r="BK66" s="430">
        <v>0</v>
      </c>
      <c r="BL66" s="446">
        <v>0</v>
      </c>
      <c r="BM66" s="429">
        <v>0</v>
      </c>
      <c r="BN66" s="643">
        <v>0</v>
      </c>
      <c r="BO66" s="428">
        <v>0</v>
      </c>
      <c r="BP66" s="429">
        <v>0</v>
      </c>
      <c r="BQ66" s="430">
        <v>0</v>
      </c>
      <c r="BR66" s="426">
        <v>-2.1679864001858694E-2</v>
      </c>
      <c r="BS66" s="427">
        <v>645883811.22859216</v>
      </c>
      <c r="BT66" s="454">
        <v>-14002673.18843805</v>
      </c>
      <c r="BU66" s="331">
        <v>0.31262150776231062</v>
      </c>
      <c r="BV66" s="173">
        <f t="shared" si="23"/>
        <v>86148365.525825143</v>
      </c>
      <c r="BW66" s="172">
        <f t="shared" si="13"/>
        <v>26931831.921942119</v>
      </c>
      <c r="BX66" s="426">
        <v>3.6993075725559335E-2</v>
      </c>
      <c r="BY66" s="427">
        <v>181090727.55040631</v>
      </c>
      <c r="BZ66" s="427">
        <v>6699102.9974688143</v>
      </c>
      <c r="CA66" s="431">
        <v>0.59019663915292397</v>
      </c>
      <c r="CB66" s="335">
        <v>73491785.967703149</v>
      </c>
      <c r="CC66" s="335">
        <v>43374605.083484419</v>
      </c>
      <c r="CD66" s="431">
        <v>5.0273097767911328E-2</v>
      </c>
      <c r="CE66" s="335">
        <v>38567291.592817552</v>
      </c>
      <c r="CF66" s="335">
        <v>1938897.2208892615</v>
      </c>
      <c r="CG66" s="424">
        <v>0.2027328067023815</v>
      </c>
      <c r="CH66" s="425">
        <v>0</v>
      </c>
      <c r="CI66" s="359">
        <v>0</v>
      </c>
      <c r="CJ66" s="333">
        <v>2.9529715504007844E-2</v>
      </c>
      <c r="CK66" s="334">
        <v>2919729661.2913513</v>
      </c>
      <c r="CL66" s="335">
        <v>86218786.24654679</v>
      </c>
      <c r="CM66" s="333">
        <v>-6.2111080066165732E-2</v>
      </c>
      <c r="CN66" s="334">
        <v>437265707.21211886</v>
      </c>
      <c r="CO66" s="334">
        <v>-27159045.350840498</v>
      </c>
      <c r="CP66" s="333">
        <v>5.4699847223887148E-2</v>
      </c>
      <c r="CQ66" s="334">
        <v>125278810.05270179</v>
      </c>
      <c r="CR66" s="335">
        <v>6852731.7702731648</v>
      </c>
      <c r="CS66" s="426">
        <v>6.530156690555558E-2</v>
      </c>
      <c r="CT66" s="427">
        <v>7314669.5541548422</v>
      </c>
      <c r="CU66" s="427">
        <v>477659.38328267285</v>
      </c>
      <c r="CV66" s="427">
        <f t="shared" si="14"/>
        <v>131117580668.19183</v>
      </c>
      <c r="CX66" s="427">
        <f t="shared" si="15"/>
        <v>1011496328631.9473</v>
      </c>
      <c r="CZ66" s="661">
        <f t="shared" si="16"/>
        <v>0.12962734214322744</v>
      </c>
      <c r="DA66" s="672">
        <v>0.127760495872899</v>
      </c>
    </row>
    <row r="67" spans="1:105" ht="15.75">
      <c r="A67" s="171">
        <v>39934</v>
      </c>
      <c r="B67" s="316">
        <v>1160707964477.8245</v>
      </c>
      <c r="C67" s="173">
        <v>74351820170.17691</v>
      </c>
      <c r="D67" s="333">
        <v>0</v>
      </c>
      <c r="E67" s="334">
        <v>0</v>
      </c>
      <c r="F67" s="335">
        <v>0</v>
      </c>
      <c r="G67" s="333">
        <v>0.12094653667926256</v>
      </c>
      <c r="H67" s="334">
        <v>292806374.99469006</v>
      </c>
      <c r="I67" s="335">
        <v>35413916.973217189</v>
      </c>
      <c r="J67" s="333">
        <v>0.53383545951039724</v>
      </c>
      <c r="K67" s="334">
        <v>17071581.251129955</v>
      </c>
      <c r="L67" s="334">
        <v>9113415.4217660408</v>
      </c>
      <c r="M67" s="426">
        <v>0.2872220511676844</v>
      </c>
      <c r="N67" s="427">
        <v>2285414471.8273206</v>
      </c>
      <c r="O67" s="427">
        <v>656421432.36655307</v>
      </c>
      <c r="P67" s="453">
        <v>0.12903485271035103</v>
      </c>
      <c r="Q67" s="671">
        <v>6761149414.6055336</v>
      </c>
      <c r="R67" s="427">
        <v>872423918.86630118</v>
      </c>
      <c r="S67" s="333">
        <v>3.50344315965967E-2</v>
      </c>
      <c r="T67" s="334">
        <v>44326112.297528803</v>
      </c>
      <c r="U67" s="334">
        <v>1552940.1492308367</v>
      </c>
      <c r="V67" s="431">
        <v>3.7190811780950716E-3</v>
      </c>
      <c r="W67" s="335">
        <v>72236424.746642068</v>
      </c>
      <c r="X67" s="335">
        <v>268653.12764811754</v>
      </c>
      <c r="Y67" s="670">
        <v>0.15626264975110213</v>
      </c>
      <c r="Z67" s="669">
        <v>153526289.05405182</v>
      </c>
      <c r="AA67" s="669">
        <v>23990424.734039765</v>
      </c>
      <c r="AB67" s="428">
        <v>0.15218265246983137</v>
      </c>
      <c r="AC67" s="429">
        <v>438598546.08950824</v>
      </c>
      <c r="AD67" s="429">
        <v>66747090.113312945</v>
      </c>
      <c r="AE67" s="702">
        <v>0</v>
      </c>
      <c r="AF67" s="427">
        <v>608200625</v>
      </c>
      <c r="AG67" s="643">
        <v>0</v>
      </c>
      <c r="AH67" s="670">
        <v>1.3005532103691915E-2</v>
      </c>
      <c r="AI67" s="669">
        <v>58909371.75357493</v>
      </c>
      <c r="AJ67" s="669">
        <v>766147.72554944037</v>
      </c>
      <c r="AK67" s="329">
        <v>0.29336282387427071</v>
      </c>
      <c r="AL67" s="173">
        <f t="shared" si="21"/>
        <v>16951783.928373814</v>
      </c>
      <c r="AM67" s="173">
        <f t="shared" ref="AM67:AM98" si="24">AK67*AL67</f>
        <v>4973023.2029342195</v>
      </c>
      <c r="AN67" s="426">
        <v>0.31828659356701078</v>
      </c>
      <c r="AO67" s="427">
        <v>0</v>
      </c>
      <c r="AP67" s="427">
        <v>0</v>
      </c>
      <c r="AQ67" s="424">
        <v>0.13176414275108292</v>
      </c>
      <c r="AR67" s="425">
        <v>0</v>
      </c>
      <c r="AS67" s="359">
        <v>0</v>
      </c>
      <c r="AT67" s="333">
        <v>0.29328590266519899</v>
      </c>
      <c r="AU67" s="335">
        <v>0</v>
      </c>
      <c r="AV67" s="335">
        <v>0</v>
      </c>
      <c r="AW67" s="415">
        <f>0</f>
        <v>0</v>
      </c>
      <c r="AX67" s="359">
        <f>0</f>
        <v>0</v>
      </c>
      <c r="AY67" s="220">
        <f t="shared" ref="AY67:AY98" si="25">AW67*AX67</f>
        <v>0</v>
      </c>
      <c r="AZ67" s="426">
        <v>0.14165564080238202</v>
      </c>
      <c r="BA67" s="427">
        <v>787649082.66479266</v>
      </c>
      <c r="BB67" s="454">
        <v>111574935.53228958</v>
      </c>
      <c r="BC67" s="426">
        <v>0.14736131508570691</v>
      </c>
      <c r="BD67" s="427">
        <v>112810720.33692802</v>
      </c>
      <c r="BE67" s="427">
        <v>16623936.104615614</v>
      </c>
      <c r="BF67" s="658">
        <v>0.1868656045776407</v>
      </c>
      <c r="BG67" s="217">
        <f t="shared" si="22"/>
        <v>1798301653.0749123</v>
      </c>
      <c r="BH67" s="217">
        <f t="shared" ref="BH67:BH98" si="26">BF67*BG67</f>
        <v>336040725.61481416</v>
      </c>
      <c r="BI67" s="428">
        <v>0.29929975307963169</v>
      </c>
      <c r="BJ67" s="429">
        <v>0</v>
      </c>
      <c r="BK67" s="430">
        <v>0</v>
      </c>
      <c r="BL67" s="446">
        <v>0</v>
      </c>
      <c r="BM67" s="429">
        <v>0</v>
      </c>
      <c r="BN67" s="643">
        <v>0</v>
      </c>
      <c r="BO67" s="428">
        <v>0</v>
      </c>
      <c r="BP67" s="429">
        <v>0</v>
      </c>
      <c r="BQ67" s="430">
        <v>0</v>
      </c>
      <c r="BR67" s="426">
        <v>0.20509141090408764</v>
      </c>
      <c r="BS67" s="427">
        <v>631881138.0401541</v>
      </c>
      <c r="BT67" s="454">
        <v>129593394.12433577</v>
      </c>
      <c r="BU67" s="331">
        <v>0.38252647026652964</v>
      </c>
      <c r="BV67" s="173">
        <f t="shared" si="23"/>
        <v>113080197.44776727</v>
      </c>
      <c r="BW67" s="172">
        <f t="shared" ref="BW67:BW98" si="27">BU67*BV67</f>
        <v>43256168.786736645</v>
      </c>
      <c r="BX67" s="426">
        <v>7.7120477473964569E-2</v>
      </c>
      <c r="BY67" s="427">
        <v>187789830.54787514</v>
      </c>
      <c r="BZ67" s="427">
        <v>14482441.396607028</v>
      </c>
      <c r="CA67" s="431">
        <v>0.37193370398010056</v>
      </c>
      <c r="CB67" s="335">
        <v>116866391.05118757</v>
      </c>
      <c r="CC67" s="335">
        <v>43466549.694455072</v>
      </c>
      <c r="CD67" s="431">
        <v>8.3458148782871069E-2</v>
      </c>
      <c r="CE67" s="335">
        <v>40506188.813706815</v>
      </c>
      <c r="CF67" s="335">
        <v>3380571.5326414113</v>
      </c>
      <c r="CG67" s="424">
        <v>0.38299767570329912</v>
      </c>
      <c r="CH67" s="425">
        <v>0</v>
      </c>
      <c r="CI67" s="359">
        <v>0</v>
      </c>
      <c r="CJ67" s="333">
        <v>0.19001303470117248</v>
      </c>
      <c r="CK67" s="334">
        <v>3005948447.5378976</v>
      </c>
      <c r="CL67" s="335">
        <v>571169386.67195404</v>
      </c>
      <c r="CM67" s="333">
        <v>0.25595610344443182</v>
      </c>
      <c r="CN67" s="334">
        <v>410106661.86127836</v>
      </c>
      <c r="CO67" s="334">
        <v>104969303.16661598</v>
      </c>
      <c r="CP67" s="333">
        <v>0.17898420544999252</v>
      </c>
      <c r="CQ67" s="334">
        <v>132131541.82297495</v>
      </c>
      <c r="CR67" s="335">
        <v>23649459.02806763</v>
      </c>
      <c r="CS67" s="426">
        <v>-5.5508527514702552E-3</v>
      </c>
      <c r="CT67" s="427">
        <v>7792328.9374375157</v>
      </c>
      <c r="CU67" s="427">
        <v>-43254.070522736321</v>
      </c>
      <c r="CV67" s="427">
        <f t="shared" ref="CV67:CV98" si="28">C67-F67-I67-L67-O67-R67-U67-X67-AA67-AD67-AG67-AJ67-AM67-AP67-AS67-AV67-AY67-BB67-BE67-BH67-BK67-BN67-BQ67-BT67-BW67-BZ67-CC67-CF67-CI67-CL67-CO67-CR67-CU67</f>
        <v>71281985589.913773</v>
      </c>
      <c r="CX67" s="427">
        <f t="shared" ref="CX67:CX98" si="29">B67-E67-H67-K67-N67-Q67-T67-W67-Z67-AC67-AF67-AI67-AL67-AO67-AR67-AU67-AX67-BA67-BD67-BG67-BJ67-BM67-BP67-BS67-BV67-BY67-CB67-CE67-CH67-CK67-CN67-CQ67-CT67</f>
        <v>1142613909300.1389</v>
      </c>
      <c r="CZ67" s="661">
        <f t="shared" ref="CZ67:CZ98" si="30">CV67/CX67</f>
        <v>6.2385014754086636E-2</v>
      </c>
      <c r="DA67" s="672">
        <v>6.4057301617316001E-2</v>
      </c>
    </row>
    <row r="68" spans="1:105" ht="15.75">
      <c r="A68" s="171">
        <v>39965</v>
      </c>
      <c r="B68" s="316">
        <v>1235059784648.0015</v>
      </c>
      <c r="C68" s="173">
        <v>-5208711995.5360994</v>
      </c>
      <c r="D68" s="333">
        <v>0</v>
      </c>
      <c r="E68" s="334">
        <v>0</v>
      </c>
      <c r="F68" s="335">
        <v>0</v>
      </c>
      <c r="G68" s="333">
        <v>3.3202799102620466E-2</v>
      </c>
      <c r="H68" s="334">
        <v>328220291.96790725</v>
      </c>
      <c r="I68" s="335">
        <v>10897832.415613858</v>
      </c>
      <c r="J68" s="333">
        <v>5.7458442656287315E-2</v>
      </c>
      <c r="K68" s="334">
        <v>26184996.672895994</v>
      </c>
      <c r="L68" s="334">
        <v>1504549.1297846686</v>
      </c>
      <c r="M68" s="426">
        <v>4.3448169536269045E-2</v>
      </c>
      <c r="N68" s="427">
        <v>2941835904.1938739</v>
      </c>
      <c r="O68" s="427">
        <v>127817385.11329877</v>
      </c>
      <c r="P68" s="453">
        <v>1.6807242914109784E-2</v>
      </c>
      <c r="Q68" s="671">
        <v>7633573333.4718351</v>
      </c>
      <c r="R68" s="427">
        <v>128299321.31833191</v>
      </c>
      <c r="S68" s="333">
        <v>-9.7566397316888095E-3</v>
      </c>
      <c r="T68" s="334">
        <v>45879052.446759641</v>
      </c>
      <c r="U68" s="334">
        <v>-447625.38595428981</v>
      </c>
      <c r="V68" s="431">
        <v>0.12433163945184381</v>
      </c>
      <c r="W68" s="335">
        <v>72505077.874290198</v>
      </c>
      <c r="X68" s="335">
        <v>9014675.2006941065</v>
      </c>
      <c r="Y68" s="670">
        <v>1.806468897583881E-3</v>
      </c>
      <c r="Z68" s="669">
        <v>177516713.78809157</v>
      </c>
      <c r="AA68" s="669">
        <v>320678.4222594871</v>
      </c>
      <c r="AB68" s="428">
        <v>-5.0440116829015988E-2</v>
      </c>
      <c r="AC68" s="429">
        <v>505345636.20282114</v>
      </c>
      <c r="AD68" s="429">
        <v>-25489692.92910371</v>
      </c>
      <c r="AE68" s="702">
        <v>0</v>
      </c>
      <c r="AF68" s="427">
        <v>608200625</v>
      </c>
      <c r="AG68" s="643">
        <v>0</v>
      </c>
      <c r="AH68" s="670">
        <v>-3.6175370910559584E-3</v>
      </c>
      <c r="AI68" s="669">
        <v>59675519.479124375</v>
      </c>
      <c r="AJ68" s="669">
        <v>-215878.40514376477</v>
      </c>
      <c r="AK68" s="329">
        <v>-1.5169015439345989E-2</v>
      </c>
      <c r="AL68" s="173">
        <f t="shared" si="21"/>
        <v>21924807.131308034</v>
      </c>
      <c r="AM68" s="173">
        <f t="shared" si="24"/>
        <v>-332577.73787949461</v>
      </c>
      <c r="AN68" s="426">
        <v>-6.7330730495446037E-2</v>
      </c>
      <c r="AO68" s="427">
        <v>0</v>
      </c>
      <c r="AP68" s="427">
        <v>0</v>
      </c>
      <c r="AQ68" s="424">
        <v>-0.11743495469192652</v>
      </c>
      <c r="AR68" s="425">
        <v>0</v>
      </c>
      <c r="AS68" s="359">
        <v>0</v>
      </c>
      <c r="AT68" s="333">
        <v>-4.7544549378515016E-2</v>
      </c>
      <c r="AU68" s="335">
        <v>0</v>
      </c>
      <c r="AV68" s="335">
        <v>0</v>
      </c>
      <c r="AW68" s="415">
        <f>0</f>
        <v>0</v>
      </c>
      <c r="AX68" s="359">
        <f>0</f>
        <v>0</v>
      </c>
      <c r="AY68" s="220">
        <f t="shared" si="25"/>
        <v>0</v>
      </c>
      <c r="AZ68" s="426">
        <v>-1.4767741017796822E-2</v>
      </c>
      <c r="BA68" s="427">
        <v>899224018.19708216</v>
      </c>
      <c r="BB68" s="454">
        <v>-13279507.417717127</v>
      </c>
      <c r="BC68" s="426">
        <v>-8.1743474671419528E-2</v>
      </c>
      <c r="BD68" s="427">
        <v>129434656.44154364</v>
      </c>
      <c r="BE68" s="427">
        <v>-10580438.560433211</v>
      </c>
      <c r="BF68" s="658">
        <v>-7.713639897616914E-2</v>
      </c>
      <c r="BG68" s="217">
        <f t="shared" si="22"/>
        <v>2134342378.6897264</v>
      </c>
      <c r="BH68" s="217">
        <f t="shared" si="26"/>
        <v>-164635485.2743566</v>
      </c>
      <c r="BI68" s="428">
        <v>6.7005023449507012E-2</v>
      </c>
      <c r="BJ68" s="429">
        <v>0</v>
      </c>
      <c r="BK68" s="430">
        <v>0</v>
      </c>
      <c r="BL68" s="446">
        <v>0</v>
      </c>
      <c r="BM68" s="429">
        <v>0</v>
      </c>
      <c r="BN68" s="643">
        <v>0</v>
      </c>
      <c r="BO68" s="428">
        <v>0</v>
      </c>
      <c r="BP68" s="429">
        <v>0</v>
      </c>
      <c r="BQ68" s="430">
        <v>0</v>
      </c>
      <c r="BR68" s="426">
        <v>-0.11399357347882592</v>
      </c>
      <c r="BS68" s="427">
        <v>761474532.16448987</v>
      </c>
      <c r="BT68" s="454">
        <v>-86803203.034547374</v>
      </c>
      <c r="BU68" s="331">
        <v>6.6264355356750973E-2</v>
      </c>
      <c r="BV68" s="173">
        <f t="shared" si="23"/>
        <v>156336366.23450392</v>
      </c>
      <c r="BW68" s="172">
        <f t="shared" si="27"/>
        <v>10359528.527346332</v>
      </c>
      <c r="BX68" s="426">
        <v>-8.1673780189216658E-2</v>
      </c>
      <c r="BY68" s="427">
        <v>202272271.94448218</v>
      </c>
      <c r="BZ68" s="427">
        <v>-16520341.077167092</v>
      </c>
      <c r="CA68" s="431">
        <v>9.1380445873428404E-2</v>
      </c>
      <c r="CB68" s="335">
        <v>160332940.74564263</v>
      </c>
      <c r="CC68" s="335">
        <v>14651295.613534801</v>
      </c>
      <c r="CD68" s="431">
        <v>1.8361877880793933E-2</v>
      </c>
      <c r="CE68" s="335">
        <v>43886760.346348234</v>
      </c>
      <c r="CF68" s="335">
        <v>805843.33406331588</v>
      </c>
      <c r="CG68" s="424">
        <v>0.13711341969260193</v>
      </c>
      <c r="CH68" s="425">
        <v>0</v>
      </c>
      <c r="CI68" s="359">
        <v>0</v>
      </c>
      <c r="CJ68" s="333">
        <v>-4.4897464129596318E-2</v>
      </c>
      <c r="CK68" s="334">
        <v>3577117834.2098522</v>
      </c>
      <c r="CL68" s="335">
        <v>-160603519.64877611</v>
      </c>
      <c r="CM68" s="333">
        <v>-8.4360027762544046E-2</v>
      </c>
      <c r="CN68" s="334">
        <v>515075965.02789432</v>
      </c>
      <c r="CO68" s="334">
        <v>-43451822.70957233</v>
      </c>
      <c r="CP68" s="333">
        <v>-0.12947888060808671</v>
      </c>
      <c r="CQ68" s="334">
        <v>155781000.8510426</v>
      </c>
      <c r="CR68" s="335">
        <v>-20170349.610200398</v>
      </c>
      <c r="CS68" s="426">
        <v>-0.15205066504792816</v>
      </c>
      <c r="CT68" s="427">
        <v>7749074.8669147789</v>
      </c>
      <c r="CU68" s="427">
        <v>-1178251.9870205775</v>
      </c>
      <c r="CV68" s="427">
        <f t="shared" si="28"/>
        <v>-4968674410.8331537</v>
      </c>
      <c r="CX68" s="427">
        <f t="shared" si="29"/>
        <v>1213895894890.0525</v>
      </c>
      <c r="CZ68" s="661">
        <f t="shared" si="30"/>
        <v>-4.0931635338326824E-3</v>
      </c>
      <c r="DA68" s="672">
        <v>-4.2173764058074398E-3</v>
      </c>
    </row>
    <row r="69" spans="1:105" ht="15.75">
      <c r="A69" s="171">
        <v>39995</v>
      </c>
      <c r="B69" s="316">
        <v>1229851072652.4653</v>
      </c>
      <c r="C69" s="173">
        <v>103330916724.35338</v>
      </c>
      <c r="D69" s="333">
        <v>0</v>
      </c>
      <c r="E69" s="334">
        <v>0</v>
      </c>
      <c r="F69" s="335">
        <v>0</v>
      </c>
      <c r="G69" s="333">
        <v>0.35103612362215514</v>
      </c>
      <c r="H69" s="334">
        <v>339118124.38352114</v>
      </c>
      <c r="I69" s="335">
        <v>119042711.83360711</v>
      </c>
      <c r="J69" s="333">
        <v>0.22052630810280471</v>
      </c>
      <c r="K69" s="334">
        <v>27689545.802680664</v>
      </c>
      <c r="L69" s="334">
        <v>6106273.3089086795</v>
      </c>
      <c r="M69" s="426">
        <v>0.17294617383647076</v>
      </c>
      <c r="N69" s="427">
        <v>3069653289.3071723</v>
      </c>
      <c r="O69" s="427">
        <v>530884791.39021248</v>
      </c>
      <c r="P69" s="453">
        <v>0.13582896217036095</v>
      </c>
      <c r="Q69" s="671">
        <v>7761872654.7901669</v>
      </c>
      <c r="R69" s="427">
        <v>1054287107.1986526</v>
      </c>
      <c r="S69" s="333">
        <v>0.18447670942923508</v>
      </c>
      <c r="T69" s="334">
        <v>45431427.060805351</v>
      </c>
      <c r="U69" s="334">
        <v>8381040.1688516764</v>
      </c>
      <c r="V69" s="431">
        <v>6.9252340499566786E-2</v>
      </c>
      <c r="W69" s="335">
        <v>81519753.074984312</v>
      </c>
      <c r="X69" s="335">
        <v>5645433.6973894201</v>
      </c>
      <c r="Y69" s="670">
        <v>0.28358027770581867</v>
      </c>
      <c r="Z69" s="669">
        <v>177837392.21035105</v>
      </c>
      <c r="AA69" s="669">
        <v>50431177.069489948</v>
      </c>
      <c r="AB69" s="428">
        <v>0.12394137315175169</v>
      </c>
      <c r="AC69" s="429">
        <v>479855943.27371746</v>
      </c>
      <c r="AD69" s="429">
        <v>59474004.524373606</v>
      </c>
      <c r="AE69" s="702">
        <v>0</v>
      </c>
      <c r="AF69" s="427">
        <v>608200625</v>
      </c>
      <c r="AG69" s="643">
        <v>0</v>
      </c>
      <c r="AH69" s="670">
        <v>0.32681010777838049</v>
      </c>
      <c r="AI69" s="669">
        <v>59459641.073980607</v>
      </c>
      <c r="AJ69" s="669">
        <v>19432011.707851421</v>
      </c>
      <c r="AK69" s="329">
        <v>0.11366420037026136</v>
      </c>
      <c r="AL69" s="173">
        <f t="shared" si="21"/>
        <v>21592229.393428538</v>
      </c>
      <c r="AM69" s="173">
        <f t="shared" si="24"/>
        <v>2454263.4882153082</v>
      </c>
      <c r="AN69" s="426">
        <v>0.16511281153668514</v>
      </c>
      <c r="AO69" s="427">
        <v>0</v>
      </c>
      <c r="AP69" s="427">
        <v>0</v>
      </c>
      <c r="AQ69" s="424">
        <v>0.11416435314121777</v>
      </c>
      <c r="AR69" s="425">
        <v>0</v>
      </c>
      <c r="AS69" s="359">
        <v>0</v>
      </c>
      <c r="AT69" s="333">
        <v>0.32099410864046568</v>
      </c>
      <c r="AU69" s="335">
        <v>0</v>
      </c>
      <c r="AV69" s="335">
        <v>0</v>
      </c>
      <c r="AW69" s="415">
        <f>0</f>
        <v>0</v>
      </c>
      <c r="AX69" s="359">
        <f>0</f>
        <v>0</v>
      </c>
      <c r="AY69" s="220">
        <f t="shared" si="25"/>
        <v>0</v>
      </c>
      <c r="AZ69" s="426">
        <v>3.7432823587737384E-2</v>
      </c>
      <c r="BA69" s="427">
        <v>885944510.77936494</v>
      </c>
      <c r="BB69" s="454">
        <v>33163404.58052827</v>
      </c>
      <c r="BC69" s="426">
        <v>0.1262969231862929</v>
      </c>
      <c r="BD69" s="427">
        <v>118854217.88111043</v>
      </c>
      <c r="BE69" s="427">
        <v>15010922.026097525</v>
      </c>
      <c r="BF69" s="658">
        <v>8.4744790717198301E-2</v>
      </c>
      <c r="BG69" s="217">
        <f t="shared" si="22"/>
        <v>1969706893.4153697</v>
      </c>
      <c r="BH69" s="217">
        <f t="shared" si="26"/>
        <v>166922398.45670834</v>
      </c>
      <c r="BI69" s="428">
        <v>0.22847338737080564</v>
      </c>
      <c r="BJ69" s="429">
        <v>0</v>
      </c>
      <c r="BK69" s="430">
        <v>0</v>
      </c>
      <c r="BL69" s="446">
        <v>0</v>
      </c>
      <c r="BM69" s="429">
        <v>0</v>
      </c>
      <c r="BN69" s="643">
        <v>0</v>
      </c>
      <c r="BO69" s="428">
        <v>0</v>
      </c>
      <c r="BP69" s="429">
        <v>0</v>
      </c>
      <c r="BQ69" s="430">
        <v>0</v>
      </c>
      <c r="BR69" s="426">
        <v>0.11595444962657055</v>
      </c>
      <c r="BS69" s="427">
        <v>674671329.12994254</v>
      </c>
      <c r="BT69" s="454">
        <v>78231142.648089319</v>
      </c>
      <c r="BU69" s="331">
        <v>7.9131051523747664E-2</v>
      </c>
      <c r="BV69" s="173">
        <f t="shared" si="23"/>
        <v>166695894.76185027</v>
      </c>
      <c r="BW69" s="172">
        <f t="shared" si="27"/>
        <v>13190821.437197192</v>
      </c>
      <c r="BX69" s="426">
        <v>9.6472496557021448E-2</v>
      </c>
      <c r="BY69" s="427">
        <v>185751930.86731508</v>
      </c>
      <c r="BZ69" s="427">
        <v>17919952.511057142</v>
      </c>
      <c r="CA69" s="431">
        <v>0.43491749811445446</v>
      </c>
      <c r="CB69" s="335">
        <v>174984236.35917744</v>
      </c>
      <c r="CC69" s="335">
        <v>76103706.286801815</v>
      </c>
      <c r="CD69" s="431">
        <v>0.21091611492980328</v>
      </c>
      <c r="CE69" s="335">
        <v>44692603.680411547</v>
      </c>
      <c r="CF69" s="335">
        <v>9426390.3343698308</v>
      </c>
      <c r="CG69" s="424">
        <v>0.13863465568986882</v>
      </c>
      <c r="CH69" s="425">
        <v>0</v>
      </c>
      <c r="CI69" s="359">
        <v>0</v>
      </c>
      <c r="CJ69" s="333">
        <v>5.677003788229449E-2</v>
      </c>
      <c r="CK69" s="334">
        <v>3416514314.5610762</v>
      </c>
      <c r="CL69" s="335">
        <v>193955647.0630337</v>
      </c>
      <c r="CM69" s="333">
        <v>-1.7813098918220738E-2</v>
      </c>
      <c r="CN69" s="334">
        <v>471624142.318322</v>
      </c>
      <c r="CO69" s="334">
        <v>-8401087.4993372858</v>
      </c>
      <c r="CP69" s="333">
        <v>6.0975798350100717E-2</v>
      </c>
      <c r="CQ69" s="334">
        <v>135610651.24084222</v>
      </c>
      <c r="CR69" s="335">
        <v>8268967.7241874309</v>
      </c>
      <c r="CS69" s="426">
        <v>0.32597802942448068</v>
      </c>
      <c r="CT69" s="427">
        <v>6570822.8798942007</v>
      </c>
      <c r="CU69" s="427">
        <v>2141943.8940852028</v>
      </c>
      <c r="CV69" s="427">
        <f t="shared" si="28"/>
        <v>100868843700.50301</v>
      </c>
      <c r="CX69" s="427">
        <f t="shared" si="29"/>
        <v>1208927220479.22</v>
      </c>
      <c r="CZ69" s="661">
        <f t="shared" si="30"/>
        <v>8.3436655235969034E-2</v>
      </c>
      <c r="DA69" s="672">
        <v>8.4019048340134198E-2</v>
      </c>
    </row>
    <row r="70" spans="1:105" ht="15.75">
      <c r="A70" s="171">
        <v>40026</v>
      </c>
      <c r="B70" s="316">
        <v>1333181989376.8186</v>
      </c>
      <c r="C70" s="173">
        <v>59794650832.635521</v>
      </c>
      <c r="D70" s="333">
        <v>0</v>
      </c>
      <c r="E70" s="334">
        <v>0</v>
      </c>
      <c r="F70" s="335">
        <v>0</v>
      </c>
      <c r="G70" s="333">
        <v>-0.12558938089586252</v>
      </c>
      <c r="H70" s="334">
        <v>458160836.21712822</v>
      </c>
      <c r="I70" s="335">
        <v>-57540135.771239802</v>
      </c>
      <c r="J70" s="333">
        <v>-0.18947768730378428</v>
      </c>
      <c r="K70" s="334">
        <v>33795819.111589342</v>
      </c>
      <c r="L70" s="334">
        <v>-6403553.6458009817</v>
      </c>
      <c r="M70" s="426">
        <v>2.2184638505228709E-2</v>
      </c>
      <c r="N70" s="427">
        <v>3600538080.6973848</v>
      </c>
      <c r="O70" s="427">
        <v>79876635.744581476</v>
      </c>
      <c r="P70" s="453">
        <v>6.9937689301881115E-3</v>
      </c>
      <c r="Q70" s="671">
        <v>8816159761.9888191</v>
      </c>
      <c r="R70" s="427">
        <v>61658184.226972021</v>
      </c>
      <c r="S70" s="333">
        <v>4.3154902770663854E-2</v>
      </c>
      <c r="T70" s="334">
        <v>53812467.229657024</v>
      </c>
      <c r="U70" s="334">
        <v>2322271.7911453838</v>
      </c>
      <c r="V70" s="431">
        <v>0.22198483491920692</v>
      </c>
      <c r="W70" s="335">
        <v>87165186.772373736</v>
      </c>
      <c r="X70" s="335">
        <v>19349349.596367221</v>
      </c>
      <c r="Y70" s="670">
        <v>-0.17657024241996988</v>
      </c>
      <c r="Z70" s="669">
        <v>228268569.27984101</v>
      </c>
      <c r="AA70" s="669">
        <v>-40305436.614601217</v>
      </c>
      <c r="AB70" s="428">
        <v>8.3340175305367997E-2</v>
      </c>
      <c r="AC70" s="429">
        <v>539329947.79809105</v>
      </c>
      <c r="AD70" s="429">
        <v>44947852.396927878</v>
      </c>
      <c r="AE70" s="702">
        <v>0</v>
      </c>
      <c r="AF70" s="427">
        <v>608200625</v>
      </c>
      <c r="AG70" s="643">
        <v>0</v>
      </c>
      <c r="AH70" s="670">
        <v>-0.11178391789381825</v>
      </c>
      <c r="AI70" s="669">
        <v>78891652.781832024</v>
      </c>
      <c r="AJ70" s="669">
        <v>-8818818.0370719302</v>
      </c>
      <c r="AK70" s="329">
        <v>9.8610485689052813E-2</v>
      </c>
      <c r="AL70" s="173">
        <f t="shared" si="21"/>
        <v>24046492.881643843</v>
      </c>
      <c r="AM70" s="173">
        <f t="shared" si="24"/>
        <v>2371236.3421772504</v>
      </c>
      <c r="AN70" s="426">
        <v>0.14409043405890046</v>
      </c>
      <c r="AO70" s="427">
        <v>0</v>
      </c>
      <c r="AP70" s="427">
        <v>0</v>
      </c>
      <c r="AQ70" s="424">
        <v>3.665849178387233E-2</v>
      </c>
      <c r="AR70" s="425">
        <v>0</v>
      </c>
      <c r="AS70" s="359">
        <v>0</v>
      </c>
      <c r="AT70" s="333">
        <v>5.9933573275984399E-2</v>
      </c>
      <c r="AU70" s="335">
        <v>0</v>
      </c>
      <c r="AV70" s="335">
        <v>0</v>
      </c>
      <c r="AW70" s="415">
        <f>0</f>
        <v>0</v>
      </c>
      <c r="AX70" s="359">
        <f>0</f>
        <v>0</v>
      </c>
      <c r="AY70" s="220">
        <f t="shared" si="25"/>
        <v>0</v>
      </c>
      <c r="AZ70" s="426">
        <v>4.2473836702487694E-2</v>
      </c>
      <c r="BA70" s="427">
        <v>919107915.35989332</v>
      </c>
      <c r="BB70" s="454">
        <v>39038039.508959986</v>
      </c>
      <c r="BC70" s="426">
        <v>4.282644872123118E-3</v>
      </c>
      <c r="BD70" s="427">
        <v>133865139.90720795</v>
      </c>
      <c r="BE70" s="427">
        <v>573296.85497964791</v>
      </c>
      <c r="BF70" s="658">
        <v>8.4575895293707598E-2</v>
      </c>
      <c r="BG70" s="217">
        <f t="shared" si="22"/>
        <v>2136629291.8720782</v>
      </c>
      <c r="BH70" s="217">
        <f t="shared" si="26"/>
        <v>180707335.27084151</v>
      </c>
      <c r="BI70" s="428">
        <v>0.10103076492619302</v>
      </c>
      <c r="BJ70" s="429">
        <v>0</v>
      </c>
      <c r="BK70" s="430">
        <v>0</v>
      </c>
      <c r="BL70" s="446">
        <v>0</v>
      </c>
      <c r="BM70" s="429">
        <v>0</v>
      </c>
      <c r="BN70" s="643">
        <v>0</v>
      </c>
      <c r="BO70" s="428">
        <v>0</v>
      </c>
      <c r="BP70" s="429">
        <v>0</v>
      </c>
      <c r="BQ70" s="430">
        <v>0</v>
      </c>
      <c r="BR70" s="426">
        <v>6.3487278554863774E-2</v>
      </c>
      <c r="BS70" s="427">
        <v>752902471.77803183</v>
      </c>
      <c r="BT70" s="454">
        <v>47799728.95041737</v>
      </c>
      <c r="BU70" s="331">
        <v>6.4490754543545983E-2</v>
      </c>
      <c r="BV70" s="173">
        <f t="shared" si="23"/>
        <v>179886716.19904748</v>
      </c>
      <c r="BW70" s="172">
        <f t="shared" si="27"/>
        <v>11601030.060037287</v>
      </c>
      <c r="BX70" s="426">
        <v>-1.2369541469035416E-2</v>
      </c>
      <c r="BY70" s="427">
        <v>203671883.37837222</v>
      </c>
      <c r="BZ70" s="427">
        <v>-2519327.8075253204</v>
      </c>
      <c r="CA70" s="431">
        <v>0.11324056402308101</v>
      </c>
      <c r="CB70" s="335">
        <v>251087942.64597926</v>
      </c>
      <c r="CC70" s="335">
        <v>28433340.244625706</v>
      </c>
      <c r="CD70" s="431">
        <v>0.16540644621102474</v>
      </c>
      <c r="CE70" s="335">
        <v>54118994.014781378</v>
      </c>
      <c r="CF70" s="335">
        <v>8951630.4725007061</v>
      </c>
      <c r="CG70" s="424">
        <v>3.3480330129079167E-2</v>
      </c>
      <c r="CH70" s="425">
        <v>0</v>
      </c>
      <c r="CI70" s="359">
        <v>0</v>
      </c>
      <c r="CJ70" s="333">
        <v>8.9911370492644138E-2</v>
      </c>
      <c r="CK70" s="334">
        <v>3610469961.6241097</v>
      </c>
      <c r="CL70" s="335">
        <v>324622302.37214798</v>
      </c>
      <c r="CM70" s="333">
        <v>0.17844517542481952</v>
      </c>
      <c r="CN70" s="334">
        <v>463223054.81898475</v>
      </c>
      <c r="CO70" s="334">
        <v>82659919.277994528</v>
      </c>
      <c r="CP70" s="333">
        <v>-1.8719368709038495E-2</v>
      </c>
      <c r="CQ70" s="334">
        <v>143879618.96502966</v>
      </c>
      <c r="CR70" s="335">
        <v>-2693335.6371223577</v>
      </c>
      <c r="CS70" s="426">
        <v>0.36889875927322102</v>
      </c>
      <c r="CT70" s="427">
        <v>8712766.7739794031</v>
      </c>
      <c r="CU70" s="427">
        <v>3214128.8527579461</v>
      </c>
      <c r="CV70" s="427">
        <f t="shared" si="28"/>
        <v>58974805158.18544</v>
      </c>
      <c r="CX70" s="427">
        <f t="shared" si="29"/>
        <v>1309796064179.7229</v>
      </c>
      <c r="CZ70" s="661">
        <f t="shared" si="30"/>
        <v>4.5025944703169646E-2</v>
      </c>
      <c r="DA70" s="672">
        <v>4.4851079079298001E-2</v>
      </c>
    </row>
    <row r="71" spans="1:105" ht="15.75">
      <c r="A71" s="171">
        <v>40057</v>
      </c>
      <c r="B71" s="316">
        <v>1392976640209.4541</v>
      </c>
      <c r="C71" s="173">
        <v>54496391318.828003</v>
      </c>
      <c r="D71" s="333">
        <v>0</v>
      </c>
      <c r="E71" s="334">
        <v>0</v>
      </c>
      <c r="F71" s="335">
        <v>0</v>
      </c>
      <c r="G71" s="333">
        <v>-7.9613336920315608E-2</v>
      </c>
      <c r="H71" s="334">
        <v>400620700.4458884</v>
      </c>
      <c r="I71" s="335">
        <v>-31894750.801851347</v>
      </c>
      <c r="J71" s="333">
        <v>-2.5842477976839341E-2</v>
      </c>
      <c r="K71" s="334">
        <v>27392265.465788361</v>
      </c>
      <c r="L71" s="334">
        <v>-707884.01703537256</v>
      </c>
      <c r="M71" s="426">
        <v>3.672741347345098E-2</v>
      </c>
      <c r="N71" s="427">
        <v>3680414716.4419661</v>
      </c>
      <c r="O71" s="427">
        <v>135172113.04453793</v>
      </c>
      <c r="P71" s="453">
        <v>9.408862406584842E-2</v>
      </c>
      <c r="Q71" s="671">
        <v>8877817946.2157917</v>
      </c>
      <c r="R71" s="427">
        <v>835301675.26654017</v>
      </c>
      <c r="S71" s="333">
        <v>-2.3055205265403119E-3</v>
      </c>
      <c r="T71" s="334">
        <v>56134739.020802408</v>
      </c>
      <c r="U71" s="334">
        <v>-129419.79306444337</v>
      </c>
      <c r="V71" s="431">
        <v>-0.18807464115144787</v>
      </c>
      <c r="W71" s="335">
        <v>106514536.36874095</v>
      </c>
      <c r="X71" s="335">
        <v>-20032683.204963796</v>
      </c>
      <c r="Y71" s="670">
        <v>-9.6110589776628633E-2</v>
      </c>
      <c r="Z71" s="669">
        <v>187963132.66523978</v>
      </c>
      <c r="AA71" s="669">
        <v>-18065247.536718886</v>
      </c>
      <c r="AB71" s="428">
        <v>6.9507125989976201E-2</v>
      </c>
      <c r="AC71" s="429">
        <v>584277800.19501889</v>
      </c>
      <c r="AD71" s="429">
        <v>40611470.67130132</v>
      </c>
      <c r="AE71" s="702">
        <v>0</v>
      </c>
      <c r="AF71" s="427">
        <v>608200625</v>
      </c>
      <c r="AG71" s="643">
        <v>0</v>
      </c>
      <c r="AH71" s="670">
        <v>-5.8752550528183747E-2</v>
      </c>
      <c r="AI71" s="669">
        <v>70072834.744760096</v>
      </c>
      <c r="AJ71" s="669">
        <v>-4116957.7639945871</v>
      </c>
      <c r="AK71" s="329">
        <v>9.4975801176464689E-2</v>
      </c>
      <c r="AL71" s="173">
        <f t="shared" si="21"/>
        <v>26417729.223821092</v>
      </c>
      <c r="AM71" s="173">
        <f t="shared" si="24"/>
        <v>2509044.9982953127</v>
      </c>
      <c r="AN71" s="426">
        <v>0.39049473417657993</v>
      </c>
      <c r="AO71" s="427">
        <v>0</v>
      </c>
      <c r="AP71" s="427">
        <v>0</v>
      </c>
      <c r="AQ71" s="424">
        <v>0.25948488044316292</v>
      </c>
      <c r="AR71" s="425">
        <v>0</v>
      </c>
      <c r="AS71" s="359">
        <v>0</v>
      </c>
      <c r="AT71" s="333">
        <v>2.8701671776578074E-2</v>
      </c>
      <c r="AU71" s="335">
        <v>0</v>
      </c>
      <c r="AV71" s="335">
        <v>0</v>
      </c>
      <c r="AW71" s="415">
        <f>0</f>
        <v>0</v>
      </c>
      <c r="AX71" s="359">
        <f>0</f>
        <v>0</v>
      </c>
      <c r="AY71" s="220">
        <f t="shared" si="25"/>
        <v>0</v>
      </c>
      <c r="AZ71" s="426">
        <v>9.8053435828821048E-2</v>
      </c>
      <c r="BA71" s="427">
        <v>958145954.86885333</v>
      </c>
      <c r="BB71" s="454">
        <v>93949502.900377572</v>
      </c>
      <c r="BC71" s="426">
        <v>-5.9590541019940539E-2</v>
      </c>
      <c r="BD71" s="427">
        <v>134438436.7621876</v>
      </c>
      <c r="BE71" s="427">
        <v>-8011259.1805338226</v>
      </c>
      <c r="BF71" s="658">
        <v>0.12033786102193693</v>
      </c>
      <c r="BG71" s="217">
        <f t="shared" si="22"/>
        <v>2317336627.14292</v>
      </c>
      <c r="BH71" s="217">
        <f t="shared" si="26"/>
        <v>278863332.97816879</v>
      </c>
      <c r="BI71" s="428">
        <v>0.21875842831269782</v>
      </c>
      <c r="BJ71" s="429">
        <v>0</v>
      </c>
      <c r="BK71" s="430">
        <v>0</v>
      </c>
      <c r="BL71" s="446">
        <v>0</v>
      </c>
      <c r="BM71" s="429">
        <v>0</v>
      </c>
      <c r="BN71" s="643">
        <v>0</v>
      </c>
      <c r="BO71" s="428">
        <v>0</v>
      </c>
      <c r="BP71" s="429">
        <v>0</v>
      </c>
      <c r="BQ71" s="430">
        <v>0</v>
      </c>
      <c r="BR71" s="426">
        <v>1.226015451025944E-3</v>
      </c>
      <c r="BS71" s="427">
        <v>800702200.72844911</v>
      </c>
      <c r="BT71" s="454">
        <v>981673.26976355549</v>
      </c>
      <c r="BU71" s="331">
        <v>0.16986134093290434</v>
      </c>
      <c r="BV71" s="173">
        <f t="shared" si="23"/>
        <v>191487746.25908476</v>
      </c>
      <c r="BW71" s="172">
        <f t="shared" si="27"/>
        <v>32526365.351787873</v>
      </c>
      <c r="BX71" s="426">
        <v>7.101965431062135E-2</v>
      </c>
      <c r="BY71" s="427">
        <v>201152555.57084689</v>
      </c>
      <c r="BZ71" s="427">
        <v>14285784.960339596</v>
      </c>
      <c r="CA71" s="431">
        <v>5.0473124049578995E-2</v>
      </c>
      <c r="CB71" s="335">
        <v>279521282.89060491</v>
      </c>
      <c r="CC71" s="335">
        <v>14108312.385834964</v>
      </c>
      <c r="CD71" s="431">
        <v>6.9400440035979991E-2</v>
      </c>
      <c r="CE71" s="335">
        <v>63070624.487282082</v>
      </c>
      <c r="CF71" s="335">
        <v>4377129.0927614318</v>
      </c>
      <c r="CG71" s="424">
        <v>0.21600610540981399</v>
      </c>
      <c r="CH71" s="425">
        <v>0</v>
      </c>
      <c r="CI71" s="359">
        <v>0</v>
      </c>
      <c r="CJ71" s="333">
        <v>1.287417023755609E-2</v>
      </c>
      <c r="CK71" s="334">
        <v>3935092263.9962578</v>
      </c>
      <c r="CL71" s="335">
        <v>50661047.707177833</v>
      </c>
      <c r="CM71" s="333">
        <v>0.14774415281469555</v>
      </c>
      <c r="CN71" s="334">
        <v>545882974.09697926</v>
      </c>
      <c r="CO71" s="334">
        <v>80651017.5439246</v>
      </c>
      <c r="CP71" s="333">
        <v>3.5809053199778895E-2</v>
      </c>
      <c r="CQ71" s="334">
        <v>141186283.32790729</v>
      </c>
      <c r="CR71" s="335">
        <v>5055747.1307680886</v>
      </c>
      <c r="CS71" s="426">
        <v>7.448179754679661E-2</v>
      </c>
      <c r="CT71" s="427">
        <v>11926895.626737349</v>
      </c>
      <c r="CU71" s="427">
        <v>888336.62543242506</v>
      </c>
      <c r="CV71" s="427">
        <f t="shared" si="28"/>
        <v>52989406967.19915</v>
      </c>
      <c r="CX71" s="427">
        <f t="shared" si="29"/>
        <v>1368770869337.9082</v>
      </c>
      <c r="CZ71" s="661">
        <f t="shared" si="30"/>
        <v>3.8713131725860585E-2</v>
      </c>
      <c r="DA71" s="672">
        <v>3.9122257865454001E-2</v>
      </c>
    </row>
    <row r="72" spans="1:105" ht="15.75">
      <c r="A72" s="185">
        <v>40087</v>
      </c>
      <c r="B72" s="316">
        <v>1447473031528.282</v>
      </c>
      <c r="C72" s="173">
        <v>-34844155071.960442</v>
      </c>
      <c r="D72" s="333">
        <v>0</v>
      </c>
      <c r="E72" s="334">
        <v>0</v>
      </c>
      <c r="F72" s="335">
        <v>0</v>
      </c>
      <c r="G72" s="333">
        <v>0.18307712566640114</v>
      </c>
      <c r="H72" s="334">
        <v>368725949.64403707</v>
      </c>
      <c r="I72" s="335">
        <v>67505287.019444466</v>
      </c>
      <c r="J72" s="333">
        <v>9.497617343789691E-2</v>
      </c>
      <c r="K72" s="334">
        <v>26684381.448752988</v>
      </c>
      <c r="L72" s="334">
        <v>2534380.4405597625</v>
      </c>
      <c r="M72" s="426">
        <v>0.13494025367833937</v>
      </c>
      <c r="N72" s="427">
        <v>3815586829.4865041</v>
      </c>
      <c r="O72" s="427">
        <v>514876254.70263946</v>
      </c>
      <c r="P72" s="453">
        <v>0.10719275334498066</v>
      </c>
      <c r="Q72" s="671">
        <v>9713119621.4823322</v>
      </c>
      <c r="R72" s="427">
        <v>1041176035.7958475</v>
      </c>
      <c r="S72" s="333">
        <v>0.15280351628733727</v>
      </c>
      <c r="T72" s="334">
        <v>56005319.227737963</v>
      </c>
      <c r="U72" s="334">
        <v>8557809.7087931801</v>
      </c>
      <c r="V72" s="431">
        <v>-1.4351302788503577E-3</v>
      </c>
      <c r="W72" s="335">
        <v>86481853.163777143</v>
      </c>
      <c r="X72" s="335">
        <v>-124112.72604642718</v>
      </c>
      <c r="Y72" s="670">
        <v>0.16255142746054554</v>
      </c>
      <c r="Z72" s="669">
        <v>169897885.12852088</v>
      </c>
      <c r="AA72" s="669">
        <v>27617143.75016886</v>
      </c>
      <c r="AB72" s="428">
        <v>0.1177280516213767</v>
      </c>
      <c r="AC72" s="429">
        <v>624889270.86632025</v>
      </c>
      <c r="AD72" s="429">
        <v>73566996.338194594</v>
      </c>
      <c r="AE72" s="702">
        <v>0</v>
      </c>
      <c r="AF72" s="427">
        <v>608200625</v>
      </c>
      <c r="AG72" s="643">
        <v>0</v>
      </c>
      <c r="AH72" s="670">
        <v>0.13995494097463321</v>
      </c>
      <c r="AI72" s="669">
        <v>65955876.980765507</v>
      </c>
      <c r="AJ72" s="669">
        <v>9230850.8697732054</v>
      </c>
      <c r="AK72" s="329">
        <v>-9.6439663642268231E-4</v>
      </c>
      <c r="AL72" s="173">
        <f t="shared" si="21"/>
        <v>28926774.222116407</v>
      </c>
      <c r="AM72" s="173">
        <f t="shared" si="24"/>
        <v>-27896.883762367415</v>
      </c>
      <c r="AN72" s="426">
        <v>0.11558643940727091</v>
      </c>
      <c r="AO72" s="427">
        <v>0</v>
      </c>
      <c r="AP72" s="427">
        <v>0</v>
      </c>
      <c r="AQ72" s="424">
        <v>6.2679122561046699E-2</v>
      </c>
      <c r="AR72" s="425">
        <v>0</v>
      </c>
      <c r="AS72" s="359">
        <v>0</v>
      </c>
      <c r="AT72" s="333">
        <v>1.9486017289606548E-2</v>
      </c>
      <c r="AU72" s="335">
        <v>0</v>
      </c>
      <c r="AV72" s="335">
        <v>0</v>
      </c>
      <c r="AW72" s="415">
        <f>0</f>
        <v>0</v>
      </c>
      <c r="AX72" s="359">
        <f>0</f>
        <v>0</v>
      </c>
      <c r="AY72" s="220">
        <f t="shared" si="25"/>
        <v>0</v>
      </c>
      <c r="AZ72" s="426">
        <v>5.5383823515463955E-2</v>
      </c>
      <c r="BA72" s="427">
        <v>1052095457.7692308</v>
      </c>
      <c r="BB72" s="454">
        <v>58269069.154512338</v>
      </c>
      <c r="BC72" s="426">
        <v>3.3182134411679949E-2</v>
      </c>
      <c r="BD72" s="427">
        <v>126427177.58165377</v>
      </c>
      <c r="BE72" s="427">
        <v>4195123.5998037653</v>
      </c>
      <c r="BF72" s="658">
        <v>0.17439211110497038</v>
      </c>
      <c r="BG72" s="217">
        <f t="shared" si="22"/>
        <v>2596199960.121089</v>
      </c>
      <c r="BH72" s="217">
        <f t="shared" si="26"/>
        <v>452756791.89615661</v>
      </c>
      <c r="BI72" s="428">
        <v>0.19815827223619994</v>
      </c>
      <c r="BJ72" s="429">
        <v>0</v>
      </c>
      <c r="BK72" s="430">
        <v>0</v>
      </c>
      <c r="BL72" s="446">
        <v>0</v>
      </c>
      <c r="BM72" s="429">
        <v>0</v>
      </c>
      <c r="BN72" s="643">
        <v>0</v>
      </c>
      <c r="BO72" s="428">
        <v>0</v>
      </c>
      <c r="BP72" s="429">
        <v>0</v>
      </c>
      <c r="BQ72" s="430">
        <v>0</v>
      </c>
      <c r="BR72" s="426">
        <v>7.585391532314642E-2</v>
      </c>
      <c r="BS72" s="427">
        <v>801683873.9982127</v>
      </c>
      <c r="BT72" s="454">
        <v>60810860.69419241</v>
      </c>
      <c r="BU72" s="331">
        <v>4.8760361568956884E-2</v>
      </c>
      <c r="BV72" s="173">
        <f t="shared" si="23"/>
        <v>224014111.61087266</v>
      </c>
      <c r="BW72" s="172">
        <f t="shared" si="27"/>
        <v>10923009.078694813</v>
      </c>
      <c r="BX72" s="426">
        <v>9.1954927803536382E-2</v>
      </c>
      <c r="BY72" s="427">
        <v>215438340.53118649</v>
      </c>
      <c r="BZ72" s="427">
        <v>19810617.049658939</v>
      </c>
      <c r="CA72" s="431">
        <v>0.16392848545514899</v>
      </c>
      <c r="CB72" s="335">
        <v>293629595.27643991</v>
      </c>
      <c r="CC72" s="335">
        <v>48134254.83847516</v>
      </c>
      <c r="CD72" s="431">
        <v>9.5530553932896417E-2</v>
      </c>
      <c r="CE72" s="335">
        <v>67447753.58004351</v>
      </c>
      <c r="CF72" s="335">
        <v>6443321.261031054</v>
      </c>
      <c r="CG72" s="424">
        <v>0.16052017046167177</v>
      </c>
      <c r="CH72" s="425">
        <v>0</v>
      </c>
      <c r="CI72" s="359">
        <v>0</v>
      </c>
      <c r="CJ72" s="333">
        <v>-6.853798804127979E-3</v>
      </c>
      <c r="CK72" s="334">
        <v>3985753311.7034359</v>
      </c>
      <c r="CL72" s="335">
        <v>-27317551.281302139</v>
      </c>
      <c r="CM72" s="333">
        <v>1.1235420900938941E-2</v>
      </c>
      <c r="CN72" s="334">
        <v>626533991.64090383</v>
      </c>
      <c r="CO72" s="334">
        <v>7039373.1048309142</v>
      </c>
      <c r="CP72" s="333">
        <v>6.0154651639915353E-2</v>
      </c>
      <c r="CQ72" s="334">
        <v>146242030.45867535</v>
      </c>
      <c r="CR72" s="335">
        <v>8797138.3973555062</v>
      </c>
      <c r="CS72" s="426">
        <v>-8.4492833181966185E-3</v>
      </c>
      <c r="CT72" s="427">
        <v>12815232.252169775</v>
      </c>
      <c r="CU72" s="427">
        <v>-108279.52808707335</v>
      </c>
      <c r="CV72" s="427">
        <f t="shared" si="28"/>
        <v>-37238821549.241371</v>
      </c>
      <c r="CX72" s="427">
        <f t="shared" si="29"/>
        <v>1421760276305.1072</v>
      </c>
      <c r="CZ72" s="661">
        <f t="shared" si="30"/>
        <v>-2.6192053730758467E-2</v>
      </c>
      <c r="DA72" s="672">
        <v>-2.40724036393072E-2</v>
      </c>
    </row>
    <row r="73" spans="1:105" ht="15.75">
      <c r="A73" s="171">
        <v>40118</v>
      </c>
      <c r="B73" s="316">
        <v>1412628876456.3215</v>
      </c>
      <c r="C73" s="173">
        <v>35426757733.223885</v>
      </c>
      <c r="D73" s="333">
        <v>0</v>
      </c>
      <c r="E73" s="334">
        <v>0</v>
      </c>
      <c r="F73" s="335">
        <v>0</v>
      </c>
      <c r="G73" s="333">
        <v>2.0896731379928604E-2</v>
      </c>
      <c r="H73" s="334">
        <v>436231236.66348159</v>
      </c>
      <c r="I73" s="335">
        <v>9115806.9720908366</v>
      </c>
      <c r="J73" s="333">
        <v>0.14089693836231057</v>
      </c>
      <c r="K73" s="334">
        <v>29218761.889312752</v>
      </c>
      <c r="L73" s="334">
        <v>4116834.0929415277</v>
      </c>
      <c r="M73" s="426">
        <v>0.10329721640340318</v>
      </c>
      <c r="N73" s="427">
        <v>4330463084.1891432</v>
      </c>
      <c r="O73" s="427">
        <v>447324782.33443469</v>
      </c>
      <c r="P73" s="453">
        <v>1.0024499469752996E-2</v>
      </c>
      <c r="Q73" s="671">
        <v>10754295657.278179</v>
      </c>
      <c r="R73" s="427">
        <v>107806431.11395206</v>
      </c>
      <c r="S73" s="333">
        <v>0.31222747514938187</v>
      </c>
      <c r="T73" s="334">
        <v>64563128.936531149</v>
      </c>
      <c r="U73" s="334">
        <v>20158382.735597119</v>
      </c>
      <c r="V73" s="431">
        <v>7.8278933707140633E-2</v>
      </c>
      <c r="W73" s="335">
        <v>86357740.437730715</v>
      </c>
      <c r="X73" s="335">
        <v>6759991.8388235802</v>
      </c>
      <c r="Y73" s="670">
        <v>7.384357859669903E-2</v>
      </c>
      <c r="Z73" s="669">
        <v>197515028.87868974</v>
      </c>
      <c r="AA73" s="669">
        <v>14585216.559032803</v>
      </c>
      <c r="AB73" s="428">
        <v>4.7585401482516533E-2</v>
      </c>
      <c r="AC73" s="429">
        <v>698456267.20451486</v>
      </c>
      <c r="AD73" s="429">
        <v>33236321.892906684</v>
      </c>
      <c r="AE73" s="702">
        <v>0</v>
      </c>
      <c r="AF73" s="427">
        <v>608200625</v>
      </c>
      <c r="AG73" s="643">
        <v>0</v>
      </c>
      <c r="AH73" s="670">
        <v>0.11329671441061222</v>
      </c>
      <c r="AI73" s="669">
        <v>75186727.850538716</v>
      </c>
      <c r="AJ73" s="669">
        <v>8518409.2327509094</v>
      </c>
      <c r="AK73" s="329">
        <v>3.0672133894029011E-2</v>
      </c>
      <c r="AL73" s="173">
        <f t="shared" si="21"/>
        <v>28898877.33835404</v>
      </c>
      <c r="AM73" s="173">
        <f t="shared" si="24"/>
        <v>886390.23510911583</v>
      </c>
      <c r="AN73" s="426">
        <v>-3.2307090315220208E-2</v>
      </c>
      <c r="AO73" s="427">
        <v>0</v>
      </c>
      <c r="AP73" s="427">
        <v>0</v>
      </c>
      <c r="AQ73" s="424">
        <v>-9.4641938251178045E-2</v>
      </c>
      <c r="AR73" s="425">
        <v>0</v>
      </c>
      <c r="AS73" s="359">
        <v>0</v>
      </c>
      <c r="AT73" s="333">
        <v>2.7078235277190266E-2</v>
      </c>
      <c r="AU73" s="335">
        <v>0</v>
      </c>
      <c r="AV73" s="335">
        <v>0</v>
      </c>
      <c r="AW73" s="415">
        <f>0</f>
        <v>0</v>
      </c>
      <c r="AX73" s="359">
        <f>0</f>
        <v>0</v>
      </c>
      <c r="AY73" s="220">
        <f t="shared" si="25"/>
        <v>0</v>
      </c>
      <c r="AZ73" s="426">
        <v>-5.3347767251705071E-2</v>
      </c>
      <c r="BA73" s="427">
        <v>1110364526.9237432</v>
      </c>
      <c r="BB73" s="454">
        <v>-59235468.346877463</v>
      </c>
      <c r="BC73" s="426">
        <v>-3.3579731257906142E-2</v>
      </c>
      <c r="BD73" s="427">
        <v>130622301.18145755</v>
      </c>
      <c r="BE73" s="427">
        <v>-4386261.7699626209</v>
      </c>
      <c r="BF73" s="658">
        <v>3.4533830848756608E-2</v>
      </c>
      <c r="BG73" s="217">
        <f t="shared" si="22"/>
        <v>3048956752.0172458</v>
      </c>
      <c r="BH73" s="217">
        <f t="shared" si="26"/>
        <v>105292156.73933791</v>
      </c>
      <c r="BI73" s="428">
        <v>8.4211306697624236E-2</v>
      </c>
      <c r="BJ73" s="429">
        <v>0</v>
      </c>
      <c r="BK73" s="430">
        <v>0</v>
      </c>
      <c r="BL73" s="446">
        <v>0</v>
      </c>
      <c r="BM73" s="429">
        <v>0</v>
      </c>
      <c r="BN73" s="643">
        <v>0</v>
      </c>
      <c r="BO73" s="428">
        <v>0</v>
      </c>
      <c r="BP73" s="429">
        <v>0</v>
      </c>
      <c r="BQ73" s="430">
        <v>0</v>
      </c>
      <c r="BR73" s="426">
        <v>-3.9721621978839459E-2</v>
      </c>
      <c r="BS73" s="427">
        <v>862494734.69240499</v>
      </c>
      <c r="BT73" s="454">
        <v>-34259689.81019114</v>
      </c>
      <c r="BU73" s="331">
        <v>7.9409264352813896E-2</v>
      </c>
      <c r="BV73" s="173">
        <f t="shared" si="23"/>
        <v>234937120.68956748</v>
      </c>
      <c r="BW73" s="172">
        <f t="shared" si="27"/>
        <v>18656183.923126806</v>
      </c>
      <c r="BX73" s="426">
        <v>-3.0390843024589418E-2</v>
      </c>
      <c r="BY73" s="427">
        <v>235248957.58084542</v>
      </c>
      <c r="BZ73" s="427">
        <v>-7149414.1415377678</v>
      </c>
      <c r="CA73" s="431">
        <v>6.619486782872297E-2</v>
      </c>
      <c r="CB73" s="335">
        <v>341763850.11491507</v>
      </c>
      <c r="CC73" s="335">
        <v>22623012.886992291</v>
      </c>
      <c r="CD73" s="431">
        <v>-2.1406347206446567E-2</v>
      </c>
      <c r="CE73" s="335">
        <v>73891074.841074556</v>
      </c>
      <c r="CF73" s="335">
        <v>-1581738.0035055706</v>
      </c>
      <c r="CG73" s="424">
        <v>7.2590045262830111E-2</v>
      </c>
      <c r="CH73" s="425">
        <v>0</v>
      </c>
      <c r="CI73" s="359">
        <v>0</v>
      </c>
      <c r="CJ73" s="333">
        <v>2.7205487345212848E-2</v>
      </c>
      <c r="CK73" s="334">
        <v>3958435760.4221339</v>
      </c>
      <c r="CL73" s="335">
        <v>107691173.98700236</v>
      </c>
      <c r="CM73" s="333">
        <v>-4.3655184240122824E-2</v>
      </c>
      <c r="CN73" s="334">
        <v>633573364.74573469</v>
      </c>
      <c r="CO73" s="334">
        <v>-27658761.967609588</v>
      </c>
      <c r="CP73" s="333">
        <v>5.3043226799749082E-3</v>
      </c>
      <c r="CQ73" s="334">
        <v>155039168.85603088</v>
      </c>
      <c r="CR73" s="335">
        <v>822377.7796475041</v>
      </c>
      <c r="CS73" s="426">
        <v>-0.13502571165170929</v>
      </c>
      <c r="CT73" s="427">
        <v>12706952.724082701</v>
      </c>
      <c r="CU73" s="427">
        <v>-1715765.3344938927</v>
      </c>
      <c r="CV73" s="427">
        <f t="shared" si="28"/>
        <v>34655151360.27433</v>
      </c>
      <c r="CX73" s="427">
        <f t="shared" si="29"/>
        <v>1384521454755.8655</v>
      </c>
      <c r="CZ73" s="661">
        <f t="shared" si="30"/>
        <v>2.5030418446195274E-2</v>
      </c>
      <c r="DA73" s="672">
        <v>2.5078602259706304E-2</v>
      </c>
    </row>
    <row r="74" spans="1:105" s="170" customFormat="1" ht="15.75">
      <c r="A74" s="187">
        <v>40148</v>
      </c>
      <c r="B74" s="317">
        <v>1448055634189.5454</v>
      </c>
      <c r="C74" s="189">
        <v>67833645722.120567</v>
      </c>
      <c r="D74" s="346">
        <v>0</v>
      </c>
      <c r="E74" s="347">
        <v>0</v>
      </c>
      <c r="F74" s="348">
        <v>0</v>
      </c>
      <c r="G74" s="346">
        <v>-0.17262012901299267</v>
      </c>
      <c r="H74" s="347">
        <v>445347043.63557243</v>
      </c>
      <c r="I74" s="348">
        <v>-76875864.127927393</v>
      </c>
      <c r="J74" s="346">
        <v>1.8367737414398847E-2</v>
      </c>
      <c r="K74" s="347">
        <v>33335595.982254282</v>
      </c>
      <c r="L74" s="347">
        <v>612299.47355453589</v>
      </c>
      <c r="M74" s="438">
        <v>-1.2628283451875609E-2</v>
      </c>
      <c r="N74" s="439">
        <v>4777787866.5235777</v>
      </c>
      <c r="O74" s="439">
        <v>-60335259.451391764</v>
      </c>
      <c r="P74" s="668">
        <v>-1.1811377504449537E-2</v>
      </c>
      <c r="Q74" s="667">
        <v>10862102088.39213</v>
      </c>
      <c r="R74" s="439">
        <v>-128296388.25786914</v>
      </c>
      <c r="S74" s="346">
        <v>-0.10487843065221196</v>
      </c>
      <c r="T74" s="347">
        <v>84721511.67212826</v>
      </c>
      <c r="U74" s="347">
        <v>-8885459.1866558697</v>
      </c>
      <c r="V74" s="443">
        <v>-0.14120597818398586</v>
      </c>
      <c r="W74" s="348">
        <v>93117732.276554286</v>
      </c>
      <c r="X74" s="348">
        <v>-13148780.472385362</v>
      </c>
      <c r="Y74" s="666">
        <v>-0.15875824498733929</v>
      </c>
      <c r="Z74" s="665">
        <v>212100245.43772256</v>
      </c>
      <c r="AA74" s="665">
        <v>-33672662.727076754</v>
      </c>
      <c r="AB74" s="440">
        <v>5.252272148881381E-2</v>
      </c>
      <c r="AC74" s="441">
        <v>731692589.09742153</v>
      </c>
      <c r="AD74" s="441">
        <v>38430486.072592959</v>
      </c>
      <c r="AE74" s="703">
        <v>0</v>
      </c>
      <c r="AF74" s="439">
        <v>608200625</v>
      </c>
      <c r="AG74" s="664">
        <v>0</v>
      </c>
      <c r="AH74" s="666">
        <v>-1.5309747768027127E-2</v>
      </c>
      <c r="AI74" s="665">
        <v>83705137.083289623</v>
      </c>
      <c r="AJ74" s="665">
        <v>-1281504.5356332979</v>
      </c>
      <c r="AK74" s="340">
        <v>1.6538448066633932E-2</v>
      </c>
      <c r="AL74" s="189">
        <f t="shared" si="21"/>
        <v>29785267.573463157</v>
      </c>
      <c r="AM74" s="189">
        <f t="shared" si="24"/>
        <v>492602.10091451608</v>
      </c>
      <c r="AN74" s="438">
        <v>-4.3944370622108597E-2</v>
      </c>
      <c r="AO74" s="439">
        <v>0</v>
      </c>
      <c r="AP74" s="439">
        <v>0</v>
      </c>
      <c r="AQ74" s="435">
        <v>6.6342290335987167E-2</v>
      </c>
      <c r="AR74" s="436">
        <v>0</v>
      </c>
      <c r="AS74" s="437">
        <v>0</v>
      </c>
      <c r="AT74" s="346">
        <v>0.15872316589291419</v>
      </c>
      <c r="AU74" s="348">
        <v>0</v>
      </c>
      <c r="AV74" s="348">
        <v>0</v>
      </c>
      <c r="AW74" s="416">
        <f>0</f>
        <v>0</v>
      </c>
      <c r="AX74" s="437">
        <f>0</f>
        <v>0</v>
      </c>
      <c r="AY74" s="721">
        <f t="shared" si="25"/>
        <v>0</v>
      </c>
      <c r="AZ74" s="438">
        <v>0.11079164485620953</v>
      </c>
      <c r="BA74" s="439">
        <v>1051129058.5768658</v>
      </c>
      <c r="BB74" s="663">
        <v>116456317.35588998</v>
      </c>
      <c r="BC74" s="438">
        <v>-7.6330986154540259E-2</v>
      </c>
      <c r="BD74" s="439">
        <v>126236039.41149493</v>
      </c>
      <c r="BE74" s="439">
        <v>-9635721.3765228167</v>
      </c>
      <c r="BF74" s="708">
        <v>-2.4227029277465565E-2</v>
      </c>
      <c r="BG74" s="239">
        <f t="shared" si="22"/>
        <v>3154248908.7565837</v>
      </c>
      <c r="BH74" s="239">
        <f t="shared" si="26"/>
        <v>-76418080.66085957</v>
      </c>
      <c r="BI74" s="440">
        <v>3.7083359478461482E-2</v>
      </c>
      <c r="BJ74" s="441">
        <v>0</v>
      </c>
      <c r="BK74" s="442">
        <v>0</v>
      </c>
      <c r="BL74" s="447">
        <v>0</v>
      </c>
      <c r="BM74" s="441">
        <v>0</v>
      </c>
      <c r="BN74" s="664">
        <v>0</v>
      </c>
      <c r="BO74" s="440">
        <v>3.457136396800093E-2</v>
      </c>
      <c r="BP74" s="441">
        <v>0</v>
      </c>
      <c r="BQ74" s="442">
        <v>0</v>
      </c>
      <c r="BR74" s="438">
        <v>-2.5193249666747158E-2</v>
      </c>
      <c r="BS74" s="439">
        <v>828235044.88221383</v>
      </c>
      <c r="BT74" s="663">
        <v>-20865932.268467151</v>
      </c>
      <c r="BU74" s="343">
        <v>4.4114390792778742E-2</v>
      </c>
      <c r="BV74" s="189">
        <f t="shared" si="23"/>
        <v>253593304.61269429</v>
      </c>
      <c r="BW74" s="188">
        <f t="shared" si="27"/>
        <v>11187114.142116576</v>
      </c>
      <c r="BX74" s="438">
        <v>-3.6242440855501525E-2</v>
      </c>
      <c r="BY74" s="439">
        <v>228099543.43930766</v>
      </c>
      <c r="BZ74" s="439">
        <v>-8266884.2122660084</v>
      </c>
      <c r="CA74" s="443">
        <v>6.9072466349145129E-2</v>
      </c>
      <c r="CB74" s="348">
        <v>364386863.00190735</v>
      </c>
      <c r="CC74" s="348">
        <v>25169099.3327698</v>
      </c>
      <c r="CD74" s="443">
        <v>2.240466391608549E-2</v>
      </c>
      <c r="CE74" s="347">
        <v>72309336.837568983</v>
      </c>
      <c r="CF74" s="347">
        <v>1620066.3898407531</v>
      </c>
      <c r="CG74" s="435">
        <v>3.3501133873697644E-2</v>
      </c>
      <c r="CH74" s="436">
        <v>0</v>
      </c>
      <c r="CI74" s="437">
        <v>0</v>
      </c>
      <c r="CJ74" s="346">
        <v>2.7225182391726849E-2</v>
      </c>
      <c r="CK74" s="347">
        <v>4066126934.4091358</v>
      </c>
      <c r="CL74" s="348">
        <v>110701047.41720188</v>
      </c>
      <c r="CM74" s="346">
        <v>0.15475402106113553</v>
      </c>
      <c r="CN74" s="347">
        <v>605914602.77812505</v>
      </c>
      <c r="CO74" s="347">
        <v>93767721.199575529</v>
      </c>
      <c r="CP74" s="346">
        <v>5.3948621225068917E-2</v>
      </c>
      <c r="CQ74" s="347">
        <v>155861546.63567838</v>
      </c>
      <c r="CR74" s="348">
        <v>8408515.5430016275</v>
      </c>
      <c r="CS74" s="438">
        <v>-1.1622887562742316E-2</v>
      </c>
      <c r="CT74" s="439">
        <v>10991187.389588809</v>
      </c>
      <c r="CU74" s="439">
        <v>-127749.33521022195</v>
      </c>
      <c r="CV74" s="439">
        <f t="shared" si="28"/>
        <v>67864610739.705376</v>
      </c>
      <c r="CW74" s="662"/>
      <c r="CX74" s="439">
        <f t="shared" si="29"/>
        <v>1419176606116.1399</v>
      </c>
      <c r="CY74" s="662"/>
      <c r="CZ74" s="709">
        <f t="shared" si="30"/>
        <v>4.781970788359486E-2</v>
      </c>
      <c r="DA74" s="673">
        <v>4.6844640579079701E-2</v>
      </c>
    </row>
    <row r="75" spans="1:105" ht="15.75">
      <c r="A75" s="171">
        <v>40179</v>
      </c>
      <c r="B75" s="316">
        <v>1644000000000</v>
      </c>
      <c r="C75" s="173">
        <v>-54497553086.786377</v>
      </c>
      <c r="D75" s="333">
        <v>0</v>
      </c>
      <c r="E75" s="334">
        <v>0</v>
      </c>
      <c r="F75" s="335">
        <v>0</v>
      </c>
      <c r="G75" s="333">
        <v>-5.0555631562898301E-2</v>
      </c>
      <c r="H75" s="334">
        <v>342980101</v>
      </c>
      <c r="I75" s="335">
        <v>-17339575.619561646</v>
      </c>
      <c r="J75" s="333">
        <v>0.10033502748559663</v>
      </c>
      <c r="K75" s="334">
        <v>44281712</v>
      </c>
      <c r="L75" s="334">
        <v>4443006.7906292742</v>
      </c>
      <c r="M75" s="426">
        <v>-5.2524462502962804E-2</v>
      </c>
      <c r="N75" s="427">
        <v>6853194261</v>
      </c>
      <c r="O75" s="427">
        <v>-359960344.98741436</v>
      </c>
      <c r="P75" s="453">
        <v>2.39192250799228E-2</v>
      </c>
      <c r="Q75" s="671">
        <v>1117667437</v>
      </c>
      <c r="R75" s="427">
        <v>26733738.990103435</v>
      </c>
      <c r="S75" s="333">
        <v>0.10163271274776149</v>
      </c>
      <c r="T75" s="334">
        <v>73327595</v>
      </c>
      <c r="U75" s="334">
        <v>7452482.3991191918</v>
      </c>
      <c r="V75" s="431">
        <v>-9.6564538608557161E-4</v>
      </c>
      <c r="W75" s="335">
        <v>18070568</v>
      </c>
      <c r="X75" s="335">
        <v>-17449.760613145576</v>
      </c>
      <c r="Y75" s="670">
        <v>-1.4022494405830262E-2</v>
      </c>
      <c r="Z75" s="669">
        <v>279513953</v>
      </c>
      <c r="AA75" s="669">
        <v>-3919482.8422940029</v>
      </c>
      <c r="AB75" s="428">
        <v>-5.5832892729720716E-2</v>
      </c>
      <c r="AC75" s="429">
        <v>650523198</v>
      </c>
      <c r="AD75" s="429">
        <v>-36320591.932128869</v>
      </c>
      <c r="AE75" s="702">
        <v>0</v>
      </c>
      <c r="AF75" s="427">
        <v>3111273083</v>
      </c>
      <c r="AG75" s="643">
        <v>0</v>
      </c>
      <c r="AH75" s="670">
        <v>-4.0136840775297521E-2</v>
      </c>
      <c r="AI75" s="669">
        <v>138394659</v>
      </c>
      <c r="AJ75" s="669">
        <v>-5554724.3924345961</v>
      </c>
      <c r="AK75" s="329">
        <v>6.823583743916331E-2</v>
      </c>
      <c r="AL75" s="173">
        <v>113815979</v>
      </c>
      <c r="AM75" s="173">
        <f t="shared" si="24"/>
        <v>7766328.6410232252</v>
      </c>
      <c r="AN75" s="426">
        <v>0.20932434543007697</v>
      </c>
      <c r="AO75" s="427">
        <v>0</v>
      </c>
      <c r="AP75" s="427">
        <v>0</v>
      </c>
      <c r="AQ75" s="424">
        <v>6.4098408618962516E-2</v>
      </c>
      <c r="AR75" s="425">
        <v>0</v>
      </c>
      <c r="AS75" s="359">
        <v>0</v>
      </c>
      <c r="AT75" s="333">
        <v>-3.2318529011099099E-2</v>
      </c>
      <c r="AU75" s="335">
        <v>0</v>
      </c>
      <c r="AV75" s="335">
        <v>0</v>
      </c>
      <c r="AW75" s="415">
        <f>0</f>
        <v>0</v>
      </c>
      <c r="AX75" s="186">
        <v>9556839</v>
      </c>
      <c r="AY75" s="220">
        <f t="shared" si="25"/>
        <v>0</v>
      </c>
      <c r="AZ75" s="426">
        <v>6.4898888995156265E-2</v>
      </c>
      <c r="BA75" s="427">
        <v>1561072300</v>
      </c>
      <c r="BB75" s="454">
        <v>101311857.91111328</v>
      </c>
      <c r="BC75" s="426">
        <v>-0.1124246067327944</v>
      </c>
      <c r="BD75" s="427">
        <v>209592358</v>
      </c>
      <c r="BE75" s="427">
        <v>-23563338.422349054</v>
      </c>
      <c r="BF75" s="658">
        <v>1.2912091058954783E-2</v>
      </c>
      <c r="BG75" s="217">
        <f>'[5]SPU investering'!H20</f>
        <v>3878053744</v>
      </c>
      <c r="BH75" s="217">
        <f t="shared" si="26"/>
        <v>50073783.074048519</v>
      </c>
      <c r="BI75" s="428">
        <v>0.15186393626751526</v>
      </c>
      <c r="BJ75" s="429">
        <v>0</v>
      </c>
      <c r="BK75" s="430">
        <v>0</v>
      </c>
      <c r="BL75" s="446">
        <v>0</v>
      </c>
      <c r="BM75" s="429">
        <v>0</v>
      </c>
      <c r="BN75" s="643">
        <v>0</v>
      </c>
      <c r="BO75" s="428">
        <v>-1.2745784220596568E-2</v>
      </c>
      <c r="BP75" s="429">
        <v>0</v>
      </c>
      <c r="BQ75" s="430">
        <v>0</v>
      </c>
      <c r="BR75" s="426">
        <v>-1.9414816473317362E-2</v>
      </c>
      <c r="BS75" s="427">
        <v>837604973</v>
      </c>
      <c r="BT75" s="454">
        <v>-16261946.827932945</v>
      </c>
      <c r="BU75" s="331">
        <v>5.0037370337837235E-2</v>
      </c>
      <c r="BV75" s="173">
        <v>172267319</v>
      </c>
      <c r="BW75" s="172">
        <f t="shared" si="27"/>
        <v>8619803.6379093453</v>
      </c>
      <c r="BX75" s="426">
        <v>1.5078591696816411E-2</v>
      </c>
      <c r="BY75" s="427">
        <v>167722906</v>
      </c>
      <c r="BZ75" s="427">
        <v>2529025.2177775195</v>
      </c>
      <c r="CA75" s="431">
        <v>-3.028427832638356E-2</v>
      </c>
      <c r="CB75" s="427">
        <v>392461406</v>
      </c>
      <c r="CC75" s="335">
        <v>-11885410.451667819</v>
      </c>
      <c r="CD75" s="431">
        <v>0.32600974549750628</v>
      </c>
      <c r="CE75" s="427">
        <v>396019770</v>
      </c>
      <c r="CF75" s="335">
        <v>129106304.42968097</v>
      </c>
      <c r="CG75" s="424">
        <v>-1.2668463046608956E-2</v>
      </c>
      <c r="CH75" s="425">
        <v>0</v>
      </c>
      <c r="CI75" s="359">
        <v>0</v>
      </c>
      <c r="CJ75" s="333">
        <v>-2.5843314308065215E-2</v>
      </c>
      <c r="CK75" s="334">
        <v>3629823415</v>
      </c>
      <c r="CL75" s="335">
        <v>-93806667.396619648</v>
      </c>
      <c r="CM75" s="333">
        <v>-7.2754480364781729E-2</v>
      </c>
      <c r="CN75" s="334">
        <v>702464614</v>
      </c>
      <c r="CO75" s="334">
        <v>-51107447.966216974</v>
      </c>
      <c r="CP75" s="333">
        <v>-1.6424572228440459E-2</v>
      </c>
      <c r="CQ75" s="334">
        <v>7089484</v>
      </c>
      <c r="CR75" s="335">
        <v>-116441.74202037299</v>
      </c>
      <c r="CS75" s="426">
        <v>4.3870645729071019E-2</v>
      </c>
      <c r="CT75" s="427">
        <v>12123606</v>
      </c>
      <c r="CU75" s="427">
        <v>531870.4237848398</v>
      </c>
      <c r="CV75" s="427">
        <f t="shared" si="28"/>
        <v>-54216267865.960312</v>
      </c>
      <c r="CX75" s="427">
        <f t="shared" si="29"/>
        <v>1619281104720</v>
      </c>
      <c r="CZ75" s="661">
        <f t="shared" si="30"/>
        <v>-3.3481689935074728E-2</v>
      </c>
      <c r="DA75" s="672">
        <v>-3.3149363191475899E-2</v>
      </c>
    </row>
    <row r="76" spans="1:105" ht="15.75">
      <c r="A76" s="171">
        <v>40210</v>
      </c>
      <c r="B76" s="316">
        <v>1589502446913.2136</v>
      </c>
      <c r="C76" s="173">
        <v>20013515833.563259</v>
      </c>
      <c r="D76" s="333">
        <v>0</v>
      </c>
      <c r="E76" s="334">
        <v>0</v>
      </c>
      <c r="F76" s="335">
        <v>0</v>
      </c>
      <c r="G76" s="333">
        <v>-5.7799750115699489E-2</v>
      </c>
      <c r="H76" s="334">
        <v>325640525.38043833</v>
      </c>
      <c r="I76" s="335">
        <v>-18821940.994534433</v>
      </c>
      <c r="J76" s="333">
        <v>5.4921667141833948E-2</v>
      </c>
      <c r="K76" s="334">
        <v>48724718.790629268</v>
      </c>
      <c r="L76" s="334">
        <v>2676042.7869984028</v>
      </c>
      <c r="M76" s="426">
        <v>-9.418953920567591E-2</v>
      </c>
      <c r="N76" s="427">
        <v>6493233916.0125856</v>
      </c>
      <c r="O76" s="427">
        <v>-611594710.50389194</v>
      </c>
      <c r="P76" s="453">
        <v>2.2787820520698094E-3</v>
      </c>
      <c r="Q76" s="671">
        <v>1144401175.9901032</v>
      </c>
      <c r="R76" s="427">
        <v>2607840.8602138306</v>
      </c>
      <c r="S76" s="333">
        <v>2.9493943979386858E-2</v>
      </c>
      <c r="T76" s="334">
        <v>80780077.399119183</v>
      </c>
      <c r="U76" s="334">
        <v>2382523.0774601558</v>
      </c>
      <c r="V76" s="431">
        <v>-3.3020395049440696E-2</v>
      </c>
      <c r="W76" s="335">
        <v>18053118.239386853</v>
      </c>
      <c r="X76" s="335">
        <v>-596121.09613881714</v>
      </c>
      <c r="Y76" s="670">
        <v>-7.8389218072765499E-2</v>
      </c>
      <c r="Z76" s="669">
        <v>275594470.15770602</v>
      </c>
      <c r="AA76" s="669">
        <v>-21603635.020840682</v>
      </c>
      <c r="AB76" s="428">
        <v>-4.2794169800184131E-3</v>
      </c>
      <c r="AC76" s="429">
        <v>614202606.06787109</v>
      </c>
      <c r="AD76" s="429">
        <v>-2628429.0615784079</v>
      </c>
      <c r="AE76" s="702">
        <v>0</v>
      </c>
      <c r="AF76" s="427">
        <v>3111273083</v>
      </c>
      <c r="AG76" s="643">
        <v>0</v>
      </c>
      <c r="AH76" s="670">
        <v>-4.4469144895427477E-2</v>
      </c>
      <c r="AI76" s="669">
        <v>132839934.6075654</v>
      </c>
      <c r="AJ76" s="669">
        <v>-5907278.2999629369</v>
      </c>
      <c r="AK76" s="329">
        <v>6.8587938474378059E-4</v>
      </c>
      <c r="AL76" s="173">
        <f t="shared" ref="AL76:AL86" si="31">AL75*(1+AK75)</f>
        <v>121582307.64102323</v>
      </c>
      <c r="AM76" s="173">
        <f t="shared" si="24"/>
        <v>83390.798360554065</v>
      </c>
      <c r="AN76" s="426">
        <v>0.15369163814020056</v>
      </c>
      <c r="AO76" s="427">
        <v>0</v>
      </c>
      <c r="AP76" s="427">
        <v>0</v>
      </c>
      <c r="AQ76" s="424">
        <v>-0.14745416629754782</v>
      </c>
      <c r="AR76" s="425">
        <v>0</v>
      </c>
      <c r="AS76" s="359">
        <v>0</v>
      </c>
      <c r="AT76" s="333">
        <v>1.6820448394359221E-2</v>
      </c>
      <c r="AU76" s="335">
        <v>0</v>
      </c>
      <c r="AV76" s="335">
        <v>0</v>
      </c>
      <c r="AW76" s="415">
        <f>0</f>
        <v>0</v>
      </c>
      <c r="AX76" s="359">
        <f>0</f>
        <v>0</v>
      </c>
      <c r="AY76" s="220">
        <f t="shared" si="25"/>
        <v>0</v>
      </c>
      <c r="AZ76" s="426">
        <v>-1.4415696225506404E-2</v>
      </c>
      <c r="BA76" s="427">
        <v>1662384157.9111133</v>
      </c>
      <c r="BB76" s="454">
        <v>-23964425.030540876</v>
      </c>
      <c r="BC76" s="426">
        <v>-0.13677996642779552</v>
      </c>
      <c r="BD76" s="427">
        <v>186029019.57765093</v>
      </c>
      <c r="BE76" s="427">
        <v>-25445043.052426811</v>
      </c>
      <c r="BF76" s="658">
        <v>1.291146168503533E-2</v>
      </c>
      <c r="BG76" s="217">
        <f t="shared" ref="BG76:BG86" si="32">BG75*(1+BF75)</f>
        <v>3928127527.074049</v>
      </c>
      <c r="BH76" s="217">
        <f t="shared" si="26"/>
        <v>50717868.059749164</v>
      </c>
      <c r="BI76" s="428">
        <v>-4.1238782340111656E-2</v>
      </c>
      <c r="BJ76" s="429">
        <v>0</v>
      </c>
      <c r="BK76" s="430">
        <v>0</v>
      </c>
      <c r="BL76" s="446">
        <v>0</v>
      </c>
      <c r="BM76" s="429">
        <v>0</v>
      </c>
      <c r="BN76" s="643">
        <v>0</v>
      </c>
      <c r="BO76" s="428">
        <v>-7.4476394964516548E-3</v>
      </c>
      <c r="BP76" s="429">
        <v>0</v>
      </c>
      <c r="BQ76" s="430">
        <v>0</v>
      </c>
      <c r="BR76" s="426">
        <v>-3.7543175374000856E-2</v>
      </c>
      <c r="BS76" s="427">
        <v>821343026.17206705</v>
      </c>
      <c r="BT76" s="454">
        <v>-30835825.27379049</v>
      </c>
      <c r="BU76" s="331">
        <v>-8.4931674039415969E-2</v>
      </c>
      <c r="BV76" s="173">
        <f t="shared" ref="BV76:BV86" si="33">BV75*(1+BU75)</f>
        <v>180887122.63790932</v>
      </c>
      <c r="BW76" s="172">
        <f t="shared" si="27"/>
        <v>-15363046.137810776</v>
      </c>
      <c r="BX76" s="426">
        <v>1.139634088268174E-2</v>
      </c>
      <c r="BY76" s="427">
        <v>170251931.21777752</v>
      </c>
      <c r="BZ76" s="427">
        <v>1940249.0440926775</v>
      </c>
      <c r="CA76" s="431">
        <v>-3.9159011447977548E-3</v>
      </c>
      <c r="CB76" s="335">
        <v>380575995.54833215</v>
      </c>
      <c r="CC76" s="335">
        <v>-1490297.9766502592</v>
      </c>
      <c r="CD76" s="431">
        <v>-1.9053609164120799E-2</v>
      </c>
      <c r="CE76" s="335">
        <v>525126074.429681</v>
      </c>
      <c r="CF76" s="335">
        <v>-10005546.984072151</v>
      </c>
      <c r="CG76" s="424">
        <v>7.5694430770043869E-2</v>
      </c>
      <c r="CH76" s="425">
        <v>0</v>
      </c>
      <c r="CI76" s="359">
        <v>0</v>
      </c>
      <c r="CJ76" s="333">
        <v>-9.5043914752535888E-2</v>
      </c>
      <c r="CK76" s="334">
        <v>3536016747.6033807</v>
      </c>
      <c r="CL76" s="335">
        <v>-336076874.32275492</v>
      </c>
      <c r="CM76" s="333">
        <v>-3.9365472971793533E-2</v>
      </c>
      <c r="CN76" s="334">
        <v>651357166.03378308</v>
      </c>
      <c r="CO76" s="334">
        <v>-25640982.914486922</v>
      </c>
      <c r="CP76" s="333">
        <v>-0.10067412852254326</v>
      </c>
      <c r="CQ76" s="334">
        <v>6973042.2579796277</v>
      </c>
      <c r="CR76" s="335">
        <v>-702004.95247296628</v>
      </c>
      <c r="CS76" s="426">
        <v>-0.1284578568751838</v>
      </c>
      <c r="CT76" s="427">
        <v>12655476.423784839</v>
      </c>
      <c r="CU76" s="427">
        <v>-1625695.3791338156</v>
      </c>
      <c r="CV76" s="427">
        <f t="shared" si="28"/>
        <v>21085409775.937462</v>
      </c>
      <c r="CX76" s="427">
        <f t="shared" si="29"/>
        <v>1565074393693.0396</v>
      </c>
      <c r="CZ76" s="661">
        <f t="shared" si="30"/>
        <v>1.3472464862314383E-2</v>
      </c>
      <c r="DA76" s="672">
        <v>1.2591056951456202E-2</v>
      </c>
    </row>
    <row r="77" spans="1:105" ht="15.75">
      <c r="A77" s="171">
        <v>40238</v>
      </c>
      <c r="B77" s="316">
        <v>1609515962746.7769</v>
      </c>
      <c r="C77" s="173">
        <v>115471800623.76453</v>
      </c>
      <c r="D77" s="333">
        <v>0</v>
      </c>
      <c r="E77" s="334">
        <v>0</v>
      </c>
      <c r="F77" s="335">
        <v>0</v>
      </c>
      <c r="G77" s="333">
        <v>8.1518710549056104E-4</v>
      </c>
      <c r="H77" s="334">
        <v>306818584.38590389</v>
      </c>
      <c r="I77" s="335">
        <v>250114.55371625646</v>
      </c>
      <c r="J77" s="333">
        <v>-4.1464942766995479E-2</v>
      </c>
      <c r="K77" s="334">
        <v>51400761.577627674</v>
      </c>
      <c r="L77" s="334">
        <v>-2131329.6369963116</v>
      </c>
      <c r="M77" s="426">
        <v>0.10760986579544758</v>
      </c>
      <c r="N77" s="427">
        <v>5881639205.5086937</v>
      </c>
      <c r="O77" s="427">
        <v>632922405.56203341</v>
      </c>
      <c r="P77" s="453">
        <v>4.8925618136441459E-2</v>
      </c>
      <c r="Q77" s="671">
        <v>1147009016.850317</v>
      </c>
      <c r="R77" s="427">
        <v>56118125.157473758</v>
      </c>
      <c r="S77" s="333">
        <v>-3.4888255137145767E-2</v>
      </c>
      <c r="T77" s="334">
        <v>83162600.476579338</v>
      </c>
      <c r="U77" s="334">
        <v>-2901398.0232954202</v>
      </c>
      <c r="V77" s="431">
        <v>-2.0552965057382605E-2</v>
      </c>
      <c r="W77" s="335">
        <v>17456997.143248037</v>
      </c>
      <c r="X77" s="335">
        <v>-358793.05229200487</v>
      </c>
      <c r="Y77" s="670">
        <v>1.2988082613085849E-2</v>
      </c>
      <c r="Z77" s="669">
        <v>253990835.13686535</v>
      </c>
      <c r="AA77" s="669">
        <v>3298853.9497242752</v>
      </c>
      <c r="AB77" s="428">
        <v>6.3309989603241995E-2</v>
      </c>
      <c r="AC77" s="429">
        <v>611574177.0062927</v>
      </c>
      <c r="AD77" s="429">
        <v>38718754.787879668</v>
      </c>
      <c r="AE77" s="702">
        <v>0</v>
      </c>
      <c r="AF77" s="427">
        <v>3111273083</v>
      </c>
      <c r="AG77" s="643">
        <v>0</v>
      </c>
      <c r="AH77" s="670">
        <v>-6.5988491417953796E-3</v>
      </c>
      <c r="AI77" s="669">
        <v>126932656.30760247</v>
      </c>
      <c r="AJ77" s="669">
        <v>-837609.45014123037</v>
      </c>
      <c r="AK77" s="329">
        <v>0.19982152947364626</v>
      </c>
      <c r="AL77" s="173">
        <f t="shared" si="31"/>
        <v>121665698.43938377</v>
      </c>
      <c r="AM77" s="173">
        <f t="shared" si="24"/>
        <v>24311425.946637083</v>
      </c>
      <c r="AN77" s="426">
        <v>0.11569711078928899</v>
      </c>
      <c r="AO77" s="427">
        <v>0</v>
      </c>
      <c r="AP77" s="427">
        <v>0</v>
      </c>
      <c r="AQ77" s="424">
        <v>0.1278526034150668</v>
      </c>
      <c r="AR77" s="425">
        <v>0</v>
      </c>
      <c r="AS77" s="359">
        <v>0</v>
      </c>
      <c r="AT77" s="333">
        <v>7.2377357620657737E-2</v>
      </c>
      <c r="AU77" s="335">
        <v>0</v>
      </c>
      <c r="AV77" s="335">
        <v>0</v>
      </c>
      <c r="AW77" s="415">
        <f>0</f>
        <v>0</v>
      </c>
      <c r="AX77" s="359">
        <f>0</f>
        <v>0</v>
      </c>
      <c r="AY77" s="220">
        <f t="shared" si="25"/>
        <v>0</v>
      </c>
      <c r="AZ77" s="426">
        <v>2.9000279663222626E-2</v>
      </c>
      <c r="BA77" s="427">
        <v>1638419732.8805723</v>
      </c>
      <c r="BB77" s="454">
        <v>47514630.459279113</v>
      </c>
      <c r="BC77" s="426">
        <v>0.20621191319490453</v>
      </c>
      <c r="BD77" s="427">
        <v>160583976.52522412</v>
      </c>
      <c r="BE77" s="427">
        <v>33114329.027712103</v>
      </c>
      <c r="BF77" s="658">
        <v>5.9696757098144912E-2</v>
      </c>
      <c r="BG77" s="217">
        <f t="shared" si="32"/>
        <v>3978845395.1337986</v>
      </c>
      <c r="BH77" s="217">
        <f t="shared" si="26"/>
        <v>237524167.08437479</v>
      </c>
      <c r="BI77" s="428">
        <v>0.22753355167061298</v>
      </c>
      <c r="BJ77" s="429">
        <v>0</v>
      </c>
      <c r="BK77" s="430">
        <v>0</v>
      </c>
      <c r="BL77" s="426">
        <v>9.8507789270441515E-2</v>
      </c>
      <c r="BM77" s="429">
        <v>0</v>
      </c>
      <c r="BN77" s="643">
        <v>0</v>
      </c>
      <c r="BO77" s="428">
        <v>9.1529525802231629E-2</v>
      </c>
      <c r="BP77" s="429">
        <v>0</v>
      </c>
      <c r="BQ77" s="430">
        <v>0</v>
      </c>
      <c r="BR77" s="426">
        <v>4.602121088963837E-2</v>
      </c>
      <c r="BS77" s="427">
        <v>790507200.89827657</v>
      </c>
      <c r="BT77" s="454">
        <v>36380098.602317311</v>
      </c>
      <c r="BU77" s="331">
        <v>0.11712298233557882</v>
      </c>
      <c r="BV77" s="173">
        <f t="shared" si="33"/>
        <v>165524076.50009856</v>
      </c>
      <c r="BW77" s="172">
        <f t="shared" si="27"/>
        <v>19386673.48803404</v>
      </c>
      <c r="BX77" s="426">
        <v>0.10295387357916262</v>
      </c>
      <c r="BY77" s="427">
        <v>172192180.26187021</v>
      </c>
      <c r="BZ77" s="427">
        <v>17727851.958000965</v>
      </c>
      <c r="CA77" s="431">
        <v>0.10793554886874979</v>
      </c>
      <c r="CB77" s="335">
        <v>379085697.57168186</v>
      </c>
      <c r="CC77" s="335">
        <v>40916822.835692368</v>
      </c>
      <c r="CD77" s="431">
        <v>9.8109859274611855E-2</v>
      </c>
      <c r="CE77" s="335">
        <v>515120527.44560885</v>
      </c>
      <c r="CF77" s="335">
        <v>50538402.457152516</v>
      </c>
      <c r="CG77" s="424">
        <v>-1.131092985710107E-2</v>
      </c>
      <c r="CH77" s="425">
        <v>0</v>
      </c>
      <c r="CI77" s="359">
        <v>0</v>
      </c>
      <c r="CJ77" s="333">
        <v>8.038211763218046E-3</v>
      </c>
      <c r="CK77" s="334">
        <v>3199939873.2806258</v>
      </c>
      <c r="CL77" s="335">
        <v>25721794.330994789</v>
      </c>
      <c r="CM77" s="333">
        <v>-4.9775187548953576E-2</v>
      </c>
      <c r="CN77" s="334">
        <v>625716183.11929619</v>
      </c>
      <c r="CO77" s="334">
        <v>-31145140.367178347</v>
      </c>
      <c r="CP77" s="333">
        <v>3.8316301209318636E-2</v>
      </c>
      <c r="CQ77" s="334">
        <v>6271037.3055066615</v>
      </c>
      <c r="CR77" s="335">
        <v>240282.95429266719</v>
      </c>
      <c r="CS77" s="426">
        <v>0.58918103094581242</v>
      </c>
      <c r="CT77" s="427">
        <v>11029781.044651024</v>
      </c>
      <c r="CU77" s="427">
        <v>6498537.7669940703</v>
      </c>
      <c r="CV77" s="427">
        <f t="shared" si="28"/>
        <v>114237991623.37212</v>
      </c>
      <c r="CX77" s="427">
        <f t="shared" si="29"/>
        <v>1586159803468.9768</v>
      </c>
      <c r="CZ77" s="661">
        <f t="shared" si="30"/>
        <v>7.202174167667745E-2</v>
      </c>
      <c r="DA77" s="672">
        <v>7.1743184470629301E-2</v>
      </c>
    </row>
    <row r="78" spans="1:105" ht="15.75">
      <c r="A78" s="171">
        <v>40269</v>
      </c>
      <c r="B78" s="316">
        <v>1724987763370.5415</v>
      </c>
      <c r="C78" s="173">
        <v>8798992096.5134029</v>
      </c>
      <c r="D78" s="333">
        <v>0</v>
      </c>
      <c r="E78" s="334">
        <v>0</v>
      </c>
      <c r="F78" s="335">
        <v>0</v>
      </c>
      <c r="G78" s="333">
        <v>-3.3458645352462055E-2</v>
      </c>
      <c r="H78" s="334">
        <v>307068698.9396202</v>
      </c>
      <c r="I78" s="335">
        <v>-10274102.696662692</v>
      </c>
      <c r="J78" s="333">
        <v>0.21745811620152503</v>
      </c>
      <c r="K78" s="334">
        <v>49269431.94063136</v>
      </c>
      <c r="L78" s="334">
        <v>10714037.856128942</v>
      </c>
      <c r="M78" s="426">
        <v>6.9882395547620241E-2</v>
      </c>
      <c r="N78" s="427">
        <v>6514561611.0707273</v>
      </c>
      <c r="O78" s="427">
        <v>455253171.32418674</v>
      </c>
      <c r="P78" s="453">
        <v>-1.9744770750625605E-2</v>
      </c>
      <c r="Q78" s="671">
        <v>1203127142.0077908</v>
      </c>
      <c r="R78" s="427">
        <v>-23755469.602799207</v>
      </c>
      <c r="S78" s="333">
        <v>0.20860826989908016</v>
      </c>
      <c r="T78" s="334">
        <v>80261202.453283921</v>
      </c>
      <c r="U78" s="334">
        <v>16743150.583799366</v>
      </c>
      <c r="V78" s="431">
        <v>3.3562239020248789E-2</v>
      </c>
      <c r="W78" s="335">
        <v>17098204.090956032</v>
      </c>
      <c r="X78" s="335">
        <v>573854.01251766202</v>
      </c>
      <c r="Y78" s="670">
        <v>-2.8772907582381383E-2</v>
      </c>
      <c r="Z78" s="669">
        <v>257289689.08658963</v>
      </c>
      <c r="AA78" s="669">
        <v>-7402972.4459880833</v>
      </c>
      <c r="AB78" s="428">
        <v>2.9914432656292123E-2</v>
      </c>
      <c r="AC78" s="429">
        <v>650292931.79417241</v>
      </c>
      <c r="AD78" s="429">
        <v>19453144.115019538</v>
      </c>
      <c r="AE78" s="702">
        <v>0</v>
      </c>
      <c r="AF78" s="427">
        <v>3111273083</v>
      </c>
      <c r="AG78" s="643">
        <v>0</v>
      </c>
      <c r="AH78" s="670">
        <v>7.0944658884075432E-2</v>
      </c>
      <c r="AI78" s="669">
        <v>126095046.85746123</v>
      </c>
      <c r="AJ78" s="669">
        <v>8945770.0862740949</v>
      </c>
      <c r="AK78" s="329">
        <v>1.3004160522934957E-3</v>
      </c>
      <c r="AL78" s="173">
        <f t="shared" si="31"/>
        <v>145977124.38602087</v>
      </c>
      <c r="AM78" s="173">
        <f t="shared" si="24"/>
        <v>189830.99581922585</v>
      </c>
      <c r="AN78" s="426">
        <v>6.1039641048144695E-2</v>
      </c>
      <c r="AO78" s="427">
        <v>0</v>
      </c>
      <c r="AP78" s="427">
        <v>0</v>
      </c>
      <c r="AQ78" s="424">
        <v>0.14965291699211933</v>
      </c>
      <c r="AR78" s="425">
        <v>0</v>
      </c>
      <c r="AS78" s="359">
        <v>0</v>
      </c>
      <c r="AT78" s="333">
        <v>8.8235895107735954E-2</v>
      </c>
      <c r="AU78" s="335">
        <v>0</v>
      </c>
      <c r="AV78" s="335">
        <v>0</v>
      </c>
      <c r="AW78" s="415">
        <f>0</f>
        <v>0</v>
      </c>
      <c r="AX78" s="359">
        <f>0</f>
        <v>0</v>
      </c>
      <c r="AY78" s="220">
        <f t="shared" si="25"/>
        <v>0</v>
      </c>
      <c r="AZ78" s="426">
        <v>-4.8907555299956149E-2</v>
      </c>
      <c r="BA78" s="427">
        <v>1685934363.3398516</v>
      </c>
      <c r="BB78" s="454">
        <v>-82454928.107140154</v>
      </c>
      <c r="BC78" s="426">
        <v>-0.10485701643243329</v>
      </c>
      <c r="BD78" s="427">
        <v>193698305.55293623</v>
      </c>
      <c r="BE78" s="427">
        <v>-20310626.40829872</v>
      </c>
      <c r="BF78" s="658">
        <v>8.1868810146260615E-2</v>
      </c>
      <c r="BG78" s="217">
        <f t="shared" si="32"/>
        <v>4216369562.218173</v>
      </c>
      <c r="BH78" s="217">
        <f t="shared" si="26"/>
        <v>345189159.19571161</v>
      </c>
      <c r="BI78" s="428">
        <v>6.0200199737849541E-2</v>
      </c>
      <c r="BJ78" s="429">
        <v>0</v>
      </c>
      <c r="BK78" s="430">
        <v>0</v>
      </c>
      <c r="BL78" s="426">
        <v>-2.2182598392397165E-2</v>
      </c>
      <c r="BM78" s="429">
        <v>0</v>
      </c>
      <c r="BN78" s="643">
        <v>0</v>
      </c>
      <c r="BO78" s="428">
        <v>4.6075150937703313E-2</v>
      </c>
      <c r="BP78" s="429">
        <v>0</v>
      </c>
      <c r="BQ78" s="430">
        <v>0</v>
      </c>
      <c r="BR78" s="426">
        <v>5.8881809923021652E-2</v>
      </c>
      <c r="BS78" s="427">
        <v>826887299.50059378</v>
      </c>
      <c r="BT78" s="454">
        <v>48688620.796954639</v>
      </c>
      <c r="BU78" s="331">
        <v>4.2117544136760388E-2</v>
      </c>
      <c r="BV78" s="173">
        <f t="shared" si="33"/>
        <v>184910749.9881326</v>
      </c>
      <c r="BW78" s="172">
        <f t="shared" si="27"/>
        <v>7787986.6739866398</v>
      </c>
      <c r="BX78" s="426">
        <v>1.6101613773270462E-2</v>
      </c>
      <c r="BY78" s="427">
        <v>189920032.21987116</v>
      </c>
      <c r="BZ78" s="427">
        <v>3058019.0066114473</v>
      </c>
      <c r="CA78" s="431">
        <v>6.6923451668038578E-2</v>
      </c>
      <c r="CB78" s="335">
        <v>420002520.40737426</v>
      </c>
      <c r="CC78" s="335">
        <v>28108018.3749373</v>
      </c>
      <c r="CD78" s="431">
        <v>4.3757891595790931E-2</v>
      </c>
      <c r="CE78" s="335">
        <v>565658929.90276146</v>
      </c>
      <c r="CF78" s="335">
        <v>24752042.134876136</v>
      </c>
      <c r="CG78" s="424">
        <v>0.13685963401902254</v>
      </c>
      <c r="CH78" s="425">
        <v>0</v>
      </c>
      <c r="CI78" s="359">
        <v>0</v>
      </c>
      <c r="CJ78" s="333">
        <v>1.7082315963663022E-2</v>
      </c>
      <c r="CK78" s="334">
        <v>3225661667.6116204</v>
      </c>
      <c r="CL78" s="335">
        <v>55101771.798017867</v>
      </c>
      <c r="CM78" s="333">
        <v>2.8909006719371176E-3</v>
      </c>
      <c r="CN78" s="334">
        <v>594571042.75211787</v>
      </c>
      <c r="CO78" s="334">
        <v>1718845.8270064502</v>
      </c>
      <c r="CP78" s="333">
        <v>3.2024846864170294E-2</v>
      </c>
      <c r="CQ78" s="334">
        <v>6511320.2597993286</v>
      </c>
      <c r="CR78" s="335">
        <v>208524.03420364304</v>
      </c>
      <c r="CS78" s="426">
        <v>5.7365535361065395E-2</v>
      </c>
      <c r="CT78" s="427">
        <v>17528318.811645094</v>
      </c>
      <c r="CU78" s="427">
        <v>1005521.3926094545</v>
      </c>
      <c r="CV78" s="427">
        <f t="shared" si="28"/>
        <v>7915698727.5656319</v>
      </c>
      <c r="CX78" s="427">
        <f t="shared" si="29"/>
        <v>1700397795092.3489</v>
      </c>
      <c r="CZ78" s="661">
        <f t="shared" si="30"/>
        <v>4.6552040648439735E-3</v>
      </c>
      <c r="DA78" s="672">
        <v>5.10090116773965E-3</v>
      </c>
    </row>
    <row r="79" spans="1:105" ht="15.75">
      <c r="A79" s="171">
        <v>40299</v>
      </c>
      <c r="B79" s="316">
        <v>1733786755467.0549</v>
      </c>
      <c r="C79" s="173">
        <v>-116487089415.19133</v>
      </c>
      <c r="D79" s="333">
        <v>0</v>
      </c>
      <c r="E79" s="334">
        <v>0</v>
      </c>
      <c r="F79" s="335">
        <v>0</v>
      </c>
      <c r="G79" s="333">
        <v>-0.13524245996783471</v>
      </c>
      <c r="H79" s="334">
        <v>296794596.24295753</v>
      </c>
      <c r="I79" s="335">
        <v>-40139231.301057853</v>
      </c>
      <c r="J79" s="333">
        <v>-4.7393155743801468E-3</v>
      </c>
      <c r="K79" s="334">
        <v>59983469.796760298</v>
      </c>
      <c r="L79" s="334">
        <v>-284280.59261314722</v>
      </c>
      <c r="M79" s="426">
        <v>-0.20438019907685742</v>
      </c>
      <c r="N79" s="427">
        <v>6969814782.3949137</v>
      </c>
      <c r="O79" s="427">
        <v>-1424492132.7546961</v>
      </c>
      <c r="P79" s="453">
        <v>-0.23999935829403973</v>
      </c>
      <c r="Q79" s="671">
        <v>1179371672.4049916</v>
      </c>
      <c r="R79" s="427">
        <v>-283048444.56736642</v>
      </c>
      <c r="S79" s="333">
        <v>-0.25354218098583792</v>
      </c>
      <c r="T79" s="334">
        <v>97004353.037083283</v>
      </c>
      <c r="U79" s="334">
        <v>-24594695.234142285</v>
      </c>
      <c r="V79" s="431">
        <v>-0.16309790382409331</v>
      </c>
      <c r="W79" s="335">
        <v>17672058.103473693</v>
      </c>
      <c r="X79" s="335">
        <v>-2882275.6329341414</v>
      </c>
      <c r="Y79" s="670">
        <v>-0.15209316557809194</v>
      </c>
      <c r="Z79" s="669">
        <v>249886716.64060155</v>
      </c>
      <c r="AA79" s="669">
        <v>-38006061.769784756</v>
      </c>
      <c r="AB79" s="428">
        <v>-0.27275826183188379</v>
      </c>
      <c r="AC79" s="429">
        <v>669746075.90919197</v>
      </c>
      <c r="AD79" s="429">
        <v>-182678775.53371608</v>
      </c>
      <c r="AE79" s="702">
        <v>0</v>
      </c>
      <c r="AF79" s="427">
        <v>3111273083</v>
      </c>
      <c r="AG79" s="643">
        <v>0</v>
      </c>
      <c r="AH79" s="670">
        <v>-0.10649762550950201</v>
      </c>
      <c r="AI79" s="669">
        <v>135040816.94373533</v>
      </c>
      <c r="AJ79" s="669">
        <v>-14381526.351371139</v>
      </c>
      <c r="AK79" s="329">
        <v>-0.20953825584262914</v>
      </c>
      <c r="AL79" s="173">
        <f t="shared" si="31"/>
        <v>146166955.38184011</v>
      </c>
      <c r="AM79" s="173">
        <f t="shared" si="24"/>
        <v>-30627568.892538171</v>
      </c>
      <c r="AN79" s="426">
        <v>-0.18713721598508345</v>
      </c>
      <c r="AO79" s="427">
        <v>0</v>
      </c>
      <c r="AP79" s="427">
        <v>0</v>
      </c>
      <c r="AQ79" s="424">
        <v>-0.31592243053917352</v>
      </c>
      <c r="AR79" s="425">
        <v>0</v>
      </c>
      <c r="AS79" s="359">
        <v>0</v>
      </c>
      <c r="AT79" s="333">
        <v>-0.38604641547186647</v>
      </c>
      <c r="AU79" s="335">
        <v>0</v>
      </c>
      <c r="AV79" s="335">
        <v>0</v>
      </c>
      <c r="AW79" s="415">
        <f>0</f>
        <v>0</v>
      </c>
      <c r="AX79" s="359">
        <f>0</f>
        <v>0</v>
      </c>
      <c r="AY79" s="220">
        <f t="shared" si="25"/>
        <v>0</v>
      </c>
      <c r="AZ79" s="426">
        <v>-9.9980796681113357E-2</v>
      </c>
      <c r="BA79" s="427">
        <v>1603479435.2327116</v>
      </c>
      <c r="BB79" s="454">
        <v>-160317151.39634821</v>
      </c>
      <c r="BC79" s="426">
        <v>-8.335949568363292E-2</v>
      </c>
      <c r="BD79" s="427">
        <v>173387679.1446375</v>
      </c>
      <c r="BE79" s="427">
        <v>-14453509.49125254</v>
      </c>
      <c r="BF79" s="658">
        <v>-0.25397687314468909</v>
      </c>
      <c r="BG79" s="217">
        <f t="shared" si="32"/>
        <v>4561558721.4138842</v>
      </c>
      <c r="BH79" s="217">
        <f t="shared" si="26"/>
        <v>-1158530420.7305841</v>
      </c>
      <c r="BI79" s="428">
        <v>-0.48482466139496033</v>
      </c>
      <c r="BJ79" s="429">
        <v>0</v>
      </c>
      <c r="BK79" s="430">
        <v>0</v>
      </c>
      <c r="BL79" s="426">
        <v>-0.19512449275805807</v>
      </c>
      <c r="BM79" s="429">
        <v>0</v>
      </c>
      <c r="BN79" s="643">
        <v>0</v>
      </c>
      <c r="BO79" s="428">
        <v>-0.18993706020245688</v>
      </c>
      <c r="BP79" s="429">
        <v>0</v>
      </c>
      <c r="BQ79" s="430">
        <v>0</v>
      </c>
      <c r="BR79" s="426">
        <v>-0.1538225562379697</v>
      </c>
      <c r="BS79" s="427">
        <v>875575920.29754853</v>
      </c>
      <c r="BT79" s="454">
        <v>-134683326.24058172</v>
      </c>
      <c r="BU79" s="331">
        <v>-0.29657292590234507</v>
      </c>
      <c r="BV79" s="173">
        <f t="shared" si="33"/>
        <v>192698736.66211921</v>
      </c>
      <c r="BW79" s="172">
        <f t="shared" si="27"/>
        <v>-57149228.149570189</v>
      </c>
      <c r="BX79" s="426">
        <v>-0.18384573467153348</v>
      </c>
      <c r="BY79" s="427">
        <v>192978051.2264826</v>
      </c>
      <c r="BZ79" s="427">
        <v>-35478191.603213519</v>
      </c>
      <c r="CA79" s="431">
        <v>-0.31773935968962302</v>
      </c>
      <c r="CB79" s="335">
        <v>448110538.78231156</v>
      </c>
      <c r="CC79" s="335">
        <v>-142382355.66286367</v>
      </c>
      <c r="CD79" s="431">
        <v>-0.22847842251843756</v>
      </c>
      <c r="CE79" s="335">
        <v>590410972.03763759</v>
      </c>
      <c r="CF79" s="335">
        <v>-134896167.52873677</v>
      </c>
      <c r="CG79" s="424">
        <v>-0.34161391236950284</v>
      </c>
      <c r="CH79" s="425">
        <v>0</v>
      </c>
      <c r="CI79" s="359">
        <v>0</v>
      </c>
      <c r="CJ79" s="333">
        <v>-0.14585969068852228</v>
      </c>
      <c r="CK79" s="334">
        <v>3280763439.4096384</v>
      </c>
      <c r="CL79" s="335">
        <v>-478531140.49450237</v>
      </c>
      <c r="CM79" s="333">
        <v>-0.23516020783678263</v>
      </c>
      <c r="CN79" s="334">
        <v>596289888.57912433</v>
      </c>
      <c r="CO79" s="334">
        <v>-140223654.12923884</v>
      </c>
      <c r="CP79" s="333">
        <v>-9.8001912044164724E-2</v>
      </c>
      <c r="CQ79" s="334">
        <v>6719844.2940029725</v>
      </c>
      <c r="CR79" s="335">
        <v>-658557.58945136156</v>
      </c>
      <c r="CS79" s="426">
        <v>2.787027866638319E-2</v>
      </c>
      <c r="CT79" s="427">
        <v>18533840.204254549</v>
      </c>
      <c r="CU79" s="427">
        <v>516543.29125079064</v>
      </c>
      <c r="CV79" s="427">
        <f t="shared" si="28"/>
        <v>-111989167262.83601</v>
      </c>
      <c r="CX79" s="427">
        <f t="shared" si="29"/>
        <v>1708313493819.9148</v>
      </c>
      <c r="CZ79" s="661">
        <f t="shared" si="30"/>
        <v>-6.5555395814628839E-2</v>
      </c>
      <c r="DA79" s="672">
        <v>-6.7186514747490697E-2</v>
      </c>
    </row>
    <row r="80" spans="1:105" ht="15.75">
      <c r="A80" s="171">
        <v>40330</v>
      </c>
      <c r="B80" s="316">
        <v>1617299666051.8635</v>
      </c>
      <c r="C80" s="173">
        <v>-51534512335.72084</v>
      </c>
      <c r="D80" s="333">
        <v>0</v>
      </c>
      <c r="E80" s="334">
        <v>0</v>
      </c>
      <c r="F80" s="335">
        <v>0</v>
      </c>
      <c r="G80" s="333">
        <v>-1.9471394763019088E-2</v>
      </c>
      <c r="H80" s="334">
        <v>256655364.94189969</v>
      </c>
      <c r="I80" s="335">
        <v>-4997437.9288304588</v>
      </c>
      <c r="J80" s="333">
        <v>-8.0438141131256524E-2</v>
      </c>
      <c r="K80" s="334">
        <v>59699189.204147153</v>
      </c>
      <c r="L80" s="334">
        <v>-4802091.8066247748</v>
      </c>
      <c r="M80" s="426">
        <v>8.7062553813665719E-2</v>
      </c>
      <c r="N80" s="427">
        <v>5545322649.6402178</v>
      </c>
      <c r="O80" s="427">
        <v>482789951.59844083</v>
      </c>
      <c r="P80" s="453">
        <v>0.1166151984953467</v>
      </c>
      <c r="Q80" s="671">
        <v>896323227.83762515</v>
      </c>
      <c r="R80" s="427">
        <v>104524911.13027452</v>
      </c>
      <c r="S80" s="333">
        <v>0.24036691621661888</v>
      </c>
      <c r="T80" s="334">
        <v>72409657.802940995</v>
      </c>
      <c r="U80" s="334">
        <v>17404886.150393561</v>
      </c>
      <c r="V80" s="431">
        <v>-4.8024426538469563E-3</v>
      </c>
      <c r="W80" s="335">
        <v>14789782.470539553</v>
      </c>
      <c r="X80" s="335">
        <v>-71027.082177637159</v>
      </c>
      <c r="Y80" s="670">
        <v>-5.2485954417959418E-2</v>
      </c>
      <c r="Z80" s="669">
        <v>211880654.8708168</v>
      </c>
      <c r="AA80" s="669">
        <v>-11120758.393597081</v>
      </c>
      <c r="AB80" s="428">
        <v>0.13556547401980404</v>
      </c>
      <c r="AC80" s="429">
        <v>487067300.37547588</v>
      </c>
      <c r="AD80" s="429">
        <v>66029509.454947665</v>
      </c>
      <c r="AE80" s="702">
        <v>0</v>
      </c>
      <c r="AF80" s="427">
        <v>3111273083</v>
      </c>
      <c r="AG80" s="643">
        <v>0</v>
      </c>
      <c r="AH80" s="670">
        <v>-3.9899019710200948E-2</v>
      </c>
      <c r="AI80" s="669">
        <v>120659290.59236419</v>
      </c>
      <c r="AJ80" s="669">
        <v>-4814187.4135636026</v>
      </c>
      <c r="AK80" s="329">
        <v>9.7111474888746802E-2</v>
      </c>
      <c r="AL80" s="173">
        <f t="shared" si="31"/>
        <v>115539386.48930195</v>
      </c>
      <c r="AM80" s="173">
        <f t="shared" si="24"/>
        <v>11220200.229717057</v>
      </c>
      <c r="AN80" s="426">
        <v>-4.8769049155090789E-2</v>
      </c>
      <c r="AO80" s="427">
        <v>0</v>
      </c>
      <c r="AP80" s="427">
        <v>0</v>
      </c>
      <c r="AQ80" s="424">
        <v>0.11179025174136609</v>
      </c>
      <c r="AR80" s="425">
        <v>0</v>
      </c>
      <c r="AS80" s="359">
        <v>0</v>
      </c>
      <c r="AT80" s="333">
        <v>6.5859918294321348E-2</v>
      </c>
      <c r="AU80" s="335">
        <v>0</v>
      </c>
      <c r="AV80" s="335">
        <v>0</v>
      </c>
      <c r="AW80" s="415">
        <f>0</f>
        <v>0</v>
      </c>
      <c r="AX80" s="359">
        <f>0</f>
        <v>0</v>
      </c>
      <c r="AY80" s="220">
        <f t="shared" si="25"/>
        <v>0</v>
      </c>
      <c r="AZ80" s="426">
        <v>1.6265169754324635E-3</v>
      </c>
      <c r="BA80" s="427">
        <v>1443162283.8363633</v>
      </c>
      <c r="BB80" s="454">
        <v>2347327.952963728</v>
      </c>
      <c r="BC80" s="426">
        <v>-4.9626703764008859E-3</v>
      </c>
      <c r="BD80" s="427">
        <v>158934169.65338495</v>
      </c>
      <c r="BE80" s="427">
        <v>-788737.89553672622</v>
      </c>
      <c r="BF80" s="658">
        <v>8.5058735661510454E-2</v>
      </c>
      <c r="BG80" s="217">
        <f t="shared" si="32"/>
        <v>3403028300.6833</v>
      </c>
      <c r="BH80" s="217">
        <f t="shared" si="26"/>
        <v>289457284.67645991</v>
      </c>
      <c r="BI80" s="428">
        <v>1.6896144959981287E-3</v>
      </c>
      <c r="BJ80" s="429">
        <v>0</v>
      </c>
      <c r="BK80" s="430">
        <v>0</v>
      </c>
      <c r="BL80" s="426">
        <v>-3.2570248874388572E-2</v>
      </c>
      <c r="BM80" s="429">
        <v>0</v>
      </c>
      <c r="BN80" s="643">
        <v>0</v>
      </c>
      <c r="BO80" s="428">
        <v>9.2691253714260978E-3</v>
      </c>
      <c r="BP80" s="429">
        <v>0</v>
      </c>
      <c r="BQ80" s="430">
        <v>0</v>
      </c>
      <c r="BR80" s="426">
        <v>9.387557071780013E-2</v>
      </c>
      <c r="BS80" s="427">
        <v>740892594.05696678</v>
      </c>
      <c r="BT80" s="454">
        <v>69551715.107689172</v>
      </c>
      <c r="BU80" s="331">
        <v>-6.5987311910197608E-3</v>
      </c>
      <c r="BV80" s="173">
        <f t="shared" si="33"/>
        <v>135549508.51254901</v>
      </c>
      <c r="BW80" s="172">
        <f t="shared" si="27"/>
        <v>-894454.76974915573</v>
      </c>
      <c r="BX80" s="426">
        <v>9.3832102683261975E-2</v>
      </c>
      <c r="BY80" s="427">
        <v>157499859.62326908</v>
      </c>
      <c r="BZ80" s="427">
        <v>14778543.000769932</v>
      </c>
      <c r="CA80" s="431">
        <v>7.8071688518442539E-2</v>
      </c>
      <c r="CB80" s="335">
        <v>305728183.11944795</v>
      </c>
      <c r="CC80" s="335">
        <v>23868715.483810902</v>
      </c>
      <c r="CD80" s="431">
        <v>1.6673390683259234E-2</v>
      </c>
      <c r="CE80" s="335">
        <v>455514804.50890082</v>
      </c>
      <c r="CF80" s="335">
        <v>7594976.2975853579</v>
      </c>
      <c r="CG80" s="424">
        <v>0.18390997772028664</v>
      </c>
      <c r="CH80" s="425">
        <v>0</v>
      </c>
      <c r="CI80" s="359">
        <v>0</v>
      </c>
      <c r="CJ80" s="333">
        <v>-4.7365051919738957E-2</v>
      </c>
      <c r="CK80" s="334">
        <v>2802232298.9151359</v>
      </c>
      <c r="CL80" s="335">
        <v>-132727878.32928486</v>
      </c>
      <c r="CM80" s="333">
        <v>5.7509205358949239E-2</v>
      </c>
      <c r="CN80" s="334">
        <v>456066234.44988549</v>
      </c>
      <c r="CO80" s="334">
        <v>26228006.734261155</v>
      </c>
      <c r="CP80" s="333">
        <v>1.9428194993481109E-2</v>
      </c>
      <c r="CQ80" s="334">
        <v>6061286.7045516111</v>
      </c>
      <c r="CR80" s="335">
        <v>117759.86000742322</v>
      </c>
      <c r="CS80" s="426">
        <v>5.9440823253189647E-2</v>
      </c>
      <c r="CT80" s="427">
        <v>19050383.49550534</v>
      </c>
      <c r="CU80" s="427">
        <v>1132370.478261814</v>
      </c>
      <c r="CV80" s="427">
        <f t="shared" si="28"/>
        <v>-52491341920.257042</v>
      </c>
      <c r="CX80" s="427">
        <f t="shared" si="29"/>
        <v>1596324326557.0793</v>
      </c>
      <c r="CZ80" s="661">
        <f t="shared" si="30"/>
        <v>-3.2882629830912447E-2</v>
      </c>
      <c r="DA80" s="672">
        <v>-3.1864541505487599E-2</v>
      </c>
    </row>
    <row r="81" spans="1:105" ht="15.75">
      <c r="A81" s="171">
        <v>40360</v>
      </c>
      <c r="B81" s="316">
        <v>1565765153716.1428</v>
      </c>
      <c r="C81" s="173">
        <v>91042554923.948105</v>
      </c>
      <c r="D81" s="333">
        <v>0</v>
      </c>
      <c r="E81" s="334">
        <v>0</v>
      </c>
      <c r="F81" s="335">
        <v>0</v>
      </c>
      <c r="G81" s="333">
        <v>1.7929818694031999E-2</v>
      </c>
      <c r="H81" s="334">
        <v>251657927.01306924</v>
      </c>
      <c r="I81" s="335">
        <v>4512181.004260269</v>
      </c>
      <c r="J81" s="333">
        <v>1.8811240465043847E-2</v>
      </c>
      <c r="K81" s="334">
        <v>54897097.397522382</v>
      </c>
      <c r="L81" s="334">
        <v>1032682.4999777263</v>
      </c>
      <c r="M81" s="426">
        <v>-4.9694423852620828E-3</v>
      </c>
      <c r="N81" s="427">
        <v>6028112601.2386589</v>
      </c>
      <c r="O81" s="427">
        <v>-29956358.263727859</v>
      </c>
      <c r="P81" s="453">
        <v>4.4175888482060582E-2</v>
      </c>
      <c r="Q81" s="671">
        <v>1000848138.9678997</v>
      </c>
      <c r="R81" s="427">
        <v>44213355.77452381</v>
      </c>
      <c r="S81" s="333">
        <v>-6.3646766734412243E-3</v>
      </c>
      <c r="T81" s="334">
        <v>89814543.953334555</v>
      </c>
      <c r="U81" s="334">
        <v>-571640.53283555002</v>
      </c>
      <c r="V81" s="431">
        <v>9.0577315892465139E-3</v>
      </c>
      <c r="W81" s="335">
        <v>14718755.388361916</v>
      </c>
      <c r="X81" s="335">
        <v>133318.53563555807</v>
      </c>
      <c r="Y81" s="670">
        <v>2.8784134573894112E-2</v>
      </c>
      <c r="Z81" s="669">
        <v>200759896.4772197</v>
      </c>
      <c r="AA81" s="669">
        <v>5778699.8772413423</v>
      </c>
      <c r="AB81" s="428">
        <v>5.8933575044745411E-2</v>
      </c>
      <c r="AC81" s="429">
        <v>553096809.83042359</v>
      </c>
      <c r="AD81" s="429">
        <v>32595972.34915055</v>
      </c>
      <c r="AE81" s="702">
        <v>0</v>
      </c>
      <c r="AF81" s="427">
        <v>3111273083</v>
      </c>
      <c r="AG81" s="643">
        <v>0</v>
      </c>
      <c r="AH81" s="670">
        <v>-7.592554815067775E-4</v>
      </c>
      <c r="AI81" s="669">
        <v>115845103.1788006</v>
      </c>
      <c r="AJ81" s="669">
        <v>-87956.029594222564</v>
      </c>
      <c r="AK81" s="329">
        <v>6.9789292504680842E-2</v>
      </c>
      <c r="AL81" s="173">
        <f t="shared" si="31"/>
        <v>126759586.719019</v>
      </c>
      <c r="AM81" s="173">
        <f t="shared" si="24"/>
        <v>8846461.8753060736</v>
      </c>
      <c r="AN81" s="426">
        <v>-2.7742078999595108E-2</v>
      </c>
      <c r="AO81" s="427">
        <v>0</v>
      </c>
      <c r="AP81" s="427">
        <v>0</v>
      </c>
      <c r="AQ81" s="424">
        <v>-1.2793164686333867E-2</v>
      </c>
      <c r="AR81" s="425">
        <v>0</v>
      </c>
      <c r="AS81" s="359">
        <v>0</v>
      </c>
      <c r="AT81" s="333">
        <v>2.6099830907187541E-2</v>
      </c>
      <c r="AU81" s="335">
        <v>0</v>
      </c>
      <c r="AV81" s="335">
        <v>0</v>
      </c>
      <c r="AW81" s="415">
        <f>0</f>
        <v>0</v>
      </c>
      <c r="AX81" s="359">
        <f>0</f>
        <v>0</v>
      </c>
      <c r="AY81" s="220">
        <f t="shared" si="25"/>
        <v>0</v>
      </c>
      <c r="AZ81" s="426">
        <v>-1.8240147551677847E-2</v>
      </c>
      <c r="BA81" s="427">
        <v>1445509611.7893269</v>
      </c>
      <c r="BB81" s="454">
        <v>-26366308.606405888</v>
      </c>
      <c r="BC81" s="426">
        <v>0.1138228554365482</v>
      </c>
      <c r="BD81" s="427">
        <v>158145431.75784823</v>
      </c>
      <c r="BE81" s="427">
        <v>18000564.616924059</v>
      </c>
      <c r="BF81" s="658">
        <v>-2.6540213490159502E-3</v>
      </c>
      <c r="BG81" s="217">
        <f t="shared" si="32"/>
        <v>3692485585.3597598</v>
      </c>
      <c r="BH81" s="217">
        <f t="shared" si="26"/>
        <v>-9799935.5744784605</v>
      </c>
      <c r="BI81" s="428">
        <v>-0.14246286984852694</v>
      </c>
      <c r="BJ81" s="429">
        <v>0</v>
      </c>
      <c r="BK81" s="430">
        <v>0</v>
      </c>
      <c r="BL81" s="426">
        <v>3.5718490821828715E-2</v>
      </c>
      <c r="BM81" s="429">
        <v>0</v>
      </c>
      <c r="BN81" s="643">
        <v>0</v>
      </c>
      <c r="BO81" s="428">
        <v>7.8455097267923921E-2</v>
      </c>
      <c r="BP81" s="429">
        <v>0</v>
      </c>
      <c r="BQ81" s="430">
        <v>0</v>
      </c>
      <c r="BR81" s="426">
        <v>2.8849807558256085E-2</v>
      </c>
      <c r="BS81" s="427">
        <v>810444309.16465592</v>
      </c>
      <c r="BT81" s="454">
        <v>23381162.356084123</v>
      </c>
      <c r="BU81" s="331">
        <v>7.3302361185652198E-2</v>
      </c>
      <c r="BV81" s="173">
        <f t="shared" si="33"/>
        <v>134655053.74279985</v>
      </c>
      <c r="BW81" s="172">
        <f t="shared" si="27"/>
        <v>9870533.3849281222</v>
      </c>
      <c r="BX81" s="426">
        <v>4.471775567344366E-2</v>
      </c>
      <c r="BY81" s="427">
        <v>172278402.62403902</v>
      </c>
      <c r="BZ81" s="427">
        <v>7703903.516352932</v>
      </c>
      <c r="CA81" s="431">
        <v>4.1493965810997117E-2</v>
      </c>
      <c r="CB81" s="335">
        <v>329596898.60325885</v>
      </c>
      <c r="CC81" s="335">
        <v>13676282.442054307</v>
      </c>
      <c r="CD81" s="431">
        <v>7.1257957616289183E-2</v>
      </c>
      <c r="CE81" s="335">
        <v>463109780.80648619</v>
      </c>
      <c r="CF81" s="335">
        <v>33000257.132397566</v>
      </c>
      <c r="CG81" s="424">
        <v>0.11645934311417698</v>
      </c>
      <c r="CH81" s="425">
        <v>0</v>
      </c>
      <c r="CI81" s="359">
        <v>0</v>
      </c>
      <c r="CJ81" s="333">
        <v>-5.928371489635164E-3</v>
      </c>
      <c r="CK81" s="334">
        <v>2669504420.5858512</v>
      </c>
      <c r="CL81" s="335">
        <v>-15825813.898456197</v>
      </c>
      <c r="CM81" s="333">
        <v>3.7598831198162319E-2</v>
      </c>
      <c r="CN81" s="334">
        <v>482294241.18414664</v>
      </c>
      <c r="CO81" s="334">
        <v>18133699.762128513</v>
      </c>
      <c r="CP81" s="333">
        <v>9.8939009965501954E-3</v>
      </c>
      <c r="CQ81" s="334">
        <v>6179046.5645590341</v>
      </c>
      <c r="CR81" s="335">
        <v>61134.874962820686</v>
      </c>
      <c r="CS81" s="426">
        <v>-9.3173259418792759E-2</v>
      </c>
      <c r="CT81" s="427">
        <v>20182753.973767154</v>
      </c>
      <c r="CU81" s="427">
        <v>-1880492.9717834773</v>
      </c>
      <c r="CV81" s="427">
        <f t="shared" si="28"/>
        <v>90906103219.823441</v>
      </c>
      <c r="CX81" s="427">
        <f t="shared" si="29"/>
        <v>1543832984636.8218</v>
      </c>
      <c r="CZ81" s="661">
        <f t="shared" si="30"/>
        <v>5.8883379306219841E-2</v>
      </c>
      <c r="DA81" s="672">
        <v>5.8145728117572598E-2</v>
      </c>
    </row>
    <row r="82" spans="1:105" ht="15.75">
      <c r="A82" s="171">
        <v>40391</v>
      </c>
      <c r="B82" s="316">
        <v>1656807708640.0908</v>
      </c>
      <c r="C82" s="173">
        <v>-45610906045.093163</v>
      </c>
      <c r="D82" s="333">
        <v>0</v>
      </c>
      <c r="E82" s="334">
        <v>0</v>
      </c>
      <c r="F82" s="335">
        <v>0</v>
      </c>
      <c r="G82" s="333">
        <v>5.9601358809548491E-2</v>
      </c>
      <c r="H82" s="334">
        <v>256170108.01732951</v>
      </c>
      <c r="I82" s="335">
        <v>15268086.524221651</v>
      </c>
      <c r="J82" s="333">
        <v>0.16895123734114312</v>
      </c>
      <c r="K82" s="334">
        <v>55929779.897500105</v>
      </c>
      <c r="L82" s="334">
        <v>9449405.5179004353</v>
      </c>
      <c r="M82" s="426">
        <v>-5.1911107584819975E-2</v>
      </c>
      <c r="N82" s="427">
        <v>5998156242.9749308</v>
      </c>
      <c r="O82" s="427">
        <v>-311370934.03963119</v>
      </c>
      <c r="P82" s="453">
        <v>-3.9307496318881495E-2</v>
      </c>
      <c r="Q82" s="671">
        <v>1045061494.7424235</v>
      </c>
      <c r="R82" s="427">
        <v>-41078750.857592605</v>
      </c>
      <c r="S82" s="333">
        <v>2.4667976861876949E-2</v>
      </c>
      <c r="T82" s="334">
        <v>89242903.420499012</v>
      </c>
      <c r="U82" s="334">
        <v>2201441.8766635889</v>
      </c>
      <c r="V82" s="431">
        <v>2.6696676820700772E-3</v>
      </c>
      <c r="W82" s="335">
        <v>14852073.923997475</v>
      </c>
      <c r="X82" s="335">
        <v>39650.101766611777</v>
      </c>
      <c r="Y82" s="670">
        <v>5.1480678939243817E-2</v>
      </c>
      <c r="Z82" s="669">
        <v>206538596.35446104</v>
      </c>
      <c r="AA82" s="669">
        <v>10632747.167486083</v>
      </c>
      <c r="AB82" s="428">
        <v>-1.0297826732089175E-2</v>
      </c>
      <c r="AC82" s="429">
        <v>585692782.17957425</v>
      </c>
      <c r="AD82" s="429">
        <v>-6031362.7891205018</v>
      </c>
      <c r="AE82" s="702">
        <v>0</v>
      </c>
      <c r="AF82" s="427">
        <v>3111273083</v>
      </c>
      <c r="AG82" s="643">
        <v>0</v>
      </c>
      <c r="AH82" s="670">
        <v>4.2472409955030691E-3</v>
      </c>
      <c r="AI82" s="669">
        <v>115757147.14920637</v>
      </c>
      <c r="AJ82" s="669">
        <v>491648.50089459051</v>
      </c>
      <c r="AK82" s="329">
        <v>-5.2623546354438173E-2</v>
      </c>
      <c r="AL82" s="173">
        <f t="shared" si="31"/>
        <v>135606048.59432507</v>
      </c>
      <c r="AM82" s="173">
        <f t="shared" si="24"/>
        <v>-7136071.1841456601</v>
      </c>
      <c r="AN82" s="426">
        <v>8.1228620625489398E-2</v>
      </c>
      <c r="AO82" s="427">
        <v>0</v>
      </c>
      <c r="AP82" s="427">
        <v>0</v>
      </c>
      <c r="AQ82" s="424">
        <v>3.6167119094689205E-2</v>
      </c>
      <c r="AR82" s="425">
        <v>0</v>
      </c>
      <c r="AS82" s="359">
        <v>0</v>
      </c>
      <c r="AT82" s="333">
        <v>1.03440769525184E-2</v>
      </c>
      <c r="AU82" s="335">
        <v>0</v>
      </c>
      <c r="AV82" s="335">
        <v>0</v>
      </c>
      <c r="AW82" s="415">
        <f>0</f>
        <v>0</v>
      </c>
      <c r="AX82" s="359">
        <f>0</f>
        <v>0</v>
      </c>
      <c r="AY82" s="220">
        <f t="shared" si="25"/>
        <v>0</v>
      </c>
      <c r="AZ82" s="426">
        <v>1.2160164068429614E-2</v>
      </c>
      <c r="BA82" s="427">
        <v>1419143303.1829212</v>
      </c>
      <c r="BB82" s="454">
        <v>17257015.40331747</v>
      </c>
      <c r="BC82" s="426">
        <v>-3.1677446635913925E-3</v>
      </c>
      <c r="BD82" s="427">
        <v>176145996.37477228</v>
      </c>
      <c r="BE82" s="427">
        <v>-557985.5400291736</v>
      </c>
      <c r="BF82" s="658">
        <v>2.8259153534195596E-2</v>
      </c>
      <c r="BG82" s="217">
        <f t="shared" si="32"/>
        <v>3682685649.7852812</v>
      </c>
      <c r="BH82" s="217">
        <f t="shared" si="26"/>
        <v>104069579.19546114</v>
      </c>
      <c r="BI82" s="428">
        <v>0.26667602575015154</v>
      </c>
      <c r="BJ82" s="429">
        <v>0</v>
      </c>
      <c r="BK82" s="430">
        <v>0</v>
      </c>
      <c r="BL82" s="426">
        <v>5.8109972882570991E-2</v>
      </c>
      <c r="BM82" s="429">
        <v>0</v>
      </c>
      <c r="BN82" s="643">
        <v>0</v>
      </c>
      <c r="BO82" s="428">
        <v>2.6549296433468362E-2</v>
      </c>
      <c r="BP82" s="429">
        <v>0</v>
      </c>
      <c r="BQ82" s="430">
        <v>0</v>
      </c>
      <c r="BR82" s="426">
        <v>-4.0941658709058932E-4</v>
      </c>
      <c r="BS82" s="427">
        <v>833825471.52074015</v>
      </c>
      <c r="BT82" s="454">
        <v>-341381.97877922282</v>
      </c>
      <c r="BU82" s="331">
        <v>-2.1016244564943939E-2</v>
      </c>
      <c r="BV82" s="173">
        <f t="shared" si="33"/>
        <v>144525587.12772799</v>
      </c>
      <c r="BW82" s="172">
        <f t="shared" si="27"/>
        <v>-3037385.0849684449</v>
      </c>
      <c r="BX82" s="426">
        <v>4.706674268317608E-2</v>
      </c>
      <c r="BY82" s="427">
        <v>179982306.14039198</v>
      </c>
      <c r="BZ82" s="427">
        <v>8471180.8906344511</v>
      </c>
      <c r="CA82" s="431">
        <v>-9.6630636825041041E-2</v>
      </c>
      <c r="CB82" s="335">
        <v>343273181.04531318</v>
      </c>
      <c r="CC82" s="335">
        <v>-33170706.08936622</v>
      </c>
      <c r="CD82" s="431">
        <v>4.4740583228136857E-2</v>
      </c>
      <c r="CE82" s="335">
        <v>496110037.93888378</v>
      </c>
      <c r="CF82" s="335">
        <v>22196252.442718763</v>
      </c>
      <c r="CG82" s="424">
        <v>9.4881202014385407E-2</v>
      </c>
      <c r="CH82" s="425">
        <v>0</v>
      </c>
      <c r="CI82" s="359">
        <v>0</v>
      </c>
      <c r="CJ82" s="333">
        <v>-1.39941036966391E-2</v>
      </c>
      <c r="CK82" s="334">
        <v>2653678606.6873951</v>
      </c>
      <c r="CL82" s="335">
        <v>-37135853.599536173</v>
      </c>
      <c r="CM82" s="333">
        <v>-0.13999666633240671</v>
      </c>
      <c r="CN82" s="334">
        <v>500427940.94627517</v>
      </c>
      <c r="CO82" s="334">
        <v>-70058243.47206901</v>
      </c>
      <c r="CP82" s="333">
        <v>-3.3676449959887035E-2</v>
      </c>
      <c r="CQ82" s="334">
        <v>6240181.4395218547</v>
      </c>
      <c r="CR82" s="335">
        <v>-210147.1579886736</v>
      </c>
      <c r="CS82" s="426">
        <v>-0.10226557129338852</v>
      </c>
      <c r="CT82" s="427">
        <v>18302261.001983676</v>
      </c>
      <c r="CU82" s="427">
        <v>-1871691.1773285661</v>
      </c>
      <c r="CV82" s="427">
        <f t="shared" si="28"/>
        <v>-45288982539.743668</v>
      </c>
      <c r="CX82" s="427">
        <f t="shared" si="29"/>
        <v>1634739087856.6453</v>
      </c>
      <c r="CZ82" s="661">
        <f t="shared" si="30"/>
        <v>-2.7704104511945934E-2</v>
      </c>
      <c r="DA82" s="672">
        <v>-2.7529390289070199E-2</v>
      </c>
    </row>
    <row r="83" spans="1:105" ht="15.75">
      <c r="A83" s="171">
        <v>40422</v>
      </c>
      <c r="B83" s="316">
        <v>1611196802594.9976</v>
      </c>
      <c r="C83" s="173">
        <v>108314743444.69304</v>
      </c>
      <c r="D83" s="333">
        <v>0</v>
      </c>
      <c r="E83" s="334">
        <v>0</v>
      </c>
      <c r="F83" s="335">
        <v>0</v>
      </c>
      <c r="G83" s="333">
        <v>-7.8315309617030635E-2</v>
      </c>
      <c r="H83" s="334">
        <v>271438194.54155117</v>
      </c>
      <c r="I83" s="335">
        <v>-21257766.247409374</v>
      </c>
      <c r="J83" s="333">
        <v>6.0311646315866038E-2</v>
      </c>
      <c r="K83" s="334">
        <v>65379185.415400535</v>
      </c>
      <c r="L83" s="334">
        <v>3943126.3071930641</v>
      </c>
      <c r="M83" s="426">
        <v>8.9760704257893467E-2</v>
      </c>
      <c r="N83" s="427">
        <v>5686785308.9352999</v>
      </c>
      <c r="O83" s="427">
        <v>510449854.29347479</v>
      </c>
      <c r="P83" s="453">
        <v>9.5032519514140226E-2</v>
      </c>
      <c r="Q83" s="671">
        <v>1003982743.884831</v>
      </c>
      <c r="R83" s="427">
        <v>95411009.700095251</v>
      </c>
      <c r="S83" s="333">
        <v>8.7562244892103996E-3</v>
      </c>
      <c r="T83" s="334">
        <v>91444345.297162592</v>
      </c>
      <c r="U83" s="334">
        <v>800707.21569082688</v>
      </c>
      <c r="V83" s="431">
        <v>-2.4771987385305425E-2</v>
      </c>
      <c r="W83" s="335">
        <v>14891724.025764087</v>
      </c>
      <c r="X83" s="335">
        <v>-368897.5997116777</v>
      </c>
      <c r="Y83" s="670">
        <v>-2.977154226170806E-2</v>
      </c>
      <c r="Z83" s="669">
        <v>217171343.52194715</v>
      </c>
      <c r="AA83" s="669">
        <v>-6465525.8316955678</v>
      </c>
      <c r="AB83" s="428">
        <v>5.7345158509644049E-2</v>
      </c>
      <c r="AC83" s="429">
        <v>579661419.39045382</v>
      </c>
      <c r="AD83" s="429">
        <v>33240775.976870831</v>
      </c>
      <c r="AE83" s="702">
        <v>0</v>
      </c>
      <c r="AF83" s="427">
        <v>3111273083</v>
      </c>
      <c r="AG83" s="643">
        <v>0</v>
      </c>
      <c r="AH83" s="670">
        <v>-3.6373827695425048E-2</v>
      </c>
      <c r="AI83" s="669">
        <v>116248795.65010095</v>
      </c>
      <c r="AJ83" s="669">
        <v>-4228413.662777449</v>
      </c>
      <c r="AK83" s="329">
        <v>9.1420926448123371E-2</v>
      </c>
      <c r="AL83" s="173">
        <f t="shared" si="31"/>
        <v>128469977.41017939</v>
      </c>
      <c r="AM83" s="173">
        <f t="shared" si="24"/>
        <v>11744844.355608081</v>
      </c>
      <c r="AN83" s="426">
        <v>4.7783050637038527E-2</v>
      </c>
      <c r="AO83" s="427">
        <v>0</v>
      </c>
      <c r="AP83" s="427">
        <v>0</v>
      </c>
      <c r="AQ83" s="424">
        <v>7.87406401345076E-2</v>
      </c>
      <c r="AR83" s="425">
        <v>0</v>
      </c>
      <c r="AS83" s="359">
        <v>0</v>
      </c>
      <c r="AT83" s="333">
        <v>2.2944827613270331E-2</v>
      </c>
      <c r="AU83" s="335">
        <v>0</v>
      </c>
      <c r="AV83" s="335">
        <v>0</v>
      </c>
      <c r="AW83" s="415">
        <f>0</f>
        <v>0</v>
      </c>
      <c r="AX83" s="359">
        <f>0</f>
        <v>0</v>
      </c>
      <c r="AY83" s="220">
        <f t="shared" si="25"/>
        <v>0</v>
      </c>
      <c r="AZ83" s="426">
        <v>4.5758417044916636E-2</v>
      </c>
      <c r="BA83" s="427">
        <v>1436400318.5862386</v>
      </c>
      <c r="BB83" s="454">
        <v>65727404.821320228</v>
      </c>
      <c r="BC83" s="426">
        <v>-4.9589848048558746E-2</v>
      </c>
      <c r="BD83" s="427">
        <v>175588010.83474311</v>
      </c>
      <c r="BE83" s="427">
        <v>-8707382.7764435969</v>
      </c>
      <c r="BF83" s="658">
        <v>2.3397318564125209E-2</v>
      </c>
      <c r="BG83" s="217">
        <f t="shared" si="32"/>
        <v>3786755228.9807425</v>
      </c>
      <c r="BH83" s="217">
        <f t="shared" si="26"/>
        <v>88599918.416829333</v>
      </c>
      <c r="BI83" s="428">
        <v>1.0047069065067226E-2</v>
      </c>
      <c r="BJ83" s="429">
        <v>0</v>
      </c>
      <c r="BK83" s="430">
        <v>0</v>
      </c>
      <c r="BL83" s="426">
        <v>0.12317994010031939</v>
      </c>
      <c r="BM83" s="429">
        <v>0</v>
      </c>
      <c r="BN83" s="643">
        <v>0</v>
      </c>
      <c r="BO83" s="428">
        <v>0.1077251629303245</v>
      </c>
      <c r="BP83" s="429">
        <v>0</v>
      </c>
      <c r="BQ83" s="430">
        <v>0</v>
      </c>
      <c r="BR83" s="426">
        <v>0.10131513241926834</v>
      </c>
      <c r="BS83" s="427">
        <v>833484089.54196095</v>
      </c>
      <c r="BT83" s="454">
        <v>84444550.901297092</v>
      </c>
      <c r="BU83" s="331">
        <v>0.20076622664974489</v>
      </c>
      <c r="BV83" s="173">
        <f t="shared" si="33"/>
        <v>141488202.04275954</v>
      </c>
      <c r="BW83" s="172">
        <f t="shared" si="27"/>
        <v>28406052.439581558</v>
      </c>
      <c r="BX83" s="426">
        <v>9.5643842094389336E-2</v>
      </c>
      <c r="BY83" s="427">
        <v>188453487.03102642</v>
      </c>
      <c r="BZ83" s="427">
        <v>18024415.555732541</v>
      </c>
      <c r="CA83" s="431">
        <v>0.15599321454171439</v>
      </c>
      <c r="CB83" s="335">
        <v>310102474.95594698</v>
      </c>
      <c r="CC83" s="335">
        <v>48373881.905719653</v>
      </c>
      <c r="CD83" s="431">
        <v>0.1641339352603646</v>
      </c>
      <c r="CE83" s="335">
        <v>518306290.38160259</v>
      </c>
      <c r="CF83" s="335">
        <v>85071651.110533699</v>
      </c>
      <c r="CG83" s="424">
        <v>6.681244324612165E-2</v>
      </c>
      <c r="CH83" s="425">
        <v>0</v>
      </c>
      <c r="CI83" s="359">
        <v>0</v>
      </c>
      <c r="CJ83" s="333">
        <v>-8.6940490425731782E-3</v>
      </c>
      <c r="CK83" s="334">
        <v>2616542753.0878587</v>
      </c>
      <c r="CL83" s="335">
        <v>-22748351.017335285</v>
      </c>
      <c r="CM83" s="333">
        <v>5.324647738826406E-2</v>
      </c>
      <c r="CN83" s="334">
        <v>430369697.47420615</v>
      </c>
      <c r="CO83" s="334">
        <v>22915670.365154363</v>
      </c>
      <c r="CP83" s="333">
        <v>9.2035120191406097E-2</v>
      </c>
      <c r="CQ83" s="334">
        <v>6030034.2815331807</v>
      </c>
      <c r="CR83" s="335">
        <v>554974.92985920538</v>
      </c>
      <c r="CS83" s="426">
        <v>7.0581048514998385E-2</v>
      </c>
      <c r="CT83" s="427">
        <v>16430569.82465511</v>
      </c>
      <c r="CU83" s="427">
        <v>1159686.8459230508</v>
      </c>
      <c r="CV83" s="427">
        <f t="shared" si="28"/>
        <v>107279651256.68758</v>
      </c>
      <c r="CX83" s="427">
        <f t="shared" si="29"/>
        <v>1589450105316.9019</v>
      </c>
      <c r="CZ83" s="661">
        <f t="shared" si="30"/>
        <v>6.7494821572457189E-2</v>
      </c>
      <c r="DA83" s="672">
        <v>6.72262651404478E-2</v>
      </c>
    </row>
    <row r="84" spans="1:105" ht="15.75">
      <c r="A84" s="185">
        <v>40452</v>
      </c>
      <c r="B84" s="316">
        <v>1719511546039.6907</v>
      </c>
      <c r="C84" s="173">
        <v>48361204295.645508</v>
      </c>
      <c r="D84" s="333">
        <v>0</v>
      </c>
      <c r="E84" s="334">
        <v>0</v>
      </c>
      <c r="F84" s="335">
        <v>0</v>
      </c>
      <c r="G84" s="333">
        <v>0.25467536944333741</v>
      </c>
      <c r="H84" s="334">
        <v>250180428.2941418</v>
      </c>
      <c r="I84" s="335">
        <v>63714793.003302947</v>
      </c>
      <c r="J84" s="333">
        <v>1.5564105106563794E-2</v>
      </c>
      <c r="K84" s="334">
        <v>69322311.722593591</v>
      </c>
      <c r="L84" s="334">
        <v>1078939.7458804261</v>
      </c>
      <c r="M84" s="426">
        <v>0.13083114452088263</v>
      </c>
      <c r="N84" s="427">
        <v>6197235163.2287741</v>
      </c>
      <c r="O84" s="427">
        <v>810791369.27027941</v>
      </c>
      <c r="P84" s="453">
        <v>9.0031060730786663E-2</v>
      </c>
      <c r="Q84" s="671">
        <v>1099393753.5849261</v>
      </c>
      <c r="R84" s="427">
        <v>98979585.796051994</v>
      </c>
      <c r="S84" s="333">
        <v>0.21358066032062545</v>
      </c>
      <c r="T84" s="334">
        <v>92245052.512853414</v>
      </c>
      <c r="U84" s="334">
        <v>19701759.227006003</v>
      </c>
      <c r="V84" s="431">
        <v>6.9353609435135646E-2</v>
      </c>
      <c r="W84" s="335">
        <v>14522826.42605241</v>
      </c>
      <c r="X84" s="335">
        <v>1007210.4318467057</v>
      </c>
      <c r="Y84" s="670">
        <v>0.31838472069793383</v>
      </c>
      <c r="Z84" s="669">
        <v>210705817.69025156</v>
      </c>
      <c r="AA84" s="669">
        <v>67085512.91474051</v>
      </c>
      <c r="AB84" s="428">
        <v>7.0830226607209251E-2</v>
      </c>
      <c r="AC84" s="429">
        <v>612902195.36732459</v>
      </c>
      <c r="AD84" s="429">
        <v>43412001.385923639</v>
      </c>
      <c r="AE84" s="702">
        <v>0</v>
      </c>
      <c r="AF84" s="427">
        <v>3111273083</v>
      </c>
      <c r="AG84" s="643">
        <v>0</v>
      </c>
      <c r="AH84" s="670">
        <v>0.50843637092047755</v>
      </c>
      <c r="AI84" s="669">
        <v>112020381.98732349</v>
      </c>
      <c r="AJ84" s="669">
        <v>56955236.486760393</v>
      </c>
      <c r="AK84" s="329">
        <v>0.12297347776265363</v>
      </c>
      <c r="AL84" s="173">
        <f t="shared" si="31"/>
        <v>140214821.76578748</v>
      </c>
      <c r="AM84" s="173">
        <f t="shared" si="24"/>
        <v>17242704.266409509</v>
      </c>
      <c r="AN84" s="426">
        <v>-1.7956791496805399E-2</v>
      </c>
      <c r="AO84" s="427">
        <v>0</v>
      </c>
      <c r="AP84" s="427">
        <v>0</v>
      </c>
      <c r="AQ84" s="424">
        <v>-1.0382734275234611E-2</v>
      </c>
      <c r="AR84" s="425">
        <v>0</v>
      </c>
      <c r="AS84" s="359">
        <v>0</v>
      </c>
      <c r="AT84" s="333">
        <v>9.1452670669825598E-2</v>
      </c>
      <c r="AU84" s="335">
        <v>0</v>
      </c>
      <c r="AV84" s="335">
        <v>0</v>
      </c>
      <c r="AW84" s="415">
        <f>0</f>
        <v>0</v>
      </c>
      <c r="AX84" s="359">
        <f>0</f>
        <v>0</v>
      </c>
      <c r="AY84" s="220">
        <f t="shared" si="25"/>
        <v>0</v>
      </c>
      <c r="AZ84" s="426">
        <v>7.2218553840163568E-2</v>
      </c>
      <c r="BA84" s="427">
        <v>1502127723.4075587</v>
      </c>
      <c r="BB84" s="454">
        <v>108481491.86771111</v>
      </c>
      <c r="BC84" s="426">
        <v>0.11614408358291714</v>
      </c>
      <c r="BD84" s="427">
        <v>166880628.05829951</v>
      </c>
      <c r="BE84" s="427">
        <v>19382197.613572847</v>
      </c>
      <c r="BF84" s="658">
        <v>0.11823343219358354</v>
      </c>
      <c r="BG84" s="217">
        <f t="shared" si="32"/>
        <v>3875355147.3975716</v>
      </c>
      <c r="BH84" s="217">
        <f t="shared" si="26"/>
        <v>458196540.04588574</v>
      </c>
      <c r="BI84" s="428">
        <v>0.14847190419930667</v>
      </c>
      <c r="BJ84" s="429">
        <v>0</v>
      </c>
      <c r="BK84" s="430">
        <v>0</v>
      </c>
      <c r="BL84" s="426">
        <v>0.11033929345782448</v>
      </c>
      <c r="BM84" s="429">
        <v>0</v>
      </c>
      <c r="BN84" s="643">
        <v>0</v>
      </c>
      <c r="BO84" s="428">
        <v>-8.6449188252835478E-3</v>
      </c>
      <c r="BP84" s="429">
        <v>0</v>
      </c>
      <c r="BQ84" s="430">
        <v>0</v>
      </c>
      <c r="BR84" s="426">
        <v>8.4439813273284245E-2</v>
      </c>
      <c r="BS84" s="427">
        <v>917928640.44325793</v>
      </c>
      <c r="BT84" s="454">
        <v>77509722.997228369</v>
      </c>
      <c r="BU84" s="331">
        <v>1.3719092979781878E-2</v>
      </c>
      <c r="BV84" s="173">
        <f t="shared" si="33"/>
        <v>169894254.48234111</v>
      </c>
      <c r="BW84" s="172">
        <f t="shared" si="27"/>
        <v>2330795.0739739616</v>
      </c>
      <c r="BX84" s="426">
        <v>5.9790065370525433E-2</v>
      </c>
      <c r="BY84" s="427">
        <v>206477902.58675894</v>
      </c>
      <c r="BZ84" s="427">
        <v>12345327.293231299</v>
      </c>
      <c r="CA84" s="431">
        <v>0.15965470949710028</v>
      </c>
      <c r="CB84" s="335">
        <v>358476356.86166662</v>
      </c>
      <c r="CC84" s="335">
        <v>57232438.616328239</v>
      </c>
      <c r="CD84" s="431">
        <v>3.4966505501555806E-2</v>
      </c>
      <c r="CE84" s="335">
        <v>603377941.49213624</v>
      </c>
      <c r="CF84" s="335">
        <v>21098018.110702198</v>
      </c>
      <c r="CG84" s="424">
        <v>7.5666211589210122E-2</v>
      </c>
      <c r="CH84" s="425">
        <v>0</v>
      </c>
      <c r="CI84" s="359">
        <v>0</v>
      </c>
      <c r="CJ84" s="333">
        <v>4.4430115620929855E-2</v>
      </c>
      <c r="CK84" s="334">
        <v>2593794402.0705233</v>
      </c>
      <c r="CL84" s="335">
        <v>115242585.18091397</v>
      </c>
      <c r="CM84" s="333">
        <v>8.9730439152410177E-2</v>
      </c>
      <c r="CN84" s="334">
        <v>453285367.83936054</v>
      </c>
      <c r="CO84" s="334">
        <v>40673495.117587604</v>
      </c>
      <c r="CP84" s="333">
        <v>6.8524611581226511E-3</v>
      </c>
      <c r="CQ84" s="334">
        <v>6585009.2113923859</v>
      </c>
      <c r="CR84" s="335">
        <v>45123.51984694619</v>
      </c>
      <c r="CS84" s="426">
        <v>0.17648546759575767</v>
      </c>
      <c r="CT84" s="427">
        <v>17590256.670578163</v>
      </c>
      <c r="CU84" s="427">
        <v>3104424.6736363824</v>
      </c>
      <c r="CV84" s="427">
        <f t="shared" si="28"/>
        <v>46265593023.006691</v>
      </c>
      <c r="CX84" s="427">
        <f t="shared" si="29"/>
        <v>1696729756573.5889</v>
      </c>
      <c r="CZ84" s="661">
        <f t="shared" si="30"/>
        <v>2.7267508478448794E-2</v>
      </c>
      <c r="DA84" s="672">
        <v>2.81249663062915E-2</v>
      </c>
    </row>
    <row r="85" spans="1:105" ht="15.75">
      <c r="A85" s="171">
        <v>40483</v>
      </c>
      <c r="B85" s="316">
        <v>1767872750335.3362</v>
      </c>
      <c r="C85" s="173">
        <v>-10119071998.68531</v>
      </c>
      <c r="D85" s="333">
        <v>0</v>
      </c>
      <c r="E85" s="334">
        <v>0</v>
      </c>
      <c r="F85" s="335">
        <v>0</v>
      </c>
      <c r="G85" s="333">
        <v>-0.16838786713103263</v>
      </c>
      <c r="H85" s="334">
        <v>313895221.29744476</v>
      </c>
      <c r="I85" s="335">
        <v>-52856146.816900209</v>
      </c>
      <c r="J85" s="333">
        <v>7.1016048745948093E-2</v>
      </c>
      <c r="K85" s="334">
        <v>70401251.468474016</v>
      </c>
      <c r="L85" s="334">
        <v>4999618.7060609004</v>
      </c>
      <c r="M85" s="426">
        <v>-1.573318499235301E-2</v>
      </c>
      <c r="N85" s="427">
        <v>7008026532.499053</v>
      </c>
      <c r="O85" s="427">
        <v>-110258577.86712579</v>
      </c>
      <c r="P85" s="453">
        <v>3.5135235047732236E-2</v>
      </c>
      <c r="Q85" s="671">
        <v>1198373339.3809781</v>
      </c>
      <c r="R85" s="427">
        <v>42105128.95408646</v>
      </c>
      <c r="S85" s="333">
        <v>-1.716293784830079E-2</v>
      </c>
      <c r="T85" s="334">
        <v>111946811.73985942</v>
      </c>
      <c r="U85" s="334">
        <v>-1921336.1722066365</v>
      </c>
      <c r="V85" s="431">
        <v>-9.4261061204306495E-2</v>
      </c>
      <c r="W85" s="335">
        <v>15530036.857899116</v>
      </c>
      <c r="X85" s="335">
        <v>-1463877.7547675644</v>
      </c>
      <c r="Y85" s="670">
        <v>-0.17673723937053601</v>
      </c>
      <c r="Z85" s="669">
        <v>277791330.60499203</v>
      </c>
      <c r="AA85" s="669">
        <v>-49096072.892194182</v>
      </c>
      <c r="AB85" s="428">
        <v>0.11813007639016836</v>
      </c>
      <c r="AC85" s="429">
        <v>656314196.75324821</v>
      </c>
      <c r="AD85" s="429">
        <v>77530446.198413193</v>
      </c>
      <c r="AE85" s="702">
        <v>0</v>
      </c>
      <c r="AF85" s="427">
        <v>3111273083</v>
      </c>
      <c r="AG85" s="643">
        <v>0</v>
      </c>
      <c r="AH85" s="670">
        <v>-7.0287294016582916E-2</v>
      </c>
      <c r="AI85" s="669">
        <v>168975618.47408387</v>
      </c>
      <c r="AJ85" s="669">
        <v>-11876838.977321872</v>
      </c>
      <c r="AK85" s="329">
        <v>-3.0359450606174058E-2</v>
      </c>
      <c r="AL85" s="173">
        <f t="shared" si="31"/>
        <v>157457526.032197</v>
      </c>
      <c r="AM85" s="173">
        <f t="shared" si="24"/>
        <v>-4780323.9841448506</v>
      </c>
      <c r="AN85" s="426">
        <v>9.6976245779134534E-3</v>
      </c>
      <c r="AO85" s="427">
        <v>0</v>
      </c>
      <c r="AP85" s="427">
        <v>0</v>
      </c>
      <c r="AQ85" s="424">
        <v>0.15375772346097005</v>
      </c>
      <c r="AR85" s="425">
        <v>0</v>
      </c>
      <c r="AS85" s="359">
        <v>0</v>
      </c>
      <c r="AT85" s="333">
        <v>0.12570549788594437</v>
      </c>
      <c r="AU85" s="335">
        <v>0</v>
      </c>
      <c r="AV85" s="335">
        <v>0</v>
      </c>
      <c r="AW85" s="415">
        <f>0</f>
        <v>0</v>
      </c>
      <c r="AX85" s="359">
        <f>0</f>
        <v>0</v>
      </c>
      <c r="AY85" s="220">
        <f t="shared" si="25"/>
        <v>0</v>
      </c>
      <c r="AZ85" s="426">
        <v>5.8721147385405084E-2</v>
      </c>
      <c r="BA85" s="427">
        <v>1610609215.27527</v>
      </c>
      <c r="BB85" s="454">
        <v>94576821.110470757</v>
      </c>
      <c r="BC85" s="426">
        <v>-6.2292846934968053E-2</v>
      </c>
      <c r="BD85" s="427">
        <v>186262825.67187235</v>
      </c>
      <c r="BE85" s="427">
        <v>-11602841.689252581</v>
      </c>
      <c r="BF85" s="658">
        <v>9.2347524619185647E-3</v>
      </c>
      <c r="BG85" s="217">
        <f t="shared" si="32"/>
        <v>4333551687.4434576</v>
      </c>
      <c r="BH85" s="217">
        <f t="shared" si="26"/>
        <v>40019277.114469819</v>
      </c>
      <c r="BI85" s="428">
        <v>-3.2951629124996412E-2</v>
      </c>
      <c r="BJ85" s="429">
        <v>0</v>
      </c>
      <c r="BK85" s="430">
        <v>0</v>
      </c>
      <c r="BL85" s="426">
        <v>-6.8262506334500039E-2</v>
      </c>
      <c r="BM85" s="429">
        <v>0</v>
      </c>
      <c r="BN85" s="643">
        <v>0</v>
      </c>
      <c r="BO85" s="428">
        <v>0.13511900896620854</v>
      </c>
      <c r="BP85" s="429">
        <v>0</v>
      </c>
      <c r="BQ85" s="430">
        <v>0</v>
      </c>
      <c r="BR85" s="426">
        <v>-1.0671461338736216E-2</v>
      </c>
      <c r="BS85" s="427">
        <v>995438363.44048631</v>
      </c>
      <c r="BT85" s="454">
        <v>-10622782.01055</v>
      </c>
      <c r="BU85" s="331">
        <v>-3.0504904772802953E-2</v>
      </c>
      <c r="BV85" s="173">
        <f t="shared" si="33"/>
        <v>172225049.55631506</v>
      </c>
      <c r="BW85" s="172">
        <f t="shared" si="27"/>
        <v>-5253708.73620666</v>
      </c>
      <c r="BX85" s="426">
        <v>-6.247352484109666E-2</v>
      </c>
      <c r="BY85" s="427">
        <v>218823229.87999025</v>
      </c>
      <c r="BZ85" s="427">
        <v>-13670658.487716576</v>
      </c>
      <c r="CA85" s="431">
        <v>7.5939014533763713E-2</v>
      </c>
      <c r="CB85" s="335">
        <v>415708795.47799486</v>
      </c>
      <c r="CC85" s="335">
        <v>31568516.26161686</v>
      </c>
      <c r="CD85" s="431">
        <v>-3.1994233242103279E-2</v>
      </c>
      <c r="CE85" s="335">
        <v>624475959.6028384</v>
      </c>
      <c r="CF85" s="335">
        <v>-19979629.505619477</v>
      </c>
      <c r="CG85" s="424">
        <v>4.8749868576411948E-2</v>
      </c>
      <c r="CH85" s="425">
        <v>0</v>
      </c>
      <c r="CI85" s="359">
        <v>0</v>
      </c>
      <c r="CJ85" s="333">
        <v>-6.9203418463792896E-2</v>
      </c>
      <c r="CK85" s="334">
        <v>2709036987.2514372</v>
      </c>
      <c r="CL85" s="335">
        <v>-187474620.26265398</v>
      </c>
      <c r="CM85" s="333">
        <v>6.5464602702778762E-2</v>
      </c>
      <c r="CN85" s="334">
        <v>493958862.9569481</v>
      </c>
      <c r="CO85" s="334">
        <v>32336820.714992948</v>
      </c>
      <c r="CP85" s="333">
        <v>-0.14697169795825185</v>
      </c>
      <c r="CQ85" s="334">
        <v>6630132.7312393319</v>
      </c>
      <c r="CR85" s="335">
        <v>-974441.86519882653</v>
      </c>
      <c r="CS85" s="426">
        <v>-9.7083191653011325E-2</v>
      </c>
      <c r="CT85" s="427">
        <v>20694681.344214547</v>
      </c>
      <c r="CU85" s="427">
        <v>-2009105.715138379</v>
      </c>
      <c r="CV85" s="427">
        <f t="shared" si="28"/>
        <v>-9958367665.0084248</v>
      </c>
      <c r="CX85" s="427">
        <f t="shared" si="29"/>
        <v>1742995349596.5962</v>
      </c>
      <c r="CZ85" s="661">
        <f t="shared" si="30"/>
        <v>-5.7133644489144606E-3</v>
      </c>
      <c r="DA85" s="672">
        <v>-5.7238689813878798E-3</v>
      </c>
    </row>
    <row r="86" spans="1:105" s="170" customFormat="1" ht="15.75">
      <c r="A86" s="187">
        <v>40513</v>
      </c>
      <c r="B86" s="317">
        <v>1757753678336.6509</v>
      </c>
      <c r="C86" s="189">
        <v>105612457321.2509</v>
      </c>
      <c r="D86" s="346">
        <v>-1.3745944088026357E-2</v>
      </c>
      <c r="E86" s="347">
        <v>0</v>
      </c>
      <c r="F86" s="348">
        <v>0</v>
      </c>
      <c r="G86" s="346">
        <v>3.8076450768052612E-2</v>
      </c>
      <c r="H86" s="347">
        <v>261039074.48054457</v>
      </c>
      <c r="I86" s="348">
        <v>9939441.4679964744</v>
      </c>
      <c r="J86" s="346">
        <v>-0.16837733682018149</v>
      </c>
      <c r="K86" s="347">
        <v>75400870.174534917</v>
      </c>
      <c r="L86" s="347">
        <v>-12695797.713912442</v>
      </c>
      <c r="M86" s="438">
        <v>0.12936473810549176</v>
      </c>
      <c r="N86" s="439">
        <v>6897767954.6319275</v>
      </c>
      <c r="O86" s="439">
        <v>892327944.96341288</v>
      </c>
      <c r="P86" s="668">
        <v>0.10322115258619531</v>
      </c>
      <c r="Q86" s="667">
        <v>1240478468.3350646</v>
      </c>
      <c r="R86" s="439">
        <v>128043617.25990355</v>
      </c>
      <c r="S86" s="346">
        <v>4.8641363008235378E-2</v>
      </c>
      <c r="T86" s="347">
        <v>110025475.56765278</v>
      </c>
      <c r="U86" s="347">
        <v>5351789.0972399311</v>
      </c>
      <c r="V86" s="443">
        <v>-1.9585913134659419E-2</v>
      </c>
      <c r="W86" s="348">
        <v>14066159.103131553</v>
      </c>
      <c r="X86" s="348">
        <v>-275498.57033223344</v>
      </c>
      <c r="Y86" s="666">
        <v>4.7706611294938431E-2</v>
      </c>
      <c r="Z86" s="665">
        <v>228695257.71279785</v>
      </c>
      <c r="AA86" s="665">
        <v>10910275.764700217</v>
      </c>
      <c r="AB86" s="440">
        <v>0.10343906784715522</v>
      </c>
      <c r="AC86" s="441">
        <v>733844642.95166135</v>
      </c>
      <c r="AD86" s="441">
        <v>75908205.811548293</v>
      </c>
      <c r="AE86" s="703">
        <v>0</v>
      </c>
      <c r="AF86" s="439">
        <v>3111273083</v>
      </c>
      <c r="AG86" s="664">
        <v>0</v>
      </c>
      <c r="AH86" s="666">
        <v>7.7999631367663178E-2</v>
      </c>
      <c r="AI86" s="665">
        <v>157098779.49676198</v>
      </c>
      <c r="AJ86" s="665">
        <v>12253646.889057236</v>
      </c>
      <c r="AK86" s="340">
        <v>0.10555999956555377</v>
      </c>
      <c r="AL86" s="189">
        <f t="shared" si="31"/>
        <v>152677202.04805213</v>
      </c>
      <c r="AM86" s="189">
        <f t="shared" si="24"/>
        <v>16116605.381862348</v>
      </c>
      <c r="AN86" s="438">
        <v>0.1989796921143169</v>
      </c>
      <c r="AO86" s="439">
        <v>0</v>
      </c>
      <c r="AP86" s="439">
        <v>0</v>
      </c>
      <c r="AQ86" s="435">
        <v>0.17384725576816065</v>
      </c>
      <c r="AR86" s="436">
        <v>0</v>
      </c>
      <c r="AS86" s="437">
        <v>0</v>
      </c>
      <c r="AT86" s="346">
        <v>9.375949710019775E-2</v>
      </c>
      <c r="AU86" s="348">
        <v>0</v>
      </c>
      <c r="AV86" s="348">
        <v>0</v>
      </c>
      <c r="AW86" s="416">
        <f>0</f>
        <v>0</v>
      </c>
      <c r="AX86" s="437">
        <f>0</f>
        <v>0</v>
      </c>
      <c r="AY86" s="721">
        <f t="shared" si="25"/>
        <v>0</v>
      </c>
      <c r="AZ86" s="438">
        <v>3.0552714951850475E-2</v>
      </c>
      <c r="BA86" s="439">
        <v>1705186036.3857405</v>
      </c>
      <c r="BB86" s="663">
        <v>52098062.909569263</v>
      </c>
      <c r="BC86" s="438">
        <v>-7.7464183131196365E-2</v>
      </c>
      <c r="BD86" s="439">
        <v>174659983.98261976</v>
      </c>
      <c r="BE86" s="439">
        <v>-13529892.984921481</v>
      </c>
      <c r="BF86" s="708">
        <v>4.4304699768278923E-2</v>
      </c>
      <c r="BG86" s="239">
        <f t="shared" si="32"/>
        <v>4373570964.5579271</v>
      </c>
      <c r="BH86" s="239">
        <f t="shared" si="26"/>
        <v>193769748.50000101</v>
      </c>
      <c r="BI86" s="440">
        <v>0.17638624958929058</v>
      </c>
      <c r="BJ86" s="441">
        <v>0</v>
      </c>
      <c r="BK86" s="442">
        <v>0</v>
      </c>
      <c r="BL86" s="438">
        <v>0.23518801333450021</v>
      </c>
      <c r="BM86" s="441">
        <v>0</v>
      </c>
      <c r="BN86" s="664">
        <v>0</v>
      </c>
      <c r="BO86" s="440">
        <v>0.10773598090945098</v>
      </c>
      <c r="BP86" s="441">
        <v>0</v>
      </c>
      <c r="BQ86" s="442">
        <v>0</v>
      </c>
      <c r="BR86" s="438">
        <v>8.7262828321687441E-2</v>
      </c>
      <c r="BS86" s="439">
        <v>984815581.42993629</v>
      </c>
      <c r="BT86" s="663">
        <v>85937793.010843322</v>
      </c>
      <c r="BU86" s="343">
        <v>8.6292949854734513E-2</v>
      </c>
      <c r="BV86" s="189">
        <f t="shared" si="33"/>
        <v>166971340.82010838</v>
      </c>
      <c r="BW86" s="188">
        <f t="shared" si="27"/>
        <v>14408449.540567398</v>
      </c>
      <c r="BX86" s="438">
        <v>1.5980928826919295E-2</v>
      </c>
      <c r="BY86" s="439">
        <v>205152571.39227366</v>
      </c>
      <c r="BZ86" s="439">
        <v>3278528.642079405</v>
      </c>
      <c r="CA86" s="443">
        <v>0.19537184317934941</v>
      </c>
      <c r="CB86" s="348">
        <v>447277311.73961174</v>
      </c>
      <c r="CC86" s="348">
        <v>87385392.806872413</v>
      </c>
      <c r="CD86" s="443">
        <v>0.18157087882905595</v>
      </c>
      <c r="CE86" s="347">
        <v>604496330.09721887</v>
      </c>
      <c r="CF86" s="347">
        <v>109758929.90469113</v>
      </c>
      <c r="CG86" s="435">
        <v>6.6414407428770458E-2</v>
      </c>
      <c r="CH86" s="436">
        <v>0</v>
      </c>
      <c r="CI86" s="437">
        <v>0</v>
      </c>
      <c r="CJ86" s="346">
        <v>-4.5715755302195059E-3</v>
      </c>
      <c r="CK86" s="347">
        <v>2521562366.9887834</v>
      </c>
      <c r="CL86" s="348">
        <v>-11527512.8148483</v>
      </c>
      <c r="CM86" s="346">
        <v>0.11743585264879271</v>
      </c>
      <c r="CN86" s="347">
        <v>526295683.67194104</v>
      </c>
      <c r="CO86" s="347">
        <v>61805982.357393689</v>
      </c>
      <c r="CP86" s="346">
        <v>9.2822232777616781E-2</v>
      </c>
      <c r="CQ86" s="347">
        <v>5655690.8660405055</v>
      </c>
      <c r="CR86" s="348">
        <v>524973.85408585286</v>
      </c>
      <c r="CS86" s="438">
        <v>0.21329755061688102</v>
      </c>
      <c r="CT86" s="439">
        <v>18685575.629076168</v>
      </c>
      <c r="CU86" s="439">
        <v>3985587.5135484324</v>
      </c>
      <c r="CV86" s="439">
        <f t="shared" si="28"/>
        <v>103886681047.65953</v>
      </c>
      <c r="CW86" s="662"/>
      <c r="CX86" s="439">
        <f t="shared" si="29"/>
        <v>1733036981931.5879</v>
      </c>
      <c r="CY86" s="662"/>
      <c r="CZ86" s="709">
        <f t="shared" si="30"/>
        <v>5.9944872573850526E-2</v>
      </c>
      <c r="DA86" s="673">
        <v>6.0083764080750598E-2</v>
      </c>
    </row>
    <row r="87" spans="1:105" ht="15.75">
      <c r="A87" s="171">
        <v>40544</v>
      </c>
      <c r="B87" s="316">
        <v>1891000000000</v>
      </c>
      <c r="C87" s="173">
        <v>25709158649.79287</v>
      </c>
      <c r="D87" s="333">
        <v>-6.4467632794927435E-3</v>
      </c>
      <c r="E87" s="334">
        <v>99662364</v>
      </c>
      <c r="F87" s="335">
        <v>-642499.66858263954</v>
      </c>
      <c r="G87" s="333">
        <v>-7.7845314139331545E-2</v>
      </c>
      <c r="H87" s="334">
        <v>766979326</v>
      </c>
      <c r="I87" s="335">
        <v>-59705746.57084278</v>
      </c>
      <c r="J87" s="333">
        <v>1.6635082518054276E-2</v>
      </c>
      <c r="K87" s="334">
        <v>51806900</v>
      </c>
      <c r="L87" s="334">
        <v>861812.05650458601</v>
      </c>
      <c r="M87" s="426">
        <v>-3.5039637148465121E-2</v>
      </c>
      <c r="N87" s="427">
        <v>8991419339</v>
      </c>
      <c r="O87" s="427">
        <v>-315056071.08825213</v>
      </c>
      <c r="P87" s="453">
        <v>-5.0025484829382828E-2</v>
      </c>
      <c r="Q87" s="671">
        <v>3185660769</v>
      </c>
      <c r="R87" s="427">
        <v>-159364224.47116953</v>
      </c>
      <c r="S87" s="333">
        <v>-4.3282468719129601E-2</v>
      </c>
      <c r="T87" s="334">
        <v>64808587</v>
      </c>
      <c r="U87" s="334">
        <v>-2805075.6395584894</v>
      </c>
      <c r="V87" s="431">
        <v>-4.8034228541121916E-2</v>
      </c>
      <c r="W87" s="335">
        <v>16861516</v>
      </c>
      <c r="X87" s="335">
        <v>-809929.91309378389</v>
      </c>
      <c r="Y87" s="670">
        <v>-9.9904608970758951E-2</v>
      </c>
      <c r="Z87" s="669">
        <v>461116643</v>
      </c>
      <c r="AA87" s="669">
        <v>-46067677.908824056</v>
      </c>
      <c r="AB87" s="428">
        <v>-8.9246794049911482E-2</v>
      </c>
      <c r="AC87" s="429">
        <v>1225123041</v>
      </c>
      <c r="AD87" s="429">
        <v>-109338303.72592826</v>
      </c>
      <c r="AE87" s="702">
        <v>0</v>
      </c>
      <c r="AF87" s="427">
        <v>5846049908</v>
      </c>
      <c r="AG87" s="643">
        <v>0</v>
      </c>
      <c r="AH87" s="670">
        <v>-0.10603772873750864</v>
      </c>
      <c r="AI87" s="669">
        <v>404888539</v>
      </c>
      <c r="AJ87" s="669">
        <v>-42933461.067408189</v>
      </c>
      <c r="AK87" s="329">
        <v>5.7195982377072595E-2</v>
      </c>
      <c r="AL87" s="173">
        <v>125859897</v>
      </c>
      <c r="AM87" s="173">
        <f t="shared" si="24"/>
        <v>7198680.450792172</v>
      </c>
      <c r="AN87" s="426">
        <v>6.9650814249187162E-2</v>
      </c>
      <c r="AO87" s="427">
        <v>2875840</v>
      </c>
      <c r="AP87" s="427">
        <v>200304.59765038241</v>
      </c>
      <c r="AQ87" s="424">
        <v>-8.6032355332442467E-2</v>
      </c>
      <c r="AR87" s="425">
        <v>0</v>
      </c>
      <c r="AS87" s="359">
        <v>0</v>
      </c>
      <c r="AT87" s="333">
        <v>-3.6077112878791242E-3</v>
      </c>
      <c r="AU87" s="335">
        <v>0</v>
      </c>
      <c r="AV87" s="335">
        <v>0</v>
      </c>
      <c r="AW87" s="415">
        <f>0</f>
        <v>0</v>
      </c>
      <c r="AX87" s="186">
        <v>12564464</v>
      </c>
      <c r="AY87" s="220">
        <f t="shared" si="25"/>
        <v>0</v>
      </c>
      <c r="AZ87" s="426">
        <v>3.1020812913761166E-2</v>
      </c>
      <c r="BA87" s="427">
        <v>1101314140</v>
      </c>
      <c r="BB87" s="454">
        <v>34163659.896219775</v>
      </c>
      <c r="BC87" s="426">
        <v>6.0555532942226979E-2</v>
      </c>
      <c r="BD87" s="427">
        <v>177610969</v>
      </c>
      <c r="BE87" s="427">
        <v>10755326.884180354</v>
      </c>
      <c r="BF87" s="658">
        <v>5.601449945579668E-2</v>
      </c>
      <c r="BG87" s="217">
        <f>'[5]SPU investering'!I20</f>
        <v>3823483508</v>
      </c>
      <c r="BH87" s="217">
        <f t="shared" si="26"/>
        <v>214170514.8781136</v>
      </c>
      <c r="BI87" s="428">
        <v>0.10942307831999779</v>
      </c>
      <c r="BJ87" s="429">
        <v>126573903</v>
      </c>
      <c r="BK87" s="430">
        <v>13850106.101236803</v>
      </c>
      <c r="BL87" s="426">
        <v>2.3945358628930019E-2</v>
      </c>
      <c r="BM87" s="429">
        <v>0</v>
      </c>
      <c r="BN87" s="643">
        <v>0</v>
      </c>
      <c r="BO87" s="428">
        <v>-3.9818559053445987E-2</v>
      </c>
      <c r="BP87" s="429">
        <v>0</v>
      </c>
      <c r="BQ87" s="430">
        <v>0</v>
      </c>
      <c r="BR87" s="426">
        <v>3.7715551220688585E-2</v>
      </c>
      <c r="BS87" s="427">
        <v>1126614822</v>
      </c>
      <c r="BT87" s="454">
        <v>42490899.025127955</v>
      </c>
      <c r="BU87" s="331">
        <v>-5.9300327390477595E-2</v>
      </c>
      <c r="BV87" s="173">
        <v>410299406</v>
      </c>
      <c r="BW87" s="172">
        <f t="shared" si="27"/>
        <v>-24330889.103918485</v>
      </c>
      <c r="BX87" s="426">
        <v>-2.2494622551056723E-2</v>
      </c>
      <c r="BY87" s="427">
        <v>150436589</v>
      </c>
      <c r="BZ87" s="427">
        <v>-3384014.2874234519</v>
      </c>
      <c r="CA87" s="431">
        <v>2.1339691778677145E-2</v>
      </c>
      <c r="CB87" s="427">
        <v>1016861000</v>
      </c>
      <c r="CC87" s="335">
        <v>21699500.321757421</v>
      </c>
      <c r="CD87" s="431">
        <v>0.11237923891815109</v>
      </c>
      <c r="CE87" s="427">
        <v>528818867</v>
      </c>
      <c r="CF87" s="335">
        <v>59428261.799018964</v>
      </c>
      <c r="CG87" s="424">
        <v>-1.3125177371512243E-2</v>
      </c>
      <c r="CH87" s="425">
        <v>2168203</v>
      </c>
      <c r="CI87" s="359">
        <v>-28458.048952444959</v>
      </c>
      <c r="CJ87" s="333">
        <v>0.14247919469688369</v>
      </c>
      <c r="CK87" s="334">
        <v>1794211918</v>
      </c>
      <c r="CL87" s="335">
        <v>255637869.19219112</v>
      </c>
      <c r="CM87" s="333">
        <v>7.1791780774239713E-2</v>
      </c>
      <c r="CN87" s="334">
        <v>1102667675</v>
      </c>
      <c r="CO87" s="334">
        <v>79162475.990440607</v>
      </c>
      <c r="CP87" s="333">
        <v>-4.0119170312599303E-2</v>
      </c>
      <c r="CQ87" s="334">
        <v>15526610</v>
      </c>
      <c r="CR87" s="335">
        <v>-622914.71096730744</v>
      </c>
      <c r="CS87" s="426">
        <v>-9.9406247360269609E-2</v>
      </c>
      <c r="CT87" s="427">
        <v>26545272</v>
      </c>
      <c r="CU87" s="427">
        <v>-2638765.874677639</v>
      </c>
      <c r="CV87" s="427">
        <f t="shared" si="28"/>
        <v>25737267270.679237</v>
      </c>
      <c r="CX87" s="427">
        <f t="shared" si="29"/>
        <v>1858341189985</v>
      </c>
      <c r="CZ87" s="661">
        <f t="shared" si="30"/>
        <v>1.3849591996013919E-2</v>
      </c>
      <c r="DA87" s="672">
        <v>1.35955360390232E-2</v>
      </c>
    </row>
    <row r="88" spans="1:105" ht="15.75">
      <c r="A88" s="171">
        <v>40575</v>
      </c>
      <c r="B88" s="316">
        <v>1916709158649.793</v>
      </c>
      <c r="C88" s="173">
        <v>44273340615.119797</v>
      </c>
      <c r="D88" s="333">
        <v>-2.1625199575589511E-2</v>
      </c>
      <c r="E88" s="334">
        <v>99019864.331417352</v>
      </c>
      <c r="F88" s="335">
        <v>-2141324.3281146977</v>
      </c>
      <c r="G88" s="333">
        <v>8.6667040756959898E-2</v>
      </c>
      <c r="H88" s="334">
        <v>707273579.42915714</v>
      </c>
      <c r="I88" s="335">
        <v>61297308.134707674</v>
      </c>
      <c r="J88" s="333">
        <v>-2.9771455292183932E-2</v>
      </c>
      <c r="K88" s="334">
        <v>52668712.056504592</v>
      </c>
      <c r="L88" s="334">
        <v>-1568024.2062871354</v>
      </c>
      <c r="M88" s="426">
        <v>2.3383957583745389E-2</v>
      </c>
      <c r="N88" s="427">
        <v>8676363267.911747</v>
      </c>
      <c r="O88" s="427">
        <v>202887710.63801482</v>
      </c>
      <c r="P88" s="453">
        <v>5.3087068394895708E-2</v>
      </c>
      <c r="Q88" s="671">
        <v>3026296544.5288305</v>
      </c>
      <c r="R88" s="427">
        <v>160657211.64263856</v>
      </c>
      <c r="S88" s="333">
        <v>9.7480547697179377E-3</v>
      </c>
      <c r="T88" s="334">
        <v>62003511.360441513</v>
      </c>
      <c r="U88" s="334">
        <v>604413.62465641228</v>
      </c>
      <c r="V88" s="431">
        <v>1.4358467331996246E-2</v>
      </c>
      <c r="W88" s="335">
        <v>16051586.086906215</v>
      </c>
      <c r="X88" s="335">
        <v>230476.17445556834</v>
      </c>
      <c r="Y88" s="670">
        <v>3.2569230011626808E-2</v>
      </c>
      <c r="Z88" s="669">
        <v>415048965.09117597</v>
      </c>
      <c r="AA88" s="669">
        <v>13517825.210142177</v>
      </c>
      <c r="AB88" s="428">
        <v>8.855082831161358E-2</v>
      </c>
      <c r="AC88" s="429">
        <v>1115784737.2740717</v>
      </c>
      <c r="AD88" s="429">
        <v>98803662.703075185</v>
      </c>
      <c r="AE88" s="702">
        <v>0</v>
      </c>
      <c r="AF88" s="427">
        <v>5846049908</v>
      </c>
      <c r="AG88" s="643">
        <v>0</v>
      </c>
      <c r="AH88" s="670">
        <v>6.4824583373498446E-2</v>
      </c>
      <c r="AI88" s="669">
        <v>361955077.9325918</v>
      </c>
      <c r="AJ88" s="669">
        <v>23463587.126902424</v>
      </c>
      <c r="AK88" s="329">
        <v>-1.7850870191854405E-2</v>
      </c>
      <c r="AL88" s="173">
        <f t="shared" ref="AL88:AL98" si="34">AL87*(1+AK87)</f>
        <v>133058577.45079218</v>
      </c>
      <c r="AM88" s="173">
        <f t="shared" si="24"/>
        <v>-2375211.3939868966</v>
      </c>
      <c r="AN88" s="426">
        <v>-9.606906239900165E-4</v>
      </c>
      <c r="AO88" s="427">
        <v>3076144.5976503827</v>
      </c>
      <c r="AP88" s="427">
        <v>-2955.2232730002643</v>
      </c>
      <c r="AQ88" s="424">
        <v>3.4815006664269066E-2</v>
      </c>
      <c r="AR88" s="425">
        <v>0</v>
      </c>
      <c r="AS88" s="359">
        <v>0</v>
      </c>
      <c r="AT88" s="333">
        <v>-3.5042427244201833E-2</v>
      </c>
      <c r="AU88" s="335">
        <v>0</v>
      </c>
      <c r="AV88" s="335">
        <v>0</v>
      </c>
      <c r="AW88" s="415">
        <f>0</f>
        <v>0</v>
      </c>
      <c r="AX88" s="359">
        <f>0</f>
        <v>0</v>
      </c>
      <c r="AY88" s="220">
        <f t="shared" si="25"/>
        <v>0</v>
      </c>
      <c r="AZ88" s="426">
        <v>7.7774549660556561E-3</v>
      </c>
      <c r="BA88" s="427">
        <v>1135477799.89622</v>
      </c>
      <c r="BB88" s="454">
        <v>8831127.4536488056</v>
      </c>
      <c r="BC88" s="426">
        <v>2.9225778623005946E-2</v>
      </c>
      <c r="BD88" s="427">
        <v>188366295.88418034</v>
      </c>
      <c r="BE88" s="427">
        <v>5505151.6635466907</v>
      </c>
      <c r="BF88" s="658">
        <v>-6.7422249309464097E-2</v>
      </c>
      <c r="BG88" s="217">
        <f t="shared" ref="BG88:BG98" si="35">BG87*(1+BF87)</f>
        <v>4037654022.8781137</v>
      </c>
      <c r="BH88" s="217">
        <f t="shared" si="26"/>
        <v>-272227716.15584886</v>
      </c>
      <c r="BI88" s="428">
        <v>1.1115595938053936E-2</v>
      </c>
      <c r="BJ88" s="429">
        <v>140424009.10123682</v>
      </c>
      <c r="BK88" s="430">
        <v>1560896.545170957</v>
      </c>
      <c r="BL88" s="426">
        <v>7.909819273264905E-2</v>
      </c>
      <c r="BM88" s="429">
        <v>0</v>
      </c>
      <c r="BN88" s="643">
        <v>0</v>
      </c>
      <c r="BO88" s="428">
        <v>-4.7358572603445224E-3</v>
      </c>
      <c r="BP88" s="429">
        <v>0</v>
      </c>
      <c r="BQ88" s="430">
        <v>0</v>
      </c>
      <c r="BR88" s="426">
        <v>1.7492403275816561E-2</v>
      </c>
      <c r="BS88" s="427">
        <v>1169105721.0251279</v>
      </c>
      <c r="BT88" s="454">
        <v>20450468.744235829</v>
      </c>
      <c r="BU88" s="331">
        <v>6.7352800648017011E-3</v>
      </c>
      <c r="BV88" s="173">
        <f t="shared" ref="BV88:BV98" si="36">BV87*(1+BU87)</f>
        <v>385968516.89608151</v>
      </c>
      <c r="BW88" s="172">
        <f t="shared" si="27"/>
        <v>2599606.0574912564</v>
      </c>
      <c r="BX88" s="426">
        <v>-2.8624521107657896E-2</v>
      </c>
      <c r="BY88" s="427">
        <v>147052574.71257654</v>
      </c>
      <c r="BZ88" s="427">
        <v>-4209309.5287955869</v>
      </c>
      <c r="CA88" s="431">
        <v>-0.1174452847426269</v>
      </c>
      <c r="CB88" s="335">
        <v>1038560500.3217576</v>
      </c>
      <c r="CC88" s="335">
        <v>-121974033.68273388</v>
      </c>
      <c r="CD88" s="431">
        <v>-5.9385075665975152E-2</v>
      </c>
      <c r="CE88" s="335">
        <v>588247128.79901898</v>
      </c>
      <c r="CF88" s="335">
        <v>-34933100.254022375</v>
      </c>
      <c r="CG88" s="424">
        <v>-6.780555691543017E-3</v>
      </c>
      <c r="CH88" s="425">
        <v>2139744.9510475551</v>
      </c>
      <c r="CI88" s="359">
        <v>-14508.659806275933</v>
      </c>
      <c r="CJ88" s="333">
        <v>-4.6115159876803057E-2</v>
      </c>
      <c r="CK88" s="334">
        <v>2049849787.1921911</v>
      </c>
      <c r="CL88" s="335">
        <v>-94529150.659798622</v>
      </c>
      <c r="CM88" s="333">
        <v>-3.0752389168022115E-2</v>
      </c>
      <c r="CN88" s="334">
        <v>1181830150.9904406</v>
      </c>
      <c r="CO88" s="334">
        <v>-36344100.733760364</v>
      </c>
      <c r="CP88" s="333">
        <v>-6.6393330126065436E-2</v>
      </c>
      <c r="CQ88" s="334">
        <v>14903695.289032694</v>
      </c>
      <c r="CR88" s="335">
        <v>-989505.96142303385</v>
      </c>
      <c r="CS88" s="426">
        <v>0.13031853429515414</v>
      </c>
      <c r="CT88" s="427">
        <v>23906506.125322361</v>
      </c>
      <c r="CU88" s="427">
        <v>3115460.8383701346</v>
      </c>
      <c r="CV88" s="427">
        <f t="shared" si="28"/>
        <v>44241124649.350594</v>
      </c>
      <c r="CX88" s="427">
        <f t="shared" si="29"/>
        <v>1884091021719.6794</v>
      </c>
      <c r="CZ88" s="661">
        <f t="shared" si="30"/>
        <v>2.3481415780523218E-2</v>
      </c>
      <c r="DA88" s="672">
        <v>2.3098622143751701E-2</v>
      </c>
    </row>
    <row r="89" spans="1:105" ht="15.75">
      <c r="A89" s="171">
        <v>40603</v>
      </c>
      <c r="B89" s="316">
        <v>1960982499264.9128</v>
      </c>
      <c r="C89" s="173">
        <v>-15045776140.651464</v>
      </c>
      <c r="D89" s="333">
        <v>0.16935851560213191</v>
      </c>
      <c r="E89" s="334">
        <v>96878540.003302649</v>
      </c>
      <c r="F89" s="335">
        <v>16407205.728661092</v>
      </c>
      <c r="G89" s="333">
        <v>0.13135549728647031</v>
      </c>
      <c r="H89" s="334">
        <v>768570887.56386483</v>
      </c>
      <c r="I89" s="335">
        <v>100956011.13585532</v>
      </c>
      <c r="J89" s="333">
        <v>-1.211857409229097E-2</v>
      </c>
      <c r="K89" s="334">
        <v>51100687.850217454</v>
      </c>
      <c r="L89" s="334">
        <v>-619267.47187989322</v>
      </c>
      <c r="M89" s="426">
        <v>7.8274185712695849E-4</v>
      </c>
      <c r="N89" s="427">
        <v>8879250978.5497608</v>
      </c>
      <c r="O89" s="427">
        <v>6950161.4008464031</v>
      </c>
      <c r="P89" s="453">
        <v>-4.1395160663500283E-2</v>
      </c>
      <c r="Q89" s="671">
        <v>3186953756.1714687</v>
      </c>
      <c r="R89" s="427">
        <v>-131924462.76386365</v>
      </c>
      <c r="S89" s="333">
        <v>2.1665463284306876E-2</v>
      </c>
      <c r="T89" s="334">
        <v>62607924.98509793</v>
      </c>
      <c r="U89" s="334">
        <v>1356429.7000712783</v>
      </c>
      <c r="V89" s="431">
        <v>2.4556994565734167E-2</v>
      </c>
      <c r="W89" s="335">
        <v>16282062.261361785</v>
      </c>
      <c r="X89" s="335">
        <v>399838.5144712067</v>
      </c>
      <c r="Y89" s="670">
        <v>7.0123982272334934E-2</v>
      </c>
      <c r="Z89" s="669">
        <v>428566790.30131811</v>
      </c>
      <c r="AA89" s="669">
        <v>30052810.005601116</v>
      </c>
      <c r="AB89" s="428">
        <v>0.13371490109014819</v>
      </c>
      <c r="AC89" s="429">
        <v>1214588399.9771469</v>
      </c>
      <c r="AD89" s="429">
        <v>162408567.76818556</v>
      </c>
      <c r="AE89" s="702">
        <v>0</v>
      </c>
      <c r="AF89" s="427">
        <v>5846049908</v>
      </c>
      <c r="AG89" s="643">
        <v>0</v>
      </c>
      <c r="AH89" s="670">
        <v>0.19591145942512384</v>
      </c>
      <c r="AI89" s="669">
        <v>385418665.0594942</v>
      </c>
      <c r="AJ89" s="669">
        <v>75507933.161488488</v>
      </c>
      <c r="AK89" s="329">
        <v>3.4876919116442612E-2</v>
      </c>
      <c r="AL89" s="173">
        <f t="shared" si="34"/>
        <v>130683366.05680528</v>
      </c>
      <c r="AM89" s="173">
        <f t="shared" si="24"/>
        <v>4557833.1878276598</v>
      </c>
      <c r="AN89" s="426">
        <v>-2.146005101976934E-2</v>
      </c>
      <c r="AO89" s="427">
        <v>3073189.3743773825</v>
      </c>
      <c r="AP89" s="427">
        <v>-65950.800767551642</v>
      </c>
      <c r="AQ89" s="424">
        <v>7.6595193400788977E-2</v>
      </c>
      <c r="AR89" s="425">
        <v>0</v>
      </c>
      <c r="AS89" s="359">
        <v>0</v>
      </c>
      <c r="AT89" s="333">
        <v>9.4967259157012693E-2</v>
      </c>
      <c r="AU89" s="335">
        <v>0</v>
      </c>
      <c r="AV89" s="335">
        <v>0</v>
      </c>
      <c r="AW89" s="415">
        <f>0</f>
        <v>0</v>
      </c>
      <c r="AX89" s="359">
        <f>0</f>
        <v>0</v>
      </c>
      <c r="AY89" s="220">
        <f t="shared" si="25"/>
        <v>0</v>
      </c>
      <c r="AZ89" s="426">
        <v>-4.0087747059901887E-3</v>
      </c>
      <c r="BA89" s="427">
        <v>1144308927.3498688</v>
      </c>
      <c r="BB89" s="454">
        <v>-4587276.6837989185</v>
      </c>
      <c r="BC89" s="426">
        <v>6.0933439487835028E-2</v>
      </c>
      <c r="BD89" s="427">
        <v>193871447.54772702</v>
      </c>
      <c r="BE89" s="427">
        <v>11813254.117568407</v>
      </c>
      <c r="BF89" s="658">
        <v>-4.1669474119991154E-2</v>
      </c>
      <c r="BG89" s="217">
        <f t="shared" si="35"/>
        <v>3765426306.7222652</v>
      </c>
      <c r="BH89" s="217">
        <f t="shared" si="26"/>
        <v>-156903334.0386973</v>
      </c>
      <c r="BI89" s="428">
        <v>-7.5988363018231614E-2</v>
      </c>
      <c r="BJ89" s="429">
        <v>141984905.64640778</v>
      </c>
      <c r="BK89" s="430">
        <v>-10789200.553368598</v>
      </c>
      <c r="BL89" s="426">
        <v>-1.2152308271769306E-3</v>
      </c>
      <c r="BM89" s="429">
        <v>0</v>
      </c>
      <c r="BN89" s="643">
        <v>0</v>
      </c>
      <c r="BO89" s="428">
        <v>2.7618629366076734E-2</v>
      </c>
      <c r="BP89" s="429">
        <v>0</v>
      </c>
      <c r="BQ89" s="430">
        <v>0</v>
      </c>
      <c r="BR89" s="426">
        <v>2.2799735976491747E-2</v>
      </c>
      <c r="BS89" s="427">
        <v>1189556189.7693636</v>
      </c>
      <c r="BT89" s="454">
        <v>27121567.055943005</v>
      </c>
      <c r="BU89" s="331">
        <v>-2.0597237518877754E-2</v>
      </c>
      <c r="BV89" s="173">
        <f t="shared" si="36"/>
        <v>388568122.95357275</v>
      </c>
      <c r="BW89" s="172">
        <f t="shared" si="27"/>
        <v>-8003429.9207392326</v>
      </c>
      <c r="BX89" s="426">
        <v>-2.7083306666412774E-2</v>
      </c>
      <c r="BY89" s="427">
        <v>142843265.18378094</v>
      </c>
      <c r="BZ89" s="427">
        <v>-3868667.9562040619</v>
      </c>
      <c r="CA89" s="431">
        <v>6.0545978567891692E-3</v>
      </c>
      <c r="CB89" s="335">
        <v>916586466.63902366</v>
      </c>
      <c r="CC89" s="335">
        <v>5549562.4564745901</v>
      </c>
      <c r="CD89" s="431">
        <v>4.3518312174186634E-2</v>
      </c>
      <c r="CE89" s="335">
        <v>553314028.54499662</v>
      </c>
      <c r="CF89" s="335">
        <v>24079292.624577977</v>
      </c>
      <c r="CG89" s="424">
        <v>-3.6676271967541106E-2</v>
      </c>
      <c r="CH89" s="425">
        <v>2125236.2912412793</v>
      </c>
      <c r="CI89" s="359">
        <v>-77945.744212853562</v>
      </c>
      <c r="CJ89" s="333">
        <v>-0.14484304148107988</v>
      </c>
      <c r="CK89" s="334">
        <v>1955320636.5323925</v>
      </c>
      <c r="CL89" s="335">
        <v>-283214588.06607282</v>
      </c>
      <c r="CM89" s="333">
        <v>0.131651071452319</v>
      </c>
      <c r="CN89" s="334">
        <v>1145486050.2566803</v>
      </c>
      <c r="CO89" s="334">
        <v>150804465.84997687</v>
      </c>
      <c r="CP89" s="333">
        <v>1.8813674517983592E-2</v>
      </c>
      <c r="CQ89" s="334">
        <v>13914189.32760966</v>
      </c>
      <c r="CR89" s="335">
        <v>261777.02919124911</v>
      </c>
      <c r="CS89" s="426">
        <v>-0.17292206514533465</v>
      </c>
      <c r="CT89" s="427">
        <v>27021966.963692494</v>
      </c>
      <c r="CU89" s="427">
        <v>-4672694.3316507144</v>
      </c>
      <c r="CV89" s="427">
        <f t="shared" si="28"/>
        <v>-15059276032.056946</v>
      </c>
      <c r="CX89" s="427">
        <f t="shared" si="29"/>
        <v>1928332146369.0303</v>
      </c>
      <c r="CZ89" s="661">
        <f t="shared" si="30"/>
        <v>-7.8094824381852159E-3</v>
      </c>
      <c r="DA89" s="672">
        <v>-7.67257032956259E-3</v>
      </c>
    </row>
    <row r="90" spans="1:105" ht="15.75">
      <c r="A90" s="171">
        <v>40634</v>
      </c>
      <c r="B90" s="316">
        <v>1945936723124.2615</v>
      </c>
      <c r="C90" s="173">
        <v>45084850179.51796</v>
      </c>
      <c r="D90" s="333">
        <v>3.4173396974439239E-2</v>
      </c>
      <c r="E90" s="334">
        <v>113285745.73196375</v>
      </c>
      <c r="F90" s="335">
        <v>3871358.7604437829</v>
      </c>
      <c r="G90" s="333">
        <v>4.011363343486566E-2</v>
      </c>
      <c r="H90" s="334">
        <v>869526898.69972014</v>
      </c>
      <c r="I90" s="335">
        <v>34879883.276196137</v>
      </c>
      <c r="J90" s="333">
        <v>9.022378929370499E-2</v>
      </c>
      <c r="K90" s="334">
        <v>50481420.378337562</v>
      </c>
      <c r="L90" s="334">
        <v>4554625.0354620731</v>
      </c>
      <c r="M90" s="426">
        <v>4.1805705319082703E-2</v>
      </c>
      <c r="N90" s="427">
        <v>8886201139.9506073</v>
      </c>
      <c r="O90" s="427">
        <v>371493906.26287186</v>
      </c>
      <c r="P90" s="453">
        <v>0.13115677199462869</v>
      </c>
      <c r="Q90" s="671">
        <v>3055029293.4076052</v>
      </c>
      <c r="R90" s="427">
        <v>400687780.47237289</v>
      </c>
      <c r="S90" s="333">
        <v>4.9666808508999162E-2</v>
      </c>
      <c r="T90" s="334">
        <v>63964354.685169213</v>
      </c>
      <c r="U90" s="334">
        <v>3176905.3555500028</v>
      </c>
      <c r="V90" s="431">
        <v>4.6080876226005089E-2</v>
      </c>
      <c r="W90" s="335">
        <v>16681900.775832994</v>
      </c>
      <c r="X90" s="335">
        <v>768716.60486565845</v>
      </c>
      <c r="Y90" s="670">
        <v>-1.6721379749834928E-2</v>
      </c>
      <c r="Z90" s="669">
        <v>458619600.30691922</v>
      </c>
      <c r="AA90" s="669">
        <v>-7668752.4974495079</v>
      </c>
      <c r="AB90" s="428">
        <v>-9.4325140084411993E-2</v>
      </c>
      <c r="AC90" s="429">
        <v>1376996967.7453325</v>
      </c>
      <c r="AD90" s="429">
        <v>-129885431.87838903</v>
      </c>
      <c r="AE90" s="702">
        <v>0</v>
      </c>
      <c r="AF90" s="427">
        <v>5846049908</v>
      </c>
      <c r="AG90" s="643">
        <v>0</v>
      </c>
      <c r="AH90" s="670">
        <v>7.9271392672960295E-2</v>
      </c>
      <c r="AI90" s="669">
        <v>460926598.22098273</v>
      </c>
      <c r="AJ90" s="669">
        <v>36538293.360987321</v>
      </c>
      <c r="AK90" s="329">
        <v>0.16558700583329566</v>
      </c>
      <c r="AL90" s="173">
        <f t="shared" si="34"/>
        <v>135241199.24463296</v>
      </c>
      <c r="AM90" s="173">
        <f t="shared" si="24"/>
        <v>22394185.24822294</v>
      </c>
      <c r="AN90" s="426">
        <v>-2.4060374200061442E-2</v>
      </c>
      <c r="AO90" s="427">
        <v>3007238.5736098308</v>
      </c>
      <c r="AP90" s="427">
        <v>-72355.285389911543</v>
      </c>
      <c r="AQ90" s="424">
        <v>-1.6890303972107956E-2</v>
      </c>
      <c r="AR90" s="425">
        <v>0</v>
      </c>
      <c r="AS90" s="359">
        <v>0</v>
      </c>
      <c r="AT90" s="333">
        <v>-2.6827982370343725E-2</v>
      </c>
      <c r="AU90" s="335">
        <v>0</v>
      </c>
      <c r="AV90" s="335">
        <v>0</v>
      </c>
      <c r="AW90" s="415">
        <f>0</f>
        <v>0</v>
      </c>
      <c r="AX90" s="359">
        <f>0</f>
        <v>0</v>
      </c>
      <c r="AY90" s="220">
        <f t="shared" si="25"/>
        <v>0</v>
      </c>
      <c r="AZ90" s="426">
        <v>-5.0554655034486615E-3</v>
      </c>
      <c r="BA90" s="427">
        <v>1139721650.66607</v>
      </c>
      <c r="BB90" s="454">
        <v>-5761823.4884758834</v>
      </c>
      <c r="BC90" s="426">
        <v>-7.410118992987226E-2</v>
      </c>
      <c r="BD90" s="427">
        <v>205684701.66529539</v>
      </c>
      <c r="BE90" s="427">
        <v>-15241481.143769167</v>
      </c>
      <c r="BF90" s="658">
        <v>5.8565610012970233E-2</v>
      </c>
      <c r="BG90" s="217">
        <f t="shared" si="35"/>
        <v>3608522972.683568</v>
      </c>
      <c r="BH90" s="217">
        <f t="shared" si="26"/>
        <v>211335349.14102989</v>
      </c>
      <c r="BI90" s="428">
        <v>-5.0251942143483525E-2</v>
      </c>
      <c r="BJ90" s="429">
        <v>131195705.09303918</v>
      </c>
      <c r="BK90" s="430">
        <v>-6592838.9818089316</v>
      </c>
      <c r="BL90" s="426">
        <v>-1.2175831046596509E-2</v>
      </c>
      <c r="BM90" s="429">
        <v>0</v>
      </c>
      <c r="BN90" s="643">
        <v>0</v>
      </c>
      <c r="BO90" s="428">
        <v>-8.2744798975125267E-2</v>
      </c>
      <c r="BP90" s="429">
        <v>0</v>
      </c>
      <c r="BQ90" s="430">
        <v>0</v>
      </c>
      <c r="BR90" s="426">
        <v>5.696432434319304E-2</v>
      </c>
      <c r="BS90" s="427">
        <v>1216677756.8253067</v>
      </c>
      <c r="BT90" s="454">
        <v>69307226.360945314</v>
      </c>
      <c r="BU90" s="331">
        <v>4.2218751888253733E-2</v>
      </c>
      <c r="BV90" s="173">
        <f t="shared" si="36"/>
        <v>380564693.03283352</v>
      </c>
      <c r="BW90" s="172">
        <f t="shared" si="27"/>
        <v>16066966.352582643</v>
      </c>
      <c r="BX90" s="426">
        <v>8.9616884141280634E-2</v>
      </c>
      <c r="BY90" s="427">
        <v>138974597.22757688</v>
      </c>
      <c r="BZ90" s="427">
        <v>12454470.378324898</v>
      </c>
      <c r="CA90" s="431">
        <v>6.8681945171235936E-2</v>
      </c>
      <c r="CB90" s="335">
        <v>922136029.09549832</v>
      </c>
      <c r="CC90" s="335">
        <v>63334096.190758243</v>
      </c>
      <c r="CD90" s="431">
        <v>1.7988520449028388E-2</v>
      </c>
      <c r="CE90" s="335">
        <v>577393321.16957462</v>
      </c>
      <c r="CF90" s="335">
        <v>10386451.564991308</v>
      </c>
      <c r="CG90" s="424">
        <v>9.7276221208577568E-2</v>
      </c>
      <c r="CH90" s="425">
        <v>2047290.5470284258</v>
      </c>
      <c r="CI90" s="359">
        <v>199152.68813096694</v>
      </c>
      <c r="CJ90" s="333">
        <v>8.7435612208549673E-2</v>
      </c>
      <c r="CK90" s="334">
        <v>1672106048.4663198</v>
      </c>
      <c r="CL90" s="335">
        <v>146201616.02527151</v>
      </c>
      <c r="CM90" s="333">
        <v>-7.8577534684821274E-2</v>
      </c>
      <c r="CN90" s="334">
        <v>1296290516.106657</v>
      </c>
      <c r="CO90" s="334">
        <v>-101859312.99097571</v>
      </c>
      <c r="CP90" s="333">
        <v>7.6894106834064793E-2</v>
      </c>
      <c r="CQ90" s="334">
        <v>14175966.35680091</v>
      </c>
      <c r="CR90" s="335">
        <v>1090048.2715159575</v>
      </c>
      <c r="CS90" s="426">
        <v>4.9645619943548311E-2</v>
      </c>
      <c r="CT90" s="427">
        <v>22349272.632041778</v>
      </c>
      <c r="CU90" s="427">
        <v>1109543.4951050917</v>
      </c>
      <c r="CV90" s="427">
        <f t="shared" si="28"/>
        <v>43942081600.938591</v>
      </c>
      <c r="CX90" s="427">
        <f t="shared" si="29"/>
        <v>1913272870336.9731</v>
      </c>
      <c r="CZ90" s="661">
        <f t="shared" si="30"/>
        <v>2.296697051539718E-2</v>
      </c>
      <c r="DA90" s="672">
        <v>2.3168713372721E-2</v>
      </c>
    </row>
    <row r="91" spans="1:105" ht="15.75">
      <c r="A91" s="171">
        <v>40664</v>
      </c>
      <c r="B91" s="316">
        <v>1991021573303.7793</v>
      </c>
      <c r="C91" s="173">
        <v>-22283570682.530308</v>
      </c>
      <c r="D91" s="333">
        <v>-1.0423125423506204E-2</v>
      </c>
      <c r="E91" s="334">
        <v>117157104.49240755</v>
      </c>
      <c r="F91" s="335">
        <v>-1221143.194379186</v>
      </c>
      <c r="G91" s="333">
        <v>-7.1878004996589473E-2</v>
      </c>
      <c r="H91" s="334">
        <v>904406781.97591639</v>
      </c>
      <c r="I91" s="335">
        <v>-65006955.193814322</v>
      </c>
      <c r="J91" s="333">
        <v>-7.3779165089033996E-2</v>
      </c>
      <c r="K91" s="334">
        <v>55036045.413799636</v>
      </c>
      <c r="L91" s="334">
        <v>-4060513.4804322957</v>
      </c>
      <c r="M91" s="426">
        <v>-0.13828039035308176</v>
      </c>
      <c r="N91" s="427">
        <v>9257695046.21348</v>
      </c>
      <c r="O91" s="427">
        <v>-1280157684.7601912</v>
      </c>
      <c r="P91" s="453">
        <v>-0.10951642052095675</v>
      </c>
      <c r="Q91" s="671">
        <v>3455717073.8799782</v>
      </c>
      <c r="R91" s="427">
        <v>-378457764.26448989</v>
      </c>
      <c r="S91" s="333">
        <v>-9.6185215991201181E-2</v>
      </c>
      <c r="T91" s="334">
        <v>67141260.040719211</v>
      </c>
      <c r="U91" s="334">
        <v>-6457996.5989379827</v>
      </c>
      <c r="V91" s="431">
        <v>-8.2964531933951303E-3</v>
      </c>
      <c r="W91" s="335">
        <v>17450617.380698651</v>
      </c>
      <c r="X91" s="335">
        <v>-144778.2302948139</v>
      </c>
      <c r="Y91" s="670">
        <v>-9.1034090835132156E-2</v>
      </c>
      <c r="Z91" s="669">
        <v>450950847.8094697</v>
      </c>
      <c r="AA91" s="669">
        <v>-41051900.441667125</v>
      </c>
      <c r="AB91" s="428">
        <v>-0.14125209851419157</v>
      </c>
      <c r="AC91" s="429">
        <v>1247111535.8669436</v>
      </c>
      <c r="AD91" s="429">
        <v>-176157121.52246228</v>
      </c>
      <c r="AE91" s="702">
        <v>0</v>
      </c>
      <c r="AF91" s="427">
        <v>5846049908</v>
      </c>
      <c r="AG91" s="643">
        <v>0</v>
      </c>
      <c r="AH91" s="670">
        <v>-0.11173189037043528</v>
      </c>
      <c r="AI91" s="669">
        <v>497464891.58197004</v>
      </c>
      <c r="AJ91" s="669">
        <v>-55582692.729377151</v>
      </c>
      <c r="AK91" s="329">
        <v>-0.14647077830837929</v>
      </c>
      <c r="AL91" s="173">
        <f t="shared" si="34"/>
        <v>157635384.49285588</v>
      </c>
      <c r="AM91" s="173">
        <f t="shared" si="24"/>
        <v>-23088977.455609225</v>
      </c>
      <c r="AN91" s="426">
        <v>-0.15913510600819497</v>
      </c>
      <c r="AO91" s="427">
        <v>2934883.2882199194</v>
      </c>
      <c r="AP91" s="427">
        <v>-467042.96319255669</v>
      </c>
      <c r="AQ91" s="424">
        <v>-0.18323967481503353</v>
      </c>
      <c r="AR91" s="425">
        <v>0</v>
      </c>
      <c r="AS91" s="359">
        <v>0</v>
      </c>
      <c r="AT91" s="333">
        <v>-0.12680664226408087</v>
      </c>
      <c r="AU91" s="335">
        <v>0</v>
      </c>
      <c r="AV91" s="335">
        <v>0</v>
      </c>
      <c r="AW91" s="415">
        <f>0</f>
        <v>0</v>
      </c>
      <c r="AX91" s="359">
        <f>0</f>
        <v>0</v>
      </c>
      <c r="AY91" s="220">
        <f t="shared" si="25"/>
        <v>0</v>
      </c>
      <c r="AZ91" s="426">
        <v>-9.2179236874151457E-2</v>
      </c>
      <c r="BA91" s="427">
        <v>1133959827.1775939</v>
      </c>
      <c r="BB91" s="454">
        <v>-104527551.51517528</v>
      </c>
      <c r="BC91" s="426">
        <v>-8.4852719049813688E-2</v>
      </c>
      <c r="BD91" s="427">
        <v>190443220.52152622</v>
      </c>
      <c r="BE91" s="427">
        <v>-16159625.085854776</v>
      </c>
      <c r="BF91" s="658">
        <v>-9.8273517829874313E-2</v>
      </c>
      <c r="BG91" s="217">
        <f t="shared" si="35"/>
        <v>3819858321.8245983</v>
      </c>
      <c r="BH91" s="217">
        <f t="shared" si="26"/>
        <v>-375390914.89742345</v>
      </c>
      <c r="BI91" s="428">
        <v>-0.2155995770976592</v>
      </c>
      <c r="BJ91" s="429">
        <v>124602866.11123025</v>
      </c>
      <c r="BK91" s="430">
        <v>-26864325.238737494</v>
      </c>
      <c r="BL91" s="426">
        <v>-0.18425725689550268</v>
      </c>
      <c r="BM91" s="429">
        <v>0</v>
      </c>
      <c r="BN91" s="643">
        <v>0</v>
      </c>
      <c r="BO91" s="428">
        <v>2.5257795203058316E-2</v>
      </c>
      <c r="BP91" s="429">
        <v>0</v>
      </c>
      <c r="BQ91" s="430">
        <v>0</v>
      </c>
      <c r="BR91" s="426">
        <v>-0.13311926159483947</v>
      </c>
      <c r="BS91" s="427">
        <v>1285984983.1862519</v>
      </c>
      <c r="BT91" s="454">
        <v>-171189371.3838059</v>
      </c>
      <c r="BU91" s="331">
        <v>-0.137926374141182</v>
      </c>
      <c r="BV91" s="173">
        <f t="shared" si="36"/>
        <v>396631659.38541615</v>
      </c>
      <c r="BW91" s="172">
        <f t="shared" si="27"/>
        <v>-54705966.648630768</v>
      </c>
      <c r="BX91" s="426">
        <v>-3.6144643249933464E-3</v>
      </c>
      <c r="BY91" s="427">
        <v>151429067.60590178</v>
      </c>
      <c r="BZ91" s="427">
        <v>-547334.96262853756</v>
      </c>
      <c r="CA91" s="431">
        <v>-0.13010811297712901</v>
      </c>
      <c r="CB91" s="335">
        <v>985470125.28625655</v>
      </c>
      <c r="CC91" s="335">
        <v>-128217658.39632975</v>
      </c>
      <c r="CD91" s="431">
        <v>-0.12955559972865427</v>
      </c>
      <c r="CE91" s="335">
        <v>587779772.73456597</v>
      </c>
      <c r="CF91" s="335">
        <v>-76150160.964998797</v>
      </c>
      <c r="CG91" s="424">
        <v>-0.19571305209634487</v>
      </c>
      <c r="CH91" s="425">
        <v>2246443.2351593929</v>
      </c>
      <c r="CI91" s="359">
        <v>-439658.26191423181</v>
      </c>
      <c r="CJ91" s="333">
        <v>-9.7071069940039209E-2</v>
      </c>
      <c r="CK91" s="334">
        <v>1818307664.4915915</v>
      </c>
      <c r="CL91" s="335">
        <v>-176505070.47237262</v>
      </c>
      <c r="CM91" s="333">
        <v>-7.2610237309886305E-2</v>
      </c>
      <c r="CN91" s="334">
        <v>1194431203.1156812</v>
      </c>
      <c r="CO91" s="334">
        <v>-86727933.108562618</v>
      </c>
      <c r="CP91" s="333">
        <v>-0.12786856368163446</v>
      </c>
      <c r="CQ91" s="334">
        <v>15266014.628316866</v>
      </c>
      <c r="CR91" s="335">
        <v>-1952043.3636656986</v>
      </c>
      <c r="CS91" s="426">
        <v>-0.11637755825440585</v>
      </c>
      <c r="CT91" s="427">
        <v>23458816.127146866</v>
      </c>
      <c r="CU91" s="427">
        <v>-2730079.7404164299</v>
      </c>
      <c r="CV91" s="427">
        <f t="shared" si="28"/>
        <v>-19029608417.654953</v>
      </c>
      <c r="CX91" s="427">
        <f t="shared" si="29"/>
        <v>1957214951937.9109</v>
      </c>
      <c r="CZ91" s="661">
        <f t="shared" si="30"/>
        <v>-9.7227994292671E-3</v>
      </c>
      <c r="DA91" s="672">
        <v>-1.1192028746104601E-2</v>
      </c>
    </row>
    <row r="92" spans="1:105" ht="15.75">
      <c r="A92" s="171">
        <v>40695</v>
      </c>
      <c r="B92" s="316">
        <v>1968738002621.249</v>
      </c>
      <c r="C92" s="173">
        <v>-35535835903.572365</v>
      </c>
      <c r="D92" s="333">
        <v>3.5004437394649861E-2</v>
      </c>
      <c r="E92" s="334">
        <v>115935961.29802836</v>
      </c>
      <c r="F92" s="335">
        <v>4058273.0990453833</v>
      </c>
      <c r="G92" s="333">
        <v>0.1027370298112362</v>
      </c>
      <c r="H92" s="334">
        <v>839399826.78210211</v>
      </c>
      <c r="I92" s="335">
        <v>86237445.027659327</v>
      </c>
      <c r="J92" s="333">
        <v>7.5446671308983096E-2</v>
      </c>
      <c r="K92" s="334">
        <v>50975531.933367342</v>
      </c>
      <c r="L92" s="334">
        <v>3845934.2025773376</v>
      </c>
      <c r="M92" s="426">
        <v>-1.3182065449986295E-2</v>
      </c>
      <c r="N92" s="427">
        <v>7977537361.4532881</v>
      </c>
      <c r="O92" s="427">
        <v>-105160419.62838821</v>
      </c>
      <c r="P92" s="453">
        <v>-3.0721280633304607E-2</v>
      </c>
      <c r="Q92" s="671">
        <v>3077259309.6154881</v>
      </c>
      <c r="R92" s="427">
        <v>-94537346.8321466</v>
      </c>
      <c r="S92" s="333">
        <v>-0.10282784949522494</v>
      </c>
      <c r="T92" s="334">
        <v>60683263.441781223</v>
      </c>
      <c r="U92" s="334">
        <v>-6239929.4800705658</v>
      </c>
      <c r="V92" s="431">
        <v>-0.16740586204760916</v>
      </c>
      <c r="W92" s="335">
        <v>17305839.150403839</v>
      </c>
      <c r="X92" s="335">
        <v>-2897098.9214306185</v>
      </c>
      <c r="Y92" s="670">
        <v>-1.5519792744193403E-3</v>
      </c>
      <c r="Z92" s="669">
        <v>409898947.36780256</v>
      </c>
      <c r="AA92" s="669">
        <v>-636154.6709211336</v>
      </c>
      <c r="AB92" s="428">
        <v>-5.4263826178108307E-3</v>
      </c>
      <c r="AC92" s="429">
        <v>1070954414.3444812</v>
      </c>
      <c r="AD92" s="429">
        <v>-5811408.4184666714</v>
      </c>
      <c r="AE92" s="426">
        <v>-0.10540051645784765</v>
      </c>
      <c r="AF92" s="427">
        <v>5846049908</v>
      </c>
      <c r="AG92" s="643">
        <v>-616176679.54155278</v>
      </c>
      <c r="AH92" s="670">
        <v>0.10570870743515107</v>
      </c>
      <c r="AI92" s="669">
        <v>441882198.85259289</v>
      </c>
      <c r="AJ92" s="669">
        <v>46710796.079309985</v>
      </c>
      <c r="AK92" s="329">
        <v>8.2772367203431493E-2</v>
      </c>
      <c r="AL92" s="173">
        <f t="shared" si="34"/>
        <v>134546407.03724664</v>
      </c>
      <c r="AM92" s="173">
        <f t="shared" si="24"/>
        <v>11136724.609189339</v>
      </c>
      <c r="AN92" s="426">
        <v>6.9118231800473435E-3</v>
      </c>
      <c r="AO92" s="427">
        <v>2467840.3250273629</v>
      </c>
      <c r="AP92" s="427">
        <v>17057.275963179698</v>
      </c>
      <c r="AQ92" s="424">
        <v>-0.1045880443604736</v>
      </c>
      <c r="AR92" s="425">
        <v>0</v>
      </c>
      <c r="AS92" s="359">
        <v>0</v>
      </c>
      <c r="AT92" s="333">
        <v>-0.14212957909751328</v>
      </c>
      <c r="AU92" s="335">
        <v>0</v>
      </c>
      <c r="AV92" s="335">
        <v>0</v>
      </c>
      <c r="AW92" s="415">
        <f>0</f>
        <v>0</v>
      </c>
      <c r="AX92" s="359">
        <f>0</f>
        <v>0</v>
      </c>
      <c r="AY92" s="220">
        <f t="shared" si="25"/>
        <v>0</v>
      </c>
      <c r="AZ92" s="426">
        <v>-6.237991859817214E-3</v>
      </c>
      <c r="BA92" s="427">
        <v>1029432275.6624187</v>
      </c>
      <c r="BB92" s="454">
        <v>-6421590.1558152782</v>
      </c>
      <c r="BC92" s="426">
        <v>-0.10169735901381879</v>
      </c>
      <c r="BD92" s="427">
        <v>174283595.43567142</v>
      </c>
      <c r="BE92" s="427">
        <v>-17724181.375240628</v>
      </c>
      <c r="BF92" s="658">
        <v>1.6724837777632322E-2</v>
      </c>
      <c r="BG92" s="217">
        <f t="shared" si="35"/>
        <v>3444467406.9271746</v>
      </c>
      <c r="BH92" s="217">
        <f t="shared" si="26"/>
        <v>57608158.611198857</v>
      </c>
      <c r="BI92" s="428">
        <v>4.7239451114498975E-2</v>
      </c>
      <c r="BJ92" s="429">
        <v>97738540.87249276</v>
      </c>
      <c r="BK92" s="430">
        <v>4617115.0235485816</v>
      </c>
      <c r="BL92" s="426">
        <v>-9.4174278726972052E-3</v>
      </c>
      <c r="BM92" s="429">
        <v>0</v>
      </c>
      <c r="BN92" s="643">
        <v>0</v>
      </c>
      <c r="BO92" s="428">
        <v>-2.8269236943321022E-2</v>
      </c>
      <c r="BP92" s="429">
        <v>0</v>
      </c>
      <c r="BQ92" s="430">
        <v>0</v>
      </c>
      <c r="BR92" s="426">
        <v>-2.7931324074555422E-3</v>
      </c>
      <c r="BS92" s="427">
        <v>1114795611.8024461</v>
      </c>
      <c r="BT92" s="454">
        <v>-3113771.7510146406</v>
      </c>
      <c r="BU92" s="331">
        <v>1.0049049774954479E-3</v>
      </c>
      <c r="BV92" s="173">
        <f t="shared" si="36"/>
        <v>341925692.73678535</v>
      </c>
      <c r="BW92" s="172">
        <f t="shared" si="27"/>
        <v>343602.83056477475</v>
      </c>
      <c r="BX92" s="426">
        <v>-1.5020341763724573E-2</v>
      </c>
      <c r="BY92" s="427">
        <v>150881732.64327323</v>
      </c>
      <c r="BZ92" s="427">
        <v>-2266295.1902048821</v>
      </c>
      <c r="CA92" s="431">
        <v>-6.0428254035741619E-2</v>
      </c>
      <c r="CB92" s="335">
        <v>857252466.88992679</v>
      </c>
      <c r="CC92" s="335">
        <v>-51802269.84199068</v>
      </c>
      <c r="CD92" s="431">
        <v>4.8333560466816944E-2</v>
      </c>
      <c r="CE92" s="335">
        <v>511629611.76956719</v>
      </c>
      <c r="CF92" s="335">
        <v>24728880.777078453</v>
      </c>
      <c r="CG92" s="424">
        <v>-3.9072687476828502E-2</v>
      </c>
      <c r="CH92" s="425">
        <v>1806784.9732451614</v>
      </c>
      <c r="CI92" s="359">
        <v>-70595.944597438138</v>
      </c>
      <c r="CJ92" s="333">
        <v>-7.534573652117714E-2</v>
      </c>
      <c r="CK92" s="334">
        <v>1641802594.0192189</v>
      </c>
      <c r="CL92" s="335">
        <v>-123702825.66875723</v>
      </c>
      <c r="CM92" s="333">
        <v>8.3804472102844911E-4</v>
      </c>
      <c r="CN92" s="334">
        <v>1107703270.0071187</v>
      </c>
      <c r="CO92" s="334">
        <v>928304.87789541658</v>
      </c>
      <c r="CP92" s="333">
        <v>5.2630278636934313E-2</v>
      </c>
      <c r="CQ92" s="334">
        <v>13313971.264651168</v>
      </c>
      <c r="CR92" s="335">
        <v>700718.01742272766</v>
      </c>
      <c r="CS92" s="426">
        <v>-1.6150392132307321E-2</v>
      </c>
      <c r="CT92" s="427">
        <v>20728736.386730436</v>
      </c>
      <c r="CU92" s="427">
        <v>-334777.22105292371</v>
      </c>
      <c r="CV92" s="427">
        <f t="shared" si="28"/>
        <v>-34739873569.362175</v>
      </c>
      <c r="CX92" s="427">
        <f t="shared" si="29"/>
        <v>1938185343520.2563</v>
      </c>
      <c r="CZ92" s="661">
        <f t="shared" si="30"/>
        <v>-1.7923917176189866E-2</v>
      </c>
      <c r="DA92" s="672">
        <v>-1.8050058390836499E-2</v>
      </c>
    </row>
    <row r="93" spans="1:105" ht="15.75">
      <c r="A93" s="171">
        <v>40725</v>
      </c>
      <c r="B93" s="316">
        <v>1933202166717.6768</v>
      </c>
      <c r="C93" s="173">
        <v>-56463295474.563461</v>
      </c>
      <c r="D93" s="333">
        <v>-6.0884952862177233E-3</v>
      </c>
      <c r="E93" s="334">
        <v>119994234.39707375</v>
      </c>
      <c r="F93" s="335">
        <v>-730584.33049988805</v>
      </c>
      <c r="G93" s="333">
        <v>1.5496524148741834E-2</v>
      </c>
      <c r="H93" s="334">
        <v>925637271.8097614</v>
      </c>
      <c r="I93" s="335">
        <v>14344160.335575476</v>
      </c>
      <c r="J93" s="333">
        <v>0.12604036500912971</v>
      </c>
      <c r="K93" s="334">
        <v>54821466.135944687</v>
      </c>
      <c r="L93" s="334">
        <v>6909717.6021101121</v>
      </c>
      <c r="M93" s="426">
        <v>9.1448655934022877E-2</v>
      </c>
      <c r="N93" s="427">
        <v>7872376941.8248997</v>
      </c>
      <c r="O93" s="427">
        <v>719918290.33588052</v>
      </c>
      <c r="P93" s="453">
        <v>7.0446092509984098E-2</v>
      </c>
      <c r="Q93" s="671">
        <v>2982721962.7833414</v>
      </c>
      <c r="R93" s="427">
        <v>210121107.32179663</v>
      </c>
      <c r="S93" s="333">
        <v>7.8126392033049774E-2</v>
      </c>
      <c r="T93" s="334">
        <v>54443333.961710654</v>
      </c>
      <c r="U93" s="334">
        <v>4253461.252678859</v>
      </c>
      <c r="V93" s="431">
        <v>3.5600077202094391E-2</v>
      </c>
      <c r="W93" s="335">
        <v>14408740.228973221</v>
      </c>
      <c r="X93" s="335">
        <v>512952.26453636988</v>
      </c>
      <c r="Y93" s="670">
        <v>0.11837948976713744</v>
      </c>
      <c r="Z93" s="669">
        <v>409262792.69688141</v>
      </c>
      <c r="AA93" s="669">
        <v>48448320.580130562</v>
      </c>
      <c r="AB93" s="428">
        <v>7.5094692651270764E-2</v>
      </c>
      <c r="AC93" s="429">
        <v>1065143005.9260145</v>
      </c>
      <c r="AD93" s="429">
        <v>79986586.659664735</v>
      </c>
      <c r="AE93" s="426">
        <v>4.9495763515407472E-2</v>
      </c>
      <c r="AF93" s="427">
        <v>5229873228.4584475</v>
      </c>
      <c r="AG93" s="643">
        <v>258856568.53133991</v>
      </c>
      <c r="AH93" s="670">
        <v>-6.8098751863600645E-3</v>
      </c>
      <c r="AI93" s="669">
        <v>488592994.93190289</v>
      </c>
      <c r="AJ93" s="669">
        <v>-3327257.3124161144</v>
      </c>
      <c r="AK93" s="329">
        <v>0.13964856562682607</v>
      </c>
      <c r="AL93" s="173">
        <f t="shared" si="34"/>
        <v>145683131.64643598</v>
      </c>
      <c r="AM93" s="173">
        <f t="shared" si="24"/>
        <v>20344440.370448854</v>
      </c>
      <c r="AN93" s="426">
        <v>7.8882477727684162E-3</v>
      </c>
      <c r="AO93" s="427">
        <v>2484897.6009905427</v>
      </c>
      <c r="AP93" s="427">
        <v>19601.487966571229</v>
      </c>
      <c r="AQ93" s="424">
        <v>0.10029091841176792</v>
      </c>
      <c r="AR93" s="425">
        <v>0</v>
      </c>
      <c r="AS93" s="359">
        <v>0</v>
      </c>
      <c r="AT93" s="333">
        <v>7.5904826261263436E-2</v>
      </c>
      <c r="AU93" s="335">
        <v>0</v>
      </c>
      <c r="AV93" s="335">
        <v>0</v>
      </c>
      <c r="AW93" s="415">
        <f>0</f>
        <v>0</v>
      </c>
      <c r="AX93" s="359">
        <f>0</f>
        <v>0</v>
      </c>
      <c r="AY93" s="220">
        <f t="shared" si="25"/>
        <v>0</v>
      </c>
      <c r="AZ93" s="426">
        <v>9.2472086225745848E-2</v>
      </c>
      <c r="BA93" s="427">
        <v>1023010685.5066035</v>
      </c>
      <c r="BB93" s="454">
        <v>94599932.32002601</v>
      </c>
      <c r="BC93" s="426">
        <v>9.2722175859193387E-2</v>
      </c>
      <c r="BD93" s="427">
        <v>156559414.06043079</v>
      </c>
      <c r="BE93" s="427">
        <v>14516529.522923538</v>
      </c>
      <c r="BF93" s="658">
        <v>7.2746149912694402E-2</v>
      </c>
      <c r="BG93" s="217">
        <f t="shared" si="35"/>
        <v>3502075565.5383735</v>
      </c>
      <c r="BH93" s="217">
        <f t="shared" si="26"/>
        <v>254762514.09623855</v>
      </c>
      <c r="BI93" s="428">
        <v>0.11085101335304605</v>
      </c>
      <c r="BJ93" s="429">
        <v>102355655.89604133</v>
      </c>
      <c r="BK93" s="430">
        <v>11346228.178491864</v>
      </c>
      <c r="BL93" s="426">
        <v>7.1660681193133749E-5</v>
      </c>
      <c r="BM93" s="429">
        <v>0</v>
      </c>
      <c r="BN93" s="643">
        <v>0</v>
      </c>
      <c r="BO93" s="428">
        <v>0.1578804266477207</v>
      </c>
      <c r="BP93" s="429">
        <v>0</v>
      </c>
      <c r="BQ93" s="430">
        <v>0</v>
      </c>
      <c r="BR93" s="426">
        <v>6.0226675374374788E-2</v>
      </c>
      <c r="BS93" s="427">
        <v>1111681840.0514317</v>
      </c>
      <c r="BT93" s="454">
        <v>66952901.30036521</v>
      </c>
      <c r="BU93" s="331">
        <v>8.1887923319030859E-2</v>
      </c>
      <c r="BV93" s="173">
        <f t="shared" si="36"/>
        <v>342269295.56735009</v>
      </c>
      <c r="BW93" s="172">
        <f t="shared" si="27"/>
        <v>28027721.829877872</v>
      </c>
      <c r="BX93" s="426">
        <v>3.6709434873669969E-2</v>
      </c>
      <c r="BY93" s="427">
        <v>148615437.45306835</v>
      </c>
      <c r="BZ93" s="427">
        <v>5455588.7224053852</v>
      </c>
      <c r="CA93" s="431">
        <v>0.12380237642003841</v>
      </c>
      <c r="CB93" s="335">
        <v>805450197.04793608</v>
      </c>
      <c r="CC93" s="335">
        <v>99716648.482522696</v>
      </c>
      <c r="CD93" s="431">
        <v>8.2894924814986892E-2</v>
      </c>
      <c r="CE93" s="335">
        <v>536358492.54664564</v>
      </c>
      <c r="CF93" s="335">
        <v>44461396.913533896</v>
      </c>
      <c r="CG93" s="424">
        <v>0.21999315576376652</v>
      </c>
      <c r="CH93" s="425">
        <v>1736189.0286477234</v>
      </c>
      <c r="CI93" s="359">
        <v>381949.70341464109</v>
      </c>
      <c r="CJ93" s="333">
        <v>2.7651419588172542E-2</v>
      </c>
      <c r="CK93" s="334">
        <v>1518099768.3504617</v>
      </c>
      <c r="CL93" s="335">
        <v>41977613.671366155</v>
      </c>
      <c r="CM93" s="333">
        <v>0.14101812995326457</v>
      </c>
      <c r="CN93" s="334">
        <v>1108631574.8850143</v>
      </c>
      <c r="CO93" s="334">
        <v>156337151.49742731</v>
      </c>
      <c r="CP93" s="333">
        <v>5.4704921506219119E-2</v>
      </c>
      <c r="CQ93" s="334">
        <v>14014689.282073896</v>
      </c>
      <c r="CR93" s="335">
        <v>766672.47710990289</v>
      </c>
      <c r="CS93" s="426">
        <v>6.5281289617686172E-2</v>
      </c>
      <c r="CT93" s="427">
        <v>20393959.165677514</v>
      </c>
      <c r="CU93" s="427">
        <v>1331343.9547458591</v>
      </c>
      <c r="CV93" s="427">
        <f t="shared" si="28"/>
        <v>-58643587032.33313</v>
      </c>
      <c r="CX93" s="427">
        <f t="shared" si="29"/>
        <v>1903445469950.8945</v>
      </c>
      <c r="CZ93" s="661">
        <f t="shared" si="30"/>
        <v>-3.0809176284858863E-2</v>
      </c>
      <c r="DA93" s="672">
        <v>-2.9207134383896702E-2</v>
      </c>
    </row>
    <row r="94" spans="1:105" ht="15.75">
      <c r="A94" s="171">
        <v>40756</v>
      </c>
      <c r="B94" s="316">
        <v>1876738871243.1133</v>
      </c>
      <c r="C94" s="173">
        <v>-156034175899.74878</v>
      </c>
      <c r="D94" s="333">
        <v>3.3629551275330377E-2</v>
      </c>
      <c r="E94" s="334">
        <v>119263650.06657386</v>
      </c>
      <c r="F94" s="335">
        <v>4010783.0351969046</v>
      </c>
      <c r="G94" s="333">
        <v>-0.14991242971594501</v>
      </c>
      <c r="H94" s="334">
        <v>939981432.14533699</v>
      </c>
      <c r="I94" s="335">
        <v>-140914900.38078117</v>
      </c>
      <c r="J94" s="333">
        <v>-0.33905075139367452</v>
      </c>
      <c r="K94" s="334">
        <v>61731183.738054797</v>
      </c>
      <c r="L94" s="334">
        <v>-20930004.230808459</v>
      </c>
      <c r="M94" s="426">
        <v>-0.2851786457452416</v>
      </c>
      <c r="N94" s="427">
        <v>8592295232.16078</v>
      </c>
      <c r="O94" s="427">
        <v>-2450339118.1509075</v>
      </c>
      <c r="P94" s="453">
        <v>-0.16103775730748807</v>
      </c>
      <c r="Q94" s="671">
        <v>3192843070.1051383</v>
      </c>
      <c r="R94" s="427">
        <v>-514168287.44448638</v>
      </c>
      <c r="S94" s="333">
        <v>-0.13284872964754169</v>
      </c>
      <c r="T94" s="334">
        <v>58696795.21438951</v>
      </c>
      <c r="U94" s="334">
        <v>-7797794.678613551</v>
      </c>
      <c r="V94" s="431">
        <v>-0.14831815331794623</v>
      </c>
      <c r="W94" s="335">
        <v>14921692.493509591</v>
      </c>
      <c r="X94" s="335">
        <v>-2213157.8750156029</v>
      </c>
      <c r="Y94" s="670">
        <v>-0.11148424179719423</v>
      </c>
      <c r="Z94" s="669">
        <v>457711113.27701199</v>
      </c>
      <c r="AA94" s="669">
        <v>-51027576.42583736</v>
      </c>
      <c r="AB94" s="428">
        <v>-0.35625868552738593</v>
      </c>
      <c r="AC94" s="429">
        <v>1145129592.5856793</v>
      </c>
      <c r="AD94" s="429">
        <v>-407962363.4130851</v>
      </c>
      <c r="AE94" s="426">
        <v>-0.25679978649569235</v>
      </c>
      <c r="AF94" s="427">
        <v>5488729796.9897871</v>
      </c>
      <c r="AG94" s="643">
        <v>-1409504639.9995222</v>
      </c>
      <c r="AH94" s="670">
        <v>-0.11040499309916775</v>
      </c>
      <c r="AI94" s="669">
        <v>485265737.61948675</v>
      </c>
      <c r="AJ94" s="669">
        <v>-53575760.413141981</v>
      </c>
      <c r="AK94" s="329">
        <v>-0.19077706842592487</v>
      </c>
      <c r="AL94" s="173">
        <f t="shared" si="34"/>
        <v>166027572.01688483</v>
      </c>
      <c r="AM94" s="173">
        <f t="shared" si="24"/>
        <v>-31674253.467255406</v>
      </c>
      <c r="AN94" s="426">
        <v>-0.35890003629761436</v>
      </c>
      <c r="AO94" s="427">
        <v>2504499.0889571141</v>
      </c>
      <c r="AP94" s="427">
        <v>-898864.81393405038</v>
      </c>
      <c r="AQ94" s="424">
        <v>-0.4545472926254861</v>
      </c>
      <c r="AR94" s="425">
        <v>0</v>
      </c>
      <c r="AS94" s="359">
        <v>0</v>
      </c>
      <c r="AT94" s="333">
        <v>-0.41839819466347827</v>
      </c>
      <c r="AU94" s="335">
        <v>0</v>
      </c>
      <c r="AV94" s="335">
        <v>0</v>
      </c>
      <c r="AW94" s="415">
        <f>0</f>
        <v>0</v>
      </c>
      <c r="AX94" s="359">
        <f>0</f>
        <v>0</v>
      </c>
      <c r="AY94" s="220">
        <f t="shared" si="25"/>
        <v>0</v>
      </c>
      <c r="AZ94" s="426">
        <v>-0.16448775205508795</v>
      </c>
      <c r="BA94" s="427">
        <v>1117610617.8266294</v>
      </c>
      <c r="BB94" s="454">
        <v>-183833258.19920027</v>
      </c>
      <c r="BC94" s="426">
        <v>-0.47083157295247496</v>
      </c>
      <c r="BD94" s="427">
        <v>171075943.58335432</v>
      </c>
      <c r="BE94" s="427">
        <v>-80547955.611679584</v>
      </c>
      <c r="BF94" s="658">
        <v>-0.23225255489005675</v>
      </c>
      <c r="BG94" s="217">
        <f t="shared" si="35"/>
        <v>3756838079.6346121</v>
      </c>
      <c r="BH94" s="217">
        <f t="shared" si="26"/>
        <v>-872535242.30339313</v>
      </c>
      <c r="BI94" s="428">
        <v>-0.37091639873054638</v>
      </c>
      <c r="BJ94" s="429">
        <v>113701884.07453319</v>
      </c>
      <c r="BK94" s="430">
        <v>-42173893.369803913</v>
      </c>
      <c r="BL94" s="426">
        <v>-0.28413188204429224</v>
      </c>
      <c r="BM94" s="429">
        <v>0</v>
      </c>
      <c r="BN94" s="643">
        <v>0</v>
      </c>
      <c r="BO94" s="428">
        <v>-0.26783603356257896</v>
      </c>
      <c r="BP94" s="429">
        <v>0</v>
      </c>
      <c r="BQ94" s="430">
        <v>0</v>
      </c>
      <c r="BR94" s="426">
        <v>-0.20788912309478169</v>
      </c>
      <c r="BS94" s="427">
        <v>1178634741.3517969</v>
      </c>
      <c r="BT94" s="454">
        <v>-245025342.82866988</v>
      </c>
      <c r="BU94" s="331">
        <v>-0.23429225992070737</v>
      </c>
      <c r="BV94" s="173">
        <f t="shared" si="36"/>
        <v>370297017.39722794</v>
      </c>
      <c r="BW94" s="172">
        <f t="shared" si="27"/>
        <v>-86757725.047894031</v>
      </c>
      <c r="BX94" s="426">
        <v>-3.2839557212445997E-2</v>
      </c>
      <c r="BY94" s="427">
        <v>154071026.17547375</v>
      </c>
      <c r="BZ94" s="427">
        <v>-5059624.2788697351</v>
      </c>
      <c r="CA94" s="431">
        <v>-0.27584580901885936</v>
      </c>
      <c r="CB94" s="335">
        <v>905166845.53045881</v>
      </c>
      <c r="CC94" s="335">
        <v>-249686480.80239829</v>
      </c>
      <c r="CD94" s="431">
        <v>-0.24617769302244996</v>
      </c>
      <c r="CE94" s="335">
        <v>580819889.46017957</v>
      </c>
      <c r="CF94" s="335">
        <v>-142984900.44886142</v>
      </c>
      <c r="CG94" s="424">
        <v>-0.10073301558152199</v>
      </c>
      <c r="CH94" s="425">
        <v>2118138.7320623645</v>
      </c>
      <c r="CI94" s="359">
        <v>-213366.5019006634</v>
      </c>
      <c r="CJ94" s="333">
        <v>-0.38830094484400529</v>
      </c>
      <c r="CK94" s="334">
        <v>1560077382.0218279</v>
      </c>
      <c r="CL94" s="335">
        <v>-605779521.46883798</v>
      </c>
      <c r="CM94" s="333">
        <v>-0.26153882046723703</v>
      </c>
      <c r="CN94" s="334">
        <v>1264968726.3824415</v>
      </c>
      <c r="CO94" s="334">
        <v>-330838428.62600684</v>
      </c>
      <c r="CP94" s="333">
        <v>-9.4921496403316472E-2</v>
      </c>
      <c r="CQ94" s="334">
        <v>14781361.7591838</v>
      </c>
      <c r="CR94" s="335">
        <v>-1403068.9770604847</v>
      </c>
      <c r="CS94" s="426">
        <v>-0.26586427179972993</v>
      </c>
      <c r="CT94" s="427">
        <v>21725303.120423373</v>
      </c>
      <c r="CU94" s="427">
        <v>-5775981.8937397609</v>
      </c>
      <c r="CV94" s="427">
        <f t="shared" si="28"/>
        <v>-148094565171.13226</v>
      </c>
      <c r="CX94" s="427">
        <f t="shared" si="29"/>
        <v>1844801882918.5618</v>
      </c>
      <c r="CZ94" s="661">
        <f t="shared" si="30"/>
        <v>-8.0276677155619452E-2</v>
      </c>
      <c r="DA94" s="672">
        <v>-8.3141122236358292E-2</v>
      </c>
    </row>
    <row r="95" spans="1:105" ht="15.75">
      <c r="A95" s="171">
        <v>40787</v>
      </c>
      <c r="B95" s="316">
        <v>1720704695343.3645</v>
      </c>
      <c r="C95" s="173">
        <v>-115159020047.98758</v>
      </c>
      <c r="D95" s="333">
        <v>-0.15009041645203203</v>
      </c>
      <c r="E95" s="334">
        <v>123274433.10177077</v>
      </c>
      <c r="F95" s="335">
        <v>-18502311.002132937</v>
      </c>
      <c r="G95" s="333">
        <v>1.0883891390288579E-2</v>
      </c>
      <c r="H95" s="334">
        <v>799066531.76455581</v>
      </c>
      <c r="I95" s="335">
        <v>8696953.3453400042</v>
      </c>
      <c r="J95" s="333">
        <v>-2.635586456786855E-2</v>
      </c>
      <c r="K95" s="334">
        <v>40801179.507246338</v>
      </c>
      <c r="L95" s="334">
        <v>-1075350.3613022782</v>
      </c>
      <c r="M95" s="426">
        <v>-5.7691480671830449E-2</v>
      </c>
      <c r="N95" s="427">
        <v>6141956114.0098724</v>
      </c>
      <c r="O95" s="427">
        <v>-354338542.43863142</v>
      </c>
      <c r="P95" s="453">
        <v>-0.16599821320508953</v>
      </c>
      <c r="Q95" s="671">
        <v>2678674782.6606522</v>
      </c>
      <c r="R95" s="427">
        <v>-444655227.67919981</v>
      </c>
      <c r="S95" s="333">
        <v>-3.8534941458260558E-2</v>
      </c>
      <c r="T95" s="334">
        <v>50899000.535775959</v>
      </c>
      <c r="U95" s="334">
        <v>-1961390.0059300994</v>
      </c>
      <c r="V95" s="431">
        <v>-8.2417242213817479E-2</v>
      </c>
      <c r="W95" s="335">
        <v>12708534.618493987</v>
      </c>
      <c r="X95" s="335">
        <v>-1047402.3758351034</v>
      </c>
      <c r="Y95" s="670">
        <v>-9.4496449603991894E-2</v>
      </c>
      <c r="Z95" s="669">
        <v>406683536.85117465</v>
      </c>
      <c r="AA95" s="669">
        <v>-38430150.344830208</v>
      </c>
      <c r="AB95" s="428">
        <v>-0.15442412395242358</v>
      </c>
      <c r="AC95" s="429">
        <v>737167229.17259419</v>
      </c>
      <c r="AD95" s="429">
        <v>-113836403.57141332</v>
      </c>
      <c r="AE95" s="426">
        <v>5.6938359656509882E-2</v>
      </c>
      <c r="AF95" s="427">
        <v>4079225156.9902649</v>
      </c>
      <c r="AG95" s="643">
        <v>232264389.10859469</v>
      </c>
      <c r="AH95" s="670">
        <v>-5.2330226216532792E-2</v>
      </c>
      <c r="AI95" s="669">
        <v>431689977.20634478</v>
      </c>
      <c r="AJ95" s="669">
        <v>-22590434.162617907</v>
      </c>
      <c r="AK95" s="329">
        <v>-3.296328419964583E-2</v>
      </c>
      <c r="AL95" s="173">
        <f t="shared" si="34"/>
        <v>134353318.54962942</v>
      </c>
      <c r="AM95" s="173">
        <f t="shared" si="24"/>
        <v>-4428726.6225169823</v>
      </c>
      <c r="AN95" s="426">
        <v>-0.43468230867851271</v>
      </c>
      <c r="AO95" s="427">
        <v>1605634.2750230639</v>
      </c>
      <c r="AP95" s="427">
        <v>-697940.81356037536</v>
      </c>
      <c r="AQ95" s="424">
        <v>-0.16852676734095973</v>
      </c>
      <c r="AR95" s="425">
        <v>0</v>
      </c>
      <c r="AS95" s="359">
        <v>0</v>
      </c>
      <c r="AT95" s="333">
        <v>-0.41799841762004386</v>
      </c>
      <c r="AU95" s="335">
        <v>0</v>
      </c>
      <c r="AV95" s="335">
        <v>0</v>
      </c>
      <c r="AW95" s="415">
        <f>0</f>
        <v>0</v>
      </c>
      <c r="AX95" s="359">
        <f>0</f>
        <v>0</v>
      </c>
      <c r="AY95" s="220">
        <f t="shared" si="25"/>
        <v>0</v>
      </c>
      <c r="AZ95" s="426">
        <v>-2.1209759784427865E-2</v>
      </c>
      <c r="BA95" s="427">
        <v>933777359.62742913</v>
      </c>
      <c r="BB95" s="454">
        <v>-19805193.489835083</v>
      </c>
      <c r="BC95" s="426">
        <v>-6.4146826553792738E-2</v>
      </c>
      <c r="BD95" s="427">
        <v>90527987.971674725</v>
      </c>
      <c r="BE95" s="427">
        <v>-5807083.1426828541</v>
      </c>
      <c r="BF95" s="658">
        <v>-6.7563717294919695E-2</v>
      </c>
      <c r="BG95" s="217">
        <f t="shared" si="35"/>
        <v>2884302837.3312192</v>
      </c>
      <c r="BH95" s="217">
        <f t="shared" si="26"/>
        <v>-194874221.49438125</v>
      </c>
      <c r="BI95" s="428">
        <v>-0.25538008284238517</v>
      </c>
      <c r="BJ95" s="429">
        <v>71527990.704729274</v>
      </c>
      <c r="BK95" s="430">
        <v>-18266824.191723119</v>
      </c>
      <c r="BL95" s="426">
        <v>-8.2819394678322805E-2</v>
      </c>
      <c r="BM95" s="429">
        <v>0</v>
      </c>
      <c r="BN95" s="643">
        <v>0</v>
      </c>
      <c r="BO95" s="428">
        <v>-4.4783733140096683E-2</v>
      </c>
      <c r="BP95" s="429">
        <v>0</v>
      </c>
      <c r="BQ95" s="430">
        <v>0</v>
      </c>
      <c r="BR95" s="426">
        <v>-5.7759221824204378E-2</v>
      </c>
      <c r="BS95" s="427">
        <v>933609398.52312696</v>
      </c>
      <c r="BT95" s="454">
        <v>-53924552.346459314</v>
      </c>
      <c r="BU95" s="331">
        <v>-0.174183552687876</v>
      </c>
      <c r="BV95" s="173">
        <f t="shared" si="36"/>
        <v>283539292.34933394</v>
      </c>
      <c r="BW95" s="172">
        <f t="shared" si="27"/>
        <v>-49387881.268013284</v>
      </c>
      <c r="BX95" s="426">
        <v>-8.9706284900454986E-2</v>
      </c>
      <c r="BY95" s="427">
        <v>149011401.896604</v>
      </c>
      <c r="BZ95" s="427">
        <v>-13367259.271952957</v>
      </c>
      <c r="CA95" s="431">
        <v>-0.28781498700814323</v>
      </c>
      <c r="CB95" s="335">
        <v>655480364.72806048</v>
      </c>
      <c r="CC95" s="335">
        <v>-188657072.65829971</v>
      </c>
      <c r="CD95" s="431">
        <v>-0.30871222564448353</v>
      </c>
      <c r="CE95" s="335">
        <v>437834989.01131815</v>
      </c>
      <c r="CF95" s="335">
        <v>-135165013.92271203</v>
      </c>
      <c r="CG95" s="424">
        <v>-0.21185530468423311</v>
      </c>
      <c r="CH95" s="425">
        <v>1904772.2301617009</v>
      </c>
      <c r="CI95" s="359">
        <v>-403536.10117497336</v>
      </c>
      <c r="CJ95" s="333">
        <v>-0.11788110422357992</v>
      </c>
      <c r="CK95" s="334">
        <v>954297860.55298984</v>
      </c>
      <c r="CL95" s="335">
        <v>-112493685.56018633</v>
      </c>
      <c r="CM95" s="333">
        <v>-0.2108066912024891</v>
      </c>
      <c r="CN95" s="334">
        <v>934130297.75643456</v>
      </c>
      <c r="CO95" s="334">
        <v>-196920917.22202989</v>
      </c>
      <c r="CP95" s="333">
        <v>-0.10122256054214651</v>
      </c>
      <c r="CQ95" s="334">
        <v>13378292.782123314</v>
      </c>
      <c r="CR95" s="335">
        <v>-1354185.0510890388</v>
      </c>
      <c r="CS95" s="426">
        <v>-0.16369148519743595</v>
      </c>
      <c r="CT95" s="427">
        <v>15949321.226683613</v>
      </c>
      <c r="CU95" s="427">
        <v>-2610768.0794868316</v>
      </c>
      <c r="CV95" s="427">
        <f t="shared" si="28"/>
        <v>-113405379317.2635</v>
      </c>
      <c r="CX95" s="427">
        <f t="shared" si="29"/>
        <v>1696707317747.4294</v>
      </c>
      <c r="CZ95" s="661">
        <f t="shared" si="30"/>
        <v>-6.6838504278877012E-2</v>
      </c>
      <c r="DA95" s="672">
        <v>-6.6925498814314408E-2</v>
      </c>
    </row>
    <row r="96" spans="1:105" ht="15.75">
      <c r="A96" s="185">
        <v>40817</v>
      </c>
      <c r="B96" s="316">
        <v>1605545675295.377</v>
      </c>
      <c r="C96" s="173">
        <v>140056976290.98437</v>
      </c>
      <c r="D96" s="333">
        <v>-0.11835505853581475</v>
      </c>
      <c r="E96" s="334">
        <v>104772122.09963784</v>
      </c>
      <c r="F96" s="335">
        <v>-12400310.644024167</v>
      </c>
      <c r="G96" s="333">
        <v>-5.1946802086814736E-2</v>
      </c>
      <c r="H96" s="334">
        <v>807763485.10989594</v>
      </c>
      <c r="I96" s="335">
        <v>-41960729.893959485</v>
      </c>
      <c r="J96" s="333">
        <v>-0.22083707775314682</v>
      </c>
      <c r="K96" s="334">
        <v>39725829.145944059</v>
      </c>
      <c r="L96" s="334">
        <v>-8772936.019911075</v>
      </c>
      <c r="M96" s="426">
        <v>1.7778084995050028E-2</v>
      </c>
      <c r="N96" s="427">
        <v>5787617571.5712404</v>
      </c>
      <c r="O96" s="427">
        <v>102892757.10623854</v>
      </c>
      <c r="P96" s="453">
        <v>8.8227699476814317E-2</v>
      </c>
      <c r="Q96" s="671">
        <v>2234019554.9814525</v>
      </c>
      <c r="R96" s="427">
        <v>197102405.92223004</v>
      </c>
      <c r="S96" s="333">
        <v>-6.7107998911722422E-2</v>
      </c>
      <c r="T96" s="334">
        <v>48937610.529845864</v>
      </c>
      <c r="U96" s="334">
        <v>-3284105.1141791921</v>
      </c>
      <c r="V96" s="431">
        <v>7.4048993740760179E-3</v>
      </c>
      <c r="W96" s="335">
        <v>11661132.242658883</v>
      </c>
      <c r="X96" s="335">
        <v>86349.510844682431</v>
      </c>
      <c r="Y96" s="670">
        <v>-7.2700816008235995E-3</v>
      </c>
      <c r="Z96" s="669">
        <v>368253386.50634444</v>
      </c>
      <c r="AA96" s="669">
        <v>-2677232.1696807561</v>
      </c>
      <c r="AB96" s="428">
        <v>5.6066154707087555E-2</v>
      </c>
      <c r="AC96" s="429">
        <v>623330825.60118091</v>
      </c>
      <c r="AD96" s="429">
        <v>34947762.501852423</v>
      </c>
      <c r="AE96" s="426">
        <v>1.0722052014075438E-2</v>
      </c>
      <c r="AF96" s="427">
        <v>4311489546.0988598</v>
      </c>
      <c r="AG96" s="643">
        <v>46228015.171414472</v>
      </c>
      <c r="AH96" s="670">
        <v>-0.1167453119705405</v>
      </c>
      <c r="AI96" s="669">
        <v>409099543.04372686</v>
      </c>
      <c r="AJ96" s="669">
        <v>-47760453.77964545</v>
      </c>
      <c r="AK96" s="329">
        <v>-4.5656355038828388E-2</v>
      </c>
      <c r="AL96" s="173">
        <f t="shared" si="34"/>
        <v>129924591.92711245</v>
      </c>
      <c r="AM96" s="173">
        <f t="shared" si="24"/>
        <v>-5931883.297299142</v>
      </c>
      <c r="AN96" s="426">
        <v>3.0581494080824487E-2</v>
      </c>
      <c r="AO96" s="427">
        <v>907693.4614626884</v>
      </c>
      <c r="AP96" s="427">
        <v>27758.622218924294</v>
      </c>
      <c r="AQ96" s="424">
        <v>8.2960946107633438E-2</v>
      </c>
      <c r="AR96" s="425">
        <v>0</v>
      </c>
      <c r="AS96" s="359">
        <v>0</v>
      </c>
      <c r="AT96" s="333">
        <v>6.3697199078727534E-2</v>
      </c>
      <c r="AU96" s="335">
        <v>0</v>
      </c>
      <c r="AV96" s="335">
        <v>0</v>
      </c>
      <c r="AW96" s="415">
        <f>0</f>
        <v>0</v>
      </c>
      <c r="AX96" s="359">
        <f>0</f>
        <v>0</v>
      </c>
      <c r="AY96" s="220">
        <f t="shared" si="25"/>
        <v>0</v>
      </c>
      <c r="AZ96" s="426">
        <v>-0.11862956302102236</v>
      </c>
      <c r="BA96" s="427">
        <v>913972166.1375941</v>
      </c>
      <c r="BB96" s="454">
        <v>-108424118.68228003</v>
      </c>
      <c r="BC96" s="426">
        <v>8.7295989929123463E-2</v>
      </c>
      <c r="BD96" s="427">
        <v>84720904.828991875</v>
      </c>
      <c r="BE96" s="427">
        <v>7395795.2547379024</v>
      </c>
      <c r="BF96" s="658">
        <v>-1.9569939828563886E-2</v>
      </c>
      <c r="BG96" s="217">
        <f t="shared" si="35"/>
        <v>2689428615.8368378</v>
      </c>
      <c r="BH96" s="217">
        <f t="shared" si="26"/>
        <v>-52631956.185144775</v>
      </c>
      <c r="BI96" s="428">
        <v>-0.16167411120862646</v>
      </c>
      <c r="BJ96" s="429">
        <v>53261166.513006158</v>
      </c>
      <c r="BK96" s="430">
        <v>-8610951.7579249293</v>
      </c>
      <c r="BL96" s="426">
        <v>-9.1651504246279117E-2</v>
      </c>
      <c r="BM96" s="429">
        <v>0</v>
      </c>
      <c r="BN96" s="643">
        <v>0</v>
      </c>
      <c r="BO96" s="428">
        <v>0.23167985032224589</v>
      </c>
      <c r="BP96" s="429">
        <v>0</v>
      </c>
      <c r="BQ96" s="430">
        <v>0</v>
      </c>
      <c r="BR96" s="426">
        <v>0.12762092758322718</v>
      </c>
      <c r="BS96" s="427">
        <v>879684846.17666769</v>
      </c>
      <c r="BT96" s="454">
        <v>112266196.04997486</v>
      </c>
      <c r="BU96" s="331">
        <v>-1.1396714156050423E-2</v>
      </c>
      <c r="BV96" s="173">
        <f t="shared" si="36"/>
        <v>234151411.08132064</v>
      </c>
      <c r="BW96" s="172">
        <f t="shared" si="27"/>
        <v>-2668556.701329669</v>
      </c>
      <c r="BX96" s="426">
        <v>0.11133140263141254</v>
      </c>
      <c r="BY96" s="427">
        <v>135644142.62465104</v>
      </c>
      <c r="BZ96" s="427">
        <v>15101452.657137774</v>
      </c>
      <c r="CA96" s="431">
        <v>0.14222072193434529</v>
      </c>
      <c r="CB96" s="335">
        <v>466823292.06976074</v>
      </c>
      <c r="CC96" s="335">
        <v>66391945.6139291</v>
      </c>
      <c r="CD96" s="431">
        <v>0.15583661897990375</v>
      </c>
      <c r="CE96" s="335">
        <v>302669975.08860612</v>
      </c>
      <c r="CF96" s="335">
        <v>47167065.584540069</v>
      </c>
      <c r="CG96" s="424">
        <v>0.12577101353707709</v>
      </c>
      <c r="CH96" s="425">
        <v>1501236.1289867277</v>
      </c>
      <c r="CI96" s="359">
        <v>188811.98950113895</v>
      </c>
      <c r="CJ96" s="333">
        <v>0.25798645510353951</v>
      </c>
      <c r="CK96" s="334">
        <v>841804174.99280357</v>
      </c>
      <c r="CL96" s="335">
        <v>217174074.99775305</v>
      </c>
      <c r="CM96" s="333">
        <v>0.19571876192643201</v>
      </c>
      <c r="CN96" s="334">
        <v>737209380.53440464</v>
      </c>
      <c r="CO96" s="334">
        <v>144285707.23874557</v>
      </c>
      <c r="CP96" s="333">
        <v>2.6955470925639825E-3</v>
      </c>
      <c r="CQ96" s="334">
        <v>12024107.731034275</v>
      </c>
      <c r="CR96" s="335">
        <v>32411.548635065545</v>
      </c>
      <c r="CS96" s="426">
        <v>0.14204208586809927</v>
      </c>
      <c r="CT96" s="427">
        <v>13338553.147196781</v>
      </c>
      <c r="CU96" s="427">
        <v>1894635.9114903309</v>
      </c>
      <c r="CV96" s="427">
        <f t="shared" si="28"/>
        <v>139358916379.54846</v>
      </c>
      <c r="CX96" s="427">
        <f t="shared" si="29"/>
        <v>1583301938430.1655</v>
      </c>
      <c r="CZ96" s="661">
        <f t="shared" si="30"/>
        <v>8.8017902964056247E-2</v>
      </c>
      <c r="DA96" s="672">
        <v>8.7233255612748403E-2</v>
      </c>
    </row>
    <row r="97" spans="1:105" ht="15.75">
      <c r="A97" s="171">
        <v>40848</v>
      </c>
      <c r="B97" s="316">
        <v>1745602651586.3613</v>
      </c>
      <c r="C97" s="173">
        <v>-27697320915.785992</v>
      </c>
      <c r="D97" s="333">
        <v>-0.13485671495615878</v>
      </c>
      <c r="E97" s="334">
        <v>92371811.455613673</v>
      </c>
      <c r="F97" s="335">
        <v>-12456959.047453735</v>
      </c>
      <c r="G97" s="333">
        <v>4.5878946079424034E-2</v>
      </c>
      <c r="H97" s="334">
        <v>765802755.21593642</v>
      </c>
      <c r="I97" s="335">
        <v>35134223.314026311</v>
      </c>
      <c r="J97" s="333">
        <v>-0.49261674345391571</v>
      </c>
      <c r="K97" s="334">
        <v>30952893.126032986</v>
      </c>
      <c r="L97" s="334">
        <v>-15247913.412223462</v>
      </c>
      <c r="M97" s="426">
        <v>-4.181896199994569E-2</v>
      </c>
      <c r="N97" s="427">
        <v>5890510328.6774788</v>
      </c>
      <c r="O97" s="427">
        <v>-246335027.59525108</v>
      </c>
      <c r="P97" s="453">
        <v>-9.6203137715110257E-2</v>
      </c>
      <c r="Q97" s="671">
        <v>2431121960.9036827</v>
      </c>
      <c r="R97" s="427">
        <v>-233881560.80704588</v>
      </c>
      <c r="S97" s="333">
        <v>0.10143598231882112</v>
      </c>
      <c r="T97" s="334">
        <v>45653505.41566667</v>
      </c>
      <c r="U97" s="334">
        <v>4630908.1681357687</v>
      </c>
      <c r="V97" s="431">
        <v>0.10887274318144054</v>
      </c>
      <c r="W97" s="335">
        <v>11747481.753503567</v>
      </c>
      <c r="X97" s="335">
        <v>1278980.5639778525</v>
      </c>
      <c r="Y97" s="670">
        <v>7.4905311417295076E-2</v>
      </c>
      <c r="Z97" s="669">
        <v>365576154.33666366</v>
      </c>
      <c r="AA97" s="669">
        <v>27383595.687324919</v>
      </c>
      <c r="AB97" s="428">
        <v>-0.15428062037702692</v>
      </c>
      <c r="AC97" s="429">
        <v>658278588.1030333</v>
      </c>
      <c r="AD97" s="429">
        <v>-101559628.95344935</v>
      </c>
      <c r="AE97" s="426">
        <v>-8.7532108130208439E-2</v>
      </c>
      <c r="AF97" s="427">
        <v>4357717561.2702742</v>
      </c>
      <c r="AG97" s="643">
        <v>-381440204.77401787</v>
      </c>
      <c r="AH97" s="670">
        <v>5.0253838550451027E-2</v>
      </c>
      <c r="AI97" s="669">
        <v>361339089.26408142</v>
      </c>
      <c r="AJ97" s="669">
        <v>18158676.253844161</v>
      </c>
      <c r="AK97" s="329">
        <v>-4.5436808094755129E-2</v>
      </c>
      <c r="AL97" s="173">
        <f t="shared" si="34"/>
        <v>123992708.6298133</v>
      </c>
      <c r="AM97" s="173">
        <f t="shared" si="24"/>
        <v>-5633832.9071617154</v>
      </c>
      <c r="AN97" s="426">
        <v>-0.21948562960294404</v>
      </c>
      <c r="AO97" s="427">
        <v>935452.08368161262</v>
      </c>
      <c r="AP97" s="427">
        <v>-205318.28955024463</v>
      </c>
      <c r="AQ97" s="424">
        <v>-0.17415893376371039</v>
      </c>
      <c r="AR97" s="425">
        <v>0</v>
      </c>
      <c r="AS97" s="359">
        <v>0</v>
      </c>
      <c r="AT97" s="333">
        <v>-0.12012217998814999</v>
      </c>
      <c r="AU97" s="335">
        <v>0</v>
      </c>
      <c r="AV97" s="335">
        <v>0</v>
      </c>
      <c r="AW97" s="415">
        <f>0</f>
        <v>0</v>
      </c>
      <c r="AX97" s="359">
        <f>0</f>
        <v>0</v>
      </c>
      <c r="AY97" s="220">
        <f t="shared" si="25"/>
        <v>0</v>
      </c>
      <c r="AZ97" s="426">
        <v>2.0411033102032215E-2</v>
      </c>
      <c r="BA97" s="427">
        <v>805548047.45531404</v>
      </c>
      <c r="BB97" s="454">
        <v>16442067.861887831</v>
      </c>
      <c r="BC97" s="426">
        <v>-0.37110859128534124</v>
      </c>
      <c r="BD97" s="427">
        <v>92116700.083729774</v>
      </c>
      <c r="BE97" s="427">
        <v>-34185298.801927231</v>
      </c>
      <c r="BF97" s="658">
        <v>5.0205225410717112E-2</v>
      </c>
      <c r="BG97" s="217">
        <f t="shared" si="35"/>
        <v>2636796659.6516929</v>
      </c>
      <c r="BH97" s="217">
        <f t="shared" si="26"/>
        <v>132380970.66003917</v>
      </c>
      <c r="BI97" s="428">
        <v>4.2791460245019966E-2</v>
      </c>
      <c r="BJ97" s="429">
        <v>44650214.755081229</v>
      </c>
      <c r="BK97" s="430">
        <v>1910647.8896236622</v>
      </c>
      <c r="BL97" s="426">
        <v>-0.16755518405670136</v>
      </c>
      <c r="BM97" s="429">
        <v>0</v>
      </c>
      <c r="BN97" s="643">
        <v>0</v>
      </c>
      <c r="BO97" s="428">
        <v>-0.16468060304803428</v>
      </c>
      <c r="BP97" s="429">
        <v>0</v>
      </c>
      <c r="BQ97" s="430">
        <v>0</v>
      </c>
      <c r="BR97" s="426">
        <v>-2.7281050622958609E-2</v>
      </c>
      <c r="BS97" s="427">
        <v>991951042.22664249</v>
      </c>
      <c r="BT97" s="454">
        <v>-27061466.598481588</v>
      </c>
      <c r="BU97" s="331">
        <v>-0.16935958675193188</v>
      </c>
      <c r="BV97" s="173">
        <f t="shared" si="36"/>
        <v>231482854.37999099</v>
      </c>
      <c r="BW97" s="172">
        <f t="shared" si="27"/>
        <v>-39203840.557952903</v>
      </c>
      <c r="BX97" s="426">
        <v>-6.8686943498329323E-2</v>
      </c>
      <c r="BY97" s="427">
        <v>150745595.28178883</v>
      </c>
      <c r="BZ97" s="427">
        <v>-10354254.185742248</v>
      </c>
      <c r="CA97" s="431">
        <v>-8.9866241147208564E-2</v>
      </c>
      <c r="CB97" s="335">
        <v>533215237.68368977</v>
      </c>
      <c r="CC97" s="335">
        <v>-47918049.133048594</v>
      </c>
      <c r="CD97" s="431">
        <v>3.7877854944222696E-2</v>
      </c>
      <c r="CE97" s="335">
        <v>349837040.67314613</v>
      </c>
      <c r="CF97" s="335">
        <v>13251076.680733565</v>
      </c>
      <c r="CG97" s="424">
        <v>-0.13352064515724121</v>
      </c>
      <c r="CH97" s="425">
        <v>1690048.1184878666</v>
      </c>
      <c r="CI97" s="359">
        <v>-225656.31512728159</v>
      </c>
      <c r="CJ97" s="333">
        <v>-0.13269909790944392</v>
      </c>
      <c r="CK97" s="334">
        <v>1058978249.9905567</v>
      </c>
      <c r="CL97" s="335">
        <v>-140525458.47946846</v>
      </c>
      <c r="CM97" s="333">
        <v>-0.15580653662320534</v>
      </c>
      <c r="CN97" s="334">
        <v>881495087.77315021</v>
      </c>
      <c r="CO97" s="334">
        <v>-137342696.67630294</v>
      </c>
      <c r="CP97" s="333">
        <v>-0.12425420984472098</v>
      </c>
      <c r="CQ97" s="334">
        <v>12056519.279669341</v>
      </c>
      <c r="CR97" s="335">
        <v>-1498073.2765729586</v>
      </c>
      <c r="CS97" s="426">
        <v>2.1826105198102866E-2</v>
      </c>
      <c r="CT97" s="427">
        <v>15233189.058687111</v>
      </c>
      <c r="CU97" s="427">
        <v>332481.18689749448</v>
      </c>
      <c r="CV97" s="427">
        <f t="shared" si="28"/>
        <v>-26513149304.241707</v>
      </c>
      <c r="CX97" s="427">
        <f t="shared" si="29"/>
        <v>1722660854809.7148</v>
      </c>
      <c r="CZ97" s="661">
        <f t="shared" si="30"/>
        <v>-1.5390811969875724E-2</v>
      </c>
      <c r="DA97" s="672">
        <v>-1.58669104281065E-2</v>
      </c>
    </row>
    <row r="98" spans="1:105" s="170" customFormat="1" ht="15.75">
      <c r="A98" s="187">
        <v>40878</v>
      </c>
      <c r="B98" s="317">
        <v>1717905330670.5754</v>
      </c>
      <c r="C98" s="189">
        <v>5837148233.1390858</v>
      </c>
      <c r="D98" s="346">
        <v>-1.3645967255746074E-2</v>
      </c>
      <c r="E98" s="347">
        <v>79914852.408159941</v>
      </c>
      <c r="F98" s="348">
        <v>-1090515.4592095308</v>
      </c>
      <c r="G98" s="346">
        <v>-2.3494989032194054E-2</v>
      </c>
      <c r="H98" s="347">
        <v>800936978.52996266</v>
      </c>
      <c r="I98" s="348">
        <v>-18818005.526040118</v>
      </c>
      <c r="J98" s="346">
        <v>7.1554438532083375E-2</v>
      </c>
      <c r="K98" s="347">
        <v>15704979.713809524</v>
      </c>
      <c r="L98" s="347">
        <v>1123761.0055793999</v>
      </c>
      <c r="M98" s="438">
        <v>8.2838333135323849E-2</v>
      </c>
      <c r="N98" s="439">
        <v>5644175301.0822277</v>
      </c>
      <c r="O98" s="439">
        <v>467554073.86521637</v>
      </c>
      <c r="P98" s="668">
        <v>6.7776868802430057E-2</v>
      </c>
      <c r="Q98" s="667">
        <v>2197240400.0966368</v>
      </c>
      <c r="R98" s="439">
        <v>148922074.32474867</v>
      </c>
      <c r="S98" s="346">
        <v>-7.0265719067096971E-2</v>
      </c>
      <c r="T98" s="347">
        <v>50284413.583802439</v>
      </c>
      <c r="U98" s="347">
        <v>-3533270.478333177</v>
      </c>
      <c r="V98" s="443">
        <v>3.5463914188565843E-3</v>
      </c>
      <c r="W98" s="348">
        <v>13026462.317481419</v>
      </c>
      <c r="X98" s="348">
        <v>46196.934180774755</v>
      </c>
      <c r="Y98" s="666">
        <v>-5.370742520534337E-2</v>
      </c>
      <c r="Z98" s="665">
        <v>392959750.0239886</v>
      </c>
      <c r="AA98" s="665">
        <v>-21104856.383123796</v>
      </c>
      <c r="AB98" s="440">
        <v>2.8747468231283321E-2</v>
      </c>
      <c r="AC98" s="441">
        <v>556718959.14958394</v>
      </c>
      <c r="AD98" s="441">
        <v>16004260.59190578</v>
      </c>
      <c r="AE98" s="438">
        <v>5.1791654303015619E-2</v>
      </c>
      <c r="AF98" s="439">
        <v>3976277356.4962564</v>
      </c>
      <c r="AG98" s="664">
        <v>205937982.2605629</v>
      </c>
      <c r="AH98" s="666">
        <v>-0.21003150368475382</v>
      </c>
      <c r="AI98" s="665">
        <v>379497765.51792556</v>
      </c>
      <c r="AJ98" s="665">
        <v>-79706486.336734027</v>
      </c>
      <c r="AK98" s="340">
        <v>4.4523722372468141E-2</v>
      </c>
      <c r="AL98" s="189">
        <f t="shared" si="34"/>
        <v>118358875.72265159</v>
      </c>
      <c r="AM98" s="189">
        <f t="shared" si="24"/>
        <v>5269777.7229927983</v>
      </c>
      <c r="AN98" s="438">
        <v>-0.11589168010074033</v>
      </c>
      <c r="AO98" s="439">
        <v>730133.79413136793</v>
      </c>
      <c r="AP98" s="439">
        <v>-84616.432100212289</v>
      </c>
      <c r="AQ98" s="435">
        <v>6.9423405486217518E-2</v>
      </c>
      <c r="AR98" s="436">
        <v>0</v>
      </c>
      <c r="AS98" s="437">
        <v>0</v>
      </c>
      <c r="AT98" s="346">
        <v>7.2979568306574677E-2</v>
      </c>
      <c r="AU98" s="348">
        <v>0</v>
      </c>
      <c r="AV98" s="348">
        <v>0</v>
      </c>
      <c r="AW98" s="718">
        <v>0.20419230548994877</v>
      </c>
      <c r="AX98" s="437">
        <f>0</f>
        <v>0</v>
      </c>
      <c r="AY98" s="721">
        <f t="shared" si="25"/>
        <v>0</v>
      </c>
      <c r="AZ98" s="438">
        <v>-2.1818215401162681E-2</v>
      </c>
      <c r="BA98" s="439">
        <v>821990115.31720185</v>
      </c>
      <c r="BB98" s="663">
        <v>-17934357.393617261</v>
      </c>
      <c r="BC98" s="438">
        <v>-0.22682316509734282</v>
      </c>
      <c r="BD98" s="439">
        <v>57931401.281802543</v>
      </c>
      <c r="BE98" s="439">
        <v>-13140183.797262715</v>
      </c>
      <c r="BF98" s="708">
        <v>-9.1347067886136377E-2</v>
      </c>
      <c r="BG98" s="239">
        <f t="shared" si="35"/>
        <v>2769177630.3117318</v>
      </c>
      <c r="BH98" s="239">
        <f t="shared" si="26"/>
        <v>-252956256.98485604</v>
      </c>
      <c r="BI98" s="440">
        <v>8.5709365799364751E-2</v>
      </c>
      <c r="BJ98" s="441">
        <v>46560862.644704886</v>
      </c>
      <c r="BK98" s="442">
        <v>3990702.0083489888</v>
      </c>
      <c r="BL98" s="438">
        <v>-0.14185263924413949</v>
      </c>
      <c r="BM98" s="441">
        <v>0</v>
      </c>
      <c r="BN98" s="664">
        <v>0</v>
      </c>
      <c r="BO98" s="440">
        <v>0.10618630040417634</v>
      </c>
      <c r="BP98" s="441">
        <v>0</v>
      </c>
      <c r="BQ98" s="442">
        <v>0</v>
      </c>
      <c r="BR98" s="438">
        <v>7.8455236746453605E-2</v>
      </c>
      <c r="BS98" s="439">
        <v>964889575.62816095</v>
      </c>
      <c r="BT98" s="663">
        <v>75700640.090092525</v>
      </c>
      <c r="BU98" s="343">
        <v>-0.10828735053681701</v>
      </c>
      <c r="BV98" s="189">
        <f t="shared" si="36"/>
        <v>192279013.82203811</v>
      </c>
      <c r="BW98" s="188">
        <f t="shared" si="27"/>
        <v>-20821384.970620524</v>
      </c>
      <c r="BX98" s="438">
        <v>4.7010191914485133E-2</v>
      </c>
      <c r="BY98" s="439">
        <v>140391341.0960466</v>
      </c>
      <c r="BZ98" s="439">
        <v>6599823.8880570941</v>
      </c>
      <c r="CA98" s="443">
        <v>0.13114599562547122</v>
      </c>
      <c r="CB98" s="348">
        <v>485297188.55064118</v>
      </c>
      <c r="CC98" s="348">
        <v>63644782.966715872</v>
      </c>
      <c r="CD98" s="443">
        <v>-0.1031176429643489</v>
      </c>
      <c r="CE98" s="347">
        <v>363088117.35387969</v>
      </c>
      <c r="CF98" s="347">
        <v>-37440790.849894978</v>
      </c>
      <c r="CG98" s="435">
        <v>5.0683348928724802E-2</v>
      </c>
      <c r="CH98" s="436">
        <v>1464391.8033605849</v>
      </c>
      <c r="CI98" s="437">
        <v>74220.280738089074</v>
      </c>
      <c r="CJ98" s="346">
        <v>-2.4948908887735877E-2</v>
      </c>
      <c r="CK98" s="347">
        <v>918452791.51108825</v>
      </c>
      <c r="CL98" s="348">
        <v>-22914395.013096817</v>
      </c>
      <c r="CM98" s="346">
        <v>7.2749112918329903E-2</v>
      </c>
      <c r="CN98" s="347">
        <v>744152391.0968473</v>
      </c>
      <c r="CO98" s="347">
        <v>54136426.328349739</v>
      </c>
      <c r="CP98" s="346">
        <v>-9.0119280176252864E-4</v>
      </c>
      <c r="CQ98" s="347">
        <v>10558446.003096381</v>
      </c>
      <c r="CR98" s="348">
        <v>-9515.1955357888</v>
      </c>
      <c r="CS98" s="438">
        <v>0.21631436774153517</v>
      </c>
      <c r="CT98" s="439">
        <v>15565670.245584605</v>
      </c>
      <c r="CU98" s="439">
        <v>3367078.1176468604</v>
      </c>
      <c r="CV98" s="439">
        <f t="shared" si="28"/>
        <v>5274331067.5743732</v>
      </c>
      <c r="CW98" s="662"/>
      <c r="CX98" s="439">
        <f t="shared" si="29"/>
        <v>1696147705505.4727</v>
      </c>
      <c r="CY98" s="662"/>
      <c r="CZ98" s="709">
        <f t="shared" si="30"/>
        <v>3.1095942001127539E-3</v>
      </c>
      <c r="DA98" s="673">
        <v>3.3978288145020104E-3</v>
      </c>
    </row>
    <row r="99" spans="1:105" ht="15.75">
      <c r="A99" s="171">
        <v>40909</v>
      </c>
      <c r="B99" s="316">
        <v>1945000000000</v>
      </c>
      <c r="C99" s="173">
        <v>103078262431.73474</v>
      </c>
      <c r="D99" s="333">
        <v>0.16636480823891669</v>
      </c>
      <c r="E99" s="334">
        <v>0</v>
      </c>
      <c r="F99" s="335">
        <v>0</v>
      </c>
      <c r="G99" s="333">
        <v>9.830086578437422E-2</v>
      </c>
      <c r="H99" s="334">
        <v>402889977</v>
      </c>
      <c r="I99" s="335">
        <v>39604433.554946616</v>
      </c>
      <c r="J99" s="333">
        <v>0.27381915854373917</v>
      </c>
      <c r="K99" s="334">
        <v>65661436</v>
      </c>
      <c r="L99" s="334">
        <v>17979359.154293582</v>
      </c>
      <c r="M99" s="426">
        <v>0.12692513276500514</v>
      </c>
      <c r="N99" s="427">
        <v>7338780922</v>
      </c>
      <c r="O99" s="427">
        <v>931475742.85813677</v>
      </c>
      <c r="P99" s="453">
        <v>9.8548265660526699E-2</v>
      </c>
      <c r="Q99" s="671">
        <v>10502741075</v>
      </c>
      <c r="R99" s="427">
        <v>1035026917.6228257</v>
      </c>
      <c r="S99" s="333">
        <v>-1.6865282302124099E-2</v>
      </c>
      <c r="T99" s="334">
        <v>0</v>
      </c>
      <c r="U99" s="334">
        <v>0</v>
      </c>
      <c r="V99" s="431">
        <v>5.6861028939779672E-2</v>
      </c>
      <c r="W99" s="335">
        <v>3287695</v>
      </c>
      <c r="X99" s="335">
        <v>186941.72054016893</v>
      </c>
      <c r="Y99" s="670">
        <v>9.1724282610154514E-2</v>
      </c>
      <c r="Z99" s="669">
        <v>351148122</v>
      </c>
      <c r="AA99" s="669">
        <v>32208809.580353014</v>
      </c>
      <c r="AB99" s="428">
        <v>9.1505107761333374E-2</v>
      </c>
      <c r="AC99" s="429">
        <v>397110801</v>
      </c>
      <c r="AD99" s="429">
        <v>36337666.638694413</v>
      </c>
      <c r="AE99" s="426">
        <v>9.0445772347067174E-2</v>
      </c>
      <c r="AF99" s="427">
        <v>4402512998</v>
      </c>
      <c r="AG99" s="643">
        <v>398188688.37211221</v>
      </c>
      <c r="AH99" s="670">
        <v>0.13096529177186123</v>
      </c>
      <c r="AI99" s="669">
        <v>199057766</v>
      </c>
      <c r="AJ99" s="669">
        <v>26069658.403644878</v>
      </c>
      <c r="AK99" s="329">
        <v>0.13102553063618971</v>
      </c>
      <c r="AL99" s="173">
        <v>0</v>
      </c>
      <c r="AM99" s="173">
        <f t="shared" ref="AM99:AM130" si="37">AK99*AL99</f>
        <v>0</v>
      </c>
      <c r="AN99" s="426">
        <v>0.22141387316431618</v>
      </c>
      <c r="AO99" s="427">
        <v>259852015</v>
      </c>
      <c r="AP99" s="427">
        <v>57534841.09070199</v>
      </c>
      <c r="AQ99" s="424">
        <v>-4.8392085180544803E-2</v>
      </c>
      <c r="AR99" s="425">
        <v>0</v>
      </c>
      <c r="AS99" s="359">
        <v>0</v>
      </c>
      <c r="AT99" s="333">
        <v>1.422491762314159E-3</v>
      </c>
      <c r="AU99" s="335">
        <v>0</v>
      </c>
      <c r="AV99" s="335">
        <v>0</v>
      </c>
      <c r="AW99" s="717">
        <v>0.1070309852447901</v>
      </c>
      <c r="AX99" s="316">
        <v>95257340</v>
      </c>
      <c r="AY99" s="220">
        <f t="shared" ref="AY99:AY130" si="38">AW99*AX99</f>
        <v>10195486.951997954</v>
      </c>
      <c r="AZ99" s="426">
        <v>0.12873800237830899</v>
      </c>
      <c r="BA99" s="427">
        <v>1068135337</v>
      </c>
      <c r="BB99" s="454">
        <v>137509609.55506188</v>
      </c>
      <c r="BC99" s="426">
        <v>-2.1704838322746011E-2</v>
      </c>
      <c r="BD99" s="427">
        <v>86632995</v>
      </c>
      <c r="BE99" s="427">
        <v>-1880355.1498902636</v>
      </c>
      <c r="BF99" s="658">
        <v>0.10430273397742422</v>
      </c>
      <c r="BG99" s="217">
        <f>'[5]SPU investering'!J20</f>
        <v>3508679724</v>
      </c>
      <c r="BH99" s="217">
        <f t="shared" ref="BH99:BH130" si="39">BF99*BG99</f>
        <v>365964887.86435425</v>
      </c>
      <c r="BI99" s="428">
        <v>0.14184170900479975</v>
      </c>
      <c r="BJ99" s="429">
        <v>106898076</v>
      </c>
      <c r="BK99" s="430">
        <v>15162605.789164968</v>
      </c>
      <c r="BL99" s="426">
        <v>0.14105403131374791</v>
      </c>
      <c r="BM99" s="429">
        <v>0</v>
      </c>
      <c r="BN99" s="643">
        <v>0</v>
      </c>
      <c r="BO99" s="428">
        <v>-4.4429467697701862E-2</v>
      </c>
      <c r="BP99" s="429">
        <v>47189387</v>
      </c>
      <c r="BQ99" s="430">
        <v>-2096599.3453908521</v>
      </c>
      <c r="BR99" s="426">
        <v>0.10319857309406637</v>
      </c>
      <c r="BS99" s="427">
        <v>816735717</v>
      </c>
      <c r="BT99" s="454">
        <v>84285960.589359209</v>
      </c>
      <c r="BU99" s="331">
        <v>0.26116111250747648</v>
      </c>
      <c r="BV99" s="173">
        <v>154538596</v>
      </c>
      <c r="BW99" s="172">
        <f t="shared" ref="BW99:BW130" si="40">BU99*BV99</f>
        <v>40359471.656703457</v>
      </c>
      <c r="BX99" s="426">
        <v>5.2105501481196921E-2</v>
      </c>
      <c r="BY99" s="427">
        <v>259696118</v>
      </c>
      <c r="BZ99" s="427">
        <v>13531596.461110091</v>
      </c>
      <c r="CA99" s="431">
        <v>0.15856419447288678</v>
      </c>
      <c r="CB99" s="427">
        <v>928154014</v>
      </c>
      <c r="CC99" s="335">
        <v>147171993.57668647</v>
      </c>
      <c r="CD99" s="431">
        <v>0.18663543333320623</v>
      </c>
      <c r="CE99" s="427">
        <v>298447102</v>
      </c>
      <c r="CF99" s="335">
        <v>55700804.208809599</v>
      </c>
      <c r="CG99" s="424">
        <v>8.4052414779310247E-2</v>
      </c>
      <c r="CH99" s="425">
        <v>50432620</v>
      </c>
      <c r="CI99" s="359">
        <v>4238983.4946473371</v>
      </c>
      <c r="CJ99" s="333">
        <v>-4.7453434262450793E-2</v>
      </c>
      <c r="CK99" s="334">
        <v>2755360654</v>
      </c>
      <c r="CL99" s="335">
        <v>-130751325.66393243</v>
      </c>
      <c r="CM99" s="333">
        <v>-0.10814435065359791</v>
      </c>
      <c r="CN99" s="334">
        <v>65606094</v>
      </c>
      <c r="CO99" s="334">
        <v>-7094928.4345489061</v>
      </c>
      <c r="CP99" s="333">
        <v>0.15893682853684865</v>
      </c>
      <c r="CQ99" s="334">
        <v>73330561</v>
      </c>
      <c r="CR99" s="335">
        <v>11654926.80016792</v>
      </c>
      <c r="CS99" s="426">
        <v>3.0718505494685897E-2</v>
      </c>
      <c r="CT99" s="427">
        <v>22438950</v>
      </c>
      <c r="CU99" s="427">
        <v>689291.00886998209</v>
      </c>
      <c r="CV99" s="427">
        <f t="shared" ref="CV99:CV130" si="41">C99-F99-I99-L99-O99-R99-U99-X99-AA99-AD99-AG99-AJ99-AM99-AP99-AS99-AV99-AY99-BB99-BE99-BH99-BK99-BN99-BQ99-BT99-BW99-BZ99-CC99-CF99-CI99-CL99-CO99-CR99-CU99</f>
        <v>99759006963.37532</v>
      </c>
      <c r="CX99" s="427">
        <f t="shared" ref="CX99:CX131" si="42">B99-E99-H99-K99-N99-Q99-T99-W99-Z99-AC99-AF99-AI99-AL99-AO99-AR99-AU99-AX99-BA99-BD99-BG99-BJ99-BM99-BP99-BS99-BV99-BY99-CB99-CE99-CH99-CK99-CN99-CQ99-CT99</f>
        <v>1910739423908</v>
      </c>
      <c r="CZ99" s="661">
        <f t="shared" ref="CZ99:CZ131" si="43">CV99/CX99</f>
        <v>5.2209634508582056E-2</v>
      </c>
      <c r="DA99" s="672">
        <v>5.2996535954619402E-2</v>
      </c>
    </row>
    <row r="100" spans="1:105" ht="15.75">
      <c r="A100" s="171">
        <v>40940</v>
      </c>
      <c r="B100" s="316">
        <v>2048078262431.7346</v>
      </c>
      <c r="C100" s="173">
        <v>97004694958.609421</v>
      </c>
      <c r="D100" s="333">
        <v>-1.9408118437342043E-2</v>
      </c>
      <c r="E100" s="334">
        <v>0</v>
      </c>
      <c r="F100" s="335">
        <v>0</v>
      </c>
      <c r="G100" s="333">
        <v>1.6508490021586639E-2</v>
      </c>
      <c r="H100" s="334">
        <v>442494410.5549466</v>
      </c>
      <c r="I100" s="335">
        <v>7304914.5612541977</v>
      </c>
      <c r="J100" s="333">
        <v>-2.0234890334965401E-2</v>
      </c>
      <c r="K100" s="334">
        <v>83640795.154293582</v>
      </c>
      <c r="L100" s="334">
        <v>-1692462.3174764363</v>
      </c>
      <c r="M100" s="426">
        <v>9.5923117140553158E-3</v>
      </c>
      <c r="N100" s="427">
        <v>8270256664.8581371</v>
      </c>
      <c r="O100" s="427">
        <v>79330879.884562761</v>
      </c>
      <c r="P100" s="453">
        <v>-1.1771507241262446E-2</v>
      </c>
      <c r="Q100" s="671">
        <v>11537767992.622826</v>
      </c>
      <c r="R100" s="427">
        <v>-135816919.47316566</v>
      </c>
      <c r="S100" s="333">
        <v>9.4619528645916204E-2</v>
      </c>
      <c r="T100" s="334">
        <v>0</v>
      </c>
      <c r="U100" s="334">
        <v>0</v>
      </c>
      <c r="V100" s="431">
        <v>4.0352848830738433E-2</v>
      </c>
      <c r="W100" s="335">
        <v>3474636.7205401692</v>
      </c>
      <c r="X100" s="335">
        <v>140211.49032569019</v>
      </c>
      <c r="Y100" s="670">
        <v>3.1935684447414119E-2</v>
      </c>
      <c r="Z100" s="669">
        <v>383356931.58035302</v>
      </c>
      <c r="AA100" s="669">
        <v>12242765.997679079</v>
      </c>
      <c r="AB100" s="428">
        <v>-4.5516133922987978E-2</v>
      </c>
      <c r="AC100" s="429">
        <v>433448467.63869441</v>
      </c>
      <c r="AD100" s="429">
        <v>-19728898.501756735</v>
      </c>
      <c r="AE100" s="426">
        <v>1.1952299988729372E-2</v>
      </c>
      <c r="AF100" s="427">
        <v>4800701686.3721113</v>
      </c>
      <c r="AG100" s="643">
        <v>57379426.711918466</v>
      </c>
      <c r="AH100" s="670">
        <v>3.8791281204459828E-2</v>
      </c>
      <c r="AI100" s="669">
        <v>225127424.40364486</v>
      </c>
      <c r="AJ100" s="669">
        <v>8732981.226877559</v>
      </c>
      <c r="AK100" s="329">
        <v>0.11658565032316286</v>
      </c>
      <c r="AL100" s="173">
        <v>0</v>
      </c>
      <c r="AM100" s="173">
        <f t="shared" si="37"/>
        <v>0</v>
      </c>
      <c r="AN100" s="426">
        <v>2.8755118209356507E-2</v>
      </c>
      <c r="AO100" s="427">
        <v>317386856.090702</v>
      </c>
      <c r="AP100" s="427">
        <v>9126496.5649841577</v>
      </c>
      <c r="AQ100" s="424">
        <v>-1.3525919538172998E-2</v>
      </c>
      <c r="AR100" s="425">
        <v>0</v>
      </c>
      <c r="AS100" s="359">
        <v>0</v>
      </c>
      <c r="AT100" s="333">
        <v>-4.6306449305566939E-2</v>
      </c>
      <c r="AU100" s="335">
        <v>0</v>
      </c>
      <c r="AV100" s="335">
        <v>0</v>
      </c>
      <c r="AW100" s="717">
        <v>-8.9940669878026042E-2</v>
      </c>
      <c r="AX100" s="359">
        <f t="shared" ref="AX100:AX110" si="44">AX99*(1+AW99)</f>
        <v>105452826.95199797</v>
      </c>
      <c r="AY100" s="220">
        <f t="shared" si="38"/>
        <v>-9484497.8965942562</v>
      </c>
      <c r="AZ100" s="426">
        <v>0.11514291965469385</v>
      </c>
      <c r="BA100" s="427">
        <v>1205644946.5550618</v>
      </c>
      <c r="BB100" s="454">
        <v>138821479.21327713</v>
      </c>
      <c r="BC100" s="426">
        <v>1.751642417842867E-2</v>
      </c>
      <c r="BD100" s="427">
        <v>84752639.850109726</v>
      </c>
      <c r="BE100" s="427">
        <v>1484563.1898561192</v>
      </c>
      <c r="BF100" s="658">
        <v>3.4565529799683047E-2</v>
      </c>
      <c r="BG100" s="217">
        <f t="shared" ref="BG100:BG110" si="45">BG99*(1+BF99)</f>
        <v>3874644611.8643546</v>
      </c>
      <c r="BH100" s="217">
        <f t="shared" si="39"/>
        <v>133929143.7945787</v>
      </c>
      <c r="BI100" s="428">
        <v>3.9547457500025605E-2</v>
      </c>
      <c r="BJ100" s="429">
        <v>122060681.78916496</v>
      </c>
      <c r="BK100" s="430">
        <v>4827189.625481151</v>
      </c>
      <c r="BL100" s="426">
        <v>0.15201779471953936</v>
      </c>
      <c r="BM100" s="429">
        <v>0</v>
      </c>
      <c r="BN100" s="643">
        <v>0</v>
      </c>
      <c r="BO100" s="428">
        <v>-7.6137584451973384E-2</v>
      </c>
      <c r="BP100" s="429">
        <v>45092787.654609151</v>
      </c>
      <c r="BQ100" s="430">
        <v>-3433255.9282277068</v>
      </c>
      <c r="BR100" s="426">
        <v>4.9027384317654223E-3</v>
      </c>
      <c r="BS100" s="427">
        <v>901021677.58935916</v>
      </c>
      <c r="BT100" s="454">
        <v>4417473.6065711044</v>
      </c>
      <c r="BU100" s="331">
        <v>0.11815641938444772</v>
      </c>
      <c r="BV100" s="173">
        <f t="shared" ref="BV100:BV110" si="46">BV99*(1+BU99)</f>
        <v>194898067.65670344</v>
      </c>
      <c r="BW100" s="172">
        <f t="shared" si="40"/>
        <v>23028457.819263916</v>
      </c>
      <c r="BX100" s="426">
        <v>-1.0175497546425875E-3</v>
      </c>
      <c r="BY100" s="427">
        <v>273227714.46111006</v>
      </c>
      <c r="BZ100" s="427">
        <v>-278022.79381145752</v>
      </c>
      <c r="CA100" s="431">
        <v>-2.245855053237629E-2</v>
      </c>
      <c r="CB100" s="335">
        <v>1075326007.5766866</v>
      </c>
      <c r="CC100" s="335">
        <v>-24150263.479939464</v>
      </c>
      <c r="CD100" s="431">
        <v>1.9233644293145211E-2</v>
      </c>
      <c r="CE100" s="335">
        <v>354147906.20880961</v>
      </c>
      <c r="CF100" s="335">
        <v>6811554.8551823962</v>
      </c>
      <c r="CG100" s="424">
        <v>9.6921627574223321E-3</v>
      </c>
      <c r="CH100" s="425">
        <v>54671603.494647339</v>
      </c>
      <c r="CI100" s="359">
        <v>529886.07927938155</v>
      </c>
      <c r="CJ100" s="333">
        <v>0.23310932389039141</v>
      </c>
      <c r="CK100" s="334">
        <v>2624609328.3360677</v>
      </c>
      <c r="CL100" s="335">
        <v>611820906.00483501</v>
      </c>
      <c r="CM100" s="333">
        <v>3.841691119656946E-2</v>
      </c>
      <c r="CN100" s="334">
        <v>58511165.565451093</v>
      </c>
      <c r="CO100" s="334">
        <v>2247818.2515357076</v>
      </c>
      <c r="CP100" s="333">
        <v>9.1084201016831123E-2</v>
      </c>
      <c r="CQ100" s="334">
        <v>84985487.800167918</v>
      </c>
      <c r="CR100" s="335">
        <v>7740835.2543039434</v>
      </c>
      <c r="CS100" s="426">
        <v>0.10193597954121048</v>
      </c>
      <c r="CT100" s="427">
        <v>23128241.008869983</v>
      </c>
      <c r="CU100" s="427">
        <v>2357599.9023043555</v>
      </c>
      <c r="CV100" s="427">
        <f t="shared" si="41"/>
        <v>96087004694.966293</v>
      </c>
      <c r="CX100" s="427">
        <f t="shared" si="42"/>
        <v>2010498430871.3757</v>
      </c>
      <c r="CZ100" s="661">
        <f t="shared" si="43"/>
        <v>4.7792628544017793E-2</v>
      </c>
      <c r="DA100" s="672">
        <v>4.7363763747696498E-2</v>
      </c>
    </row>
    <row r="101" spans="1:105" ht="15.75">
      <c r="A101" s="171">
        <v>40969</v>
      </c>
      <c r="B101" s="316">
        <v>2145082957390.344</v>
      </c>
      <c r="C101" s="173">
        <v>13616873187.117205</v>
      </c>
      <c r="D101" s="333">
        <v>2.4956747244371195E-2</v>
      </c>
      <c r="E101" s="334">
        <v>0</v>
      </c>
      <c r="F101" s="335">
        <v>0</v>
      </c>
      <c r="G101" s="333">
        <v>-7.0551058361282254E-2</v>
      </c>
      <c r="H101" s="334">
        <v>449799325.1162008</v>
      </c>
      <c r="I101" s="335">
        <v>-31733818.437138453</v>
      </c>
      <c r="J101" s="333">
        <v>-0.32554276075490696</v>
      </c>
      <c r="K101" s="334">
        <v>81948332.836817145</v>
      </c>
      <c r="L101" s="334">
        <v>-26677686.51095945</v>
      </c>
      <c r="M101" s="426">
        <v>-8.0401614156474552E-2</v>
      </c>
      <c r="N101" s="427">
        <v>8349587544.7426996</v>
      </c>
      <c r="O101" s="427">
        <v>-671320316.13810825</v>
      </c>
      <c r="P101" s="453">
        <v>-7.159047022902941E-2</v>
      </c>
      <c r="Q101" s="671">
        <v>11401951073.14966</v>
      </c>
      <c r="R101" s="427">
        <v>-816271038.85517073</v>
      </c>
      <c r="S101" s="333">
        <v>-1.5220245753797317E-2</v>
      </c>
      <c r="T101" s="334">
        <v>0</v>
      </c>
      <c r="U101" s="334">
        <v>0</v>
      </c>
      <c r="V101" s="431">
        <v>1.6922523127530651E-2</v>
      </c>
      <c r="W101" s="335">
        <v>3614848.2108658599</v>
      </c>
      <c r="X101" s="335">
        <v>61172.352450890306</v>
      </c>
      <c r="Y101" s="670">
        <v>-8.4608599824552141E-2</v>
      </c>
      <c r="Z101" s="669">
        <v>395599697.57803208</v>
      </c>
      <c r="AA101" s="669">
        <v>-33471136.503093567</v>
      </c>
      <c r="AB101" s="428">
        <v>-0.16930284475631233</v>
      </c>
      <c r="AC101" s="429">
        <v>413719569.13693768</v>
      </c>
      <c r="AD101" s="429">
        <v>-70043899.986239389</v>
      </c>
      <c r="AE101" s="426">
        <v>-6.8382692801919456E-2</v>
      </c>
      <c r="AF101" s="427">
        <v>4858081113.0840302</v>
      </c>
      <c r="AG101" s="643">
        <v>-332208668.36283219</v>
      </c>
      <c r="AH101" s="670">
        <v>-2.8218365729564692E-2</v>
      </c>
      <c r="AI101" s="669">
        <v>233860405.6305224</v>
      </c>
      <c r="AJ101" s="669">
        <v>-6599158.4557464309</v>
      </c>
      <c r="AK101" s="329">
        <v>-3.0772988204320607E-2</v>
      </c>
      <c r="AL101" s="173">
        <v>0</v>
      </c>
      <c r="AM101" s="173">
        <f t="shared" si="37"/>
        <v>0</v>
      </c>
      <c r="AN101" s="426">
        <v>-9.3390920613551073E-2</v>
      </c>
      <c r="AO101" s="427">
        <v>326513352.6556862</v>
      </c>
      <c r="AP101" s="427">
        <v>-30493382.597131595</v>
      </c>
      <c r="AQ101" s="424">
        <v>-0.16970006951458055</v>
      </c>
      <c r="AR101" s="425">
        <v>0</v>
      </c>
      <c r="AS101" s="359">
        <v>0</v>
      </c>
      <c r="AT101" s="333">
        <v>-0.21530353754958781</v>
      </c>
      <c r="AU101" s="335">
        <v>0</v>
      </c>
      <c r="AV101" s="335">
        <v>0</v>
      </c>
      <c r="AW101" s="717">
        <v>-1.1840507007475224E-2</v>
      </c>
      <c r="AX101" s="359">
        <f t="shared" si="44"/>
        <v>95968329.055403709</v>
      </c>
      <c r="AY101" s="220">
        <f t="shared" si="38"/>
        <v>-1136313.6726761956</v>
      </c>
      <c r="AZ101" s="426">
        <v>-4.2825944060668732E-2</v>
      </c>
      <c r="BA101" s="427">
        <v>1344466425.7683389</v>
      </c>
      <c r="BB101" s="454">
        <v>-57578043.941402115</v>
      </c>
      <c r="BC101" s="426">
        <v>6.4287578926362415E-2</v>
      </c>
      <c r="BD101" s="427">
        <v>86237203.039965853</v>
      </c>
      <c r="BE101" s="427">
        <v>5543980.9968205458</v>
      </c>
      <c r="BF101" s="658">
        <v>-9.914444967277905E-2</v>
      </c>
      <c r="BG101" s="217">
        <f t="shared" si="45"/>
        <v>4008573755.6589332</v>
      </c>
      <c r="BH101" s="217">
        <f t="shared" si="39"/>
        <v>-397427838.97755003</v>
      </c>
      <c r="BI101" s="428">
        <v>-6.7282621146929596E-3</v>
      </c>
      <c r="BJ101" s="429">
        <v>126887871.41464612</v>
      </c>
      <c r="BK101" s="430">
        <v>-853734.85805319529</v>
      </c>
      <c r="BL101" s="426">
        <v>-0.11978683479872224</v>
      </c>
      <c r="BM101" s="429">
        <v>0</v>
      </c>
      <c r="BN101" s="643">
        <v>0</v>
      </c>
      <c r="BO101" s="428">
        <v>-6.918959000459482E-2</v>
      </c>
      <c r="BP101" s="429">
        <v>41659531.726381443</v>
      </c>
      <c r="BQ101" s="430">
        <v>-2882405.9199317424</v>
      </c>
      <c r="BR101" s="426">
        <v>-8.5245140589305782E-2</v>
      </c>
      <c r="BS101" s="427">
        <v>905439151.19593036</v>
      </c>
      <c r="BT101" s="454">
        <v>-77184287.738758773</v>
      </c>
      <c r="BU101" s="331">
        <v>-8.9253359495309645E-2</v>
      </c>
      <c r="BV101" s="173">
        <f t="shared" si="46"/>
        <v>217926525.47596738</v>
      </c>
      <c r="BW101" s="172">
        <f t="shared" si="40"/>
        <v>-19450674.52187027</v>
      </c>
      <c r="BX101" s="426">
        <v>1.4899159613715601E-2</v>
      </c>
      <c r="BY101" s="427">
        <v>272949691.66729861</v>
      </c>
      <c r="BZ101" s="427">
        <v>4066721.0226655412</v>
      </c>
      <c r="CA101" s="431">
        <v>-0.14638842802976801</v>
      </c>
      <c r="CB101" s="335">
        <v>1051175744.0967472</v>
      </c>
      <c r="CC101" s="335">
        <v>-153879964.76134449</v>
      </c>
      <c r="CD101" s="431">
        <v>-1.5752410137616319E-2</v>
      </c>
      <c r="CE101" s="335">
        <v>360959461.06399196</v>
      </c>
      <c r="CF101" s="335">
        <v>-5685981.4737329502</v>
      </c>
      <c r="CG101" s="424">
        <v>-6.6019947132619022E-2</v>
      </c>
      <c r="CH101" s="425">
        <v>55201489.573926717</v>
      </c>
      <c r="CI101" s="359">
        <v>-3644399.4233124619</v>
      </c>
      <c r="CJ101" s="333">
        <v>9.5994959375631239E-2</v>
      </c>
      <c r="CK101" s="334">
        <v>3236430234.3409028</v>
      </c>
      <c r="CL101" s="335">
        <v>310680988.86761963</v>
      </c>
      <c r="CM101" s="333">
        <v>-4.6590810537306779E-2</v>
      </c>
      <c r="CN101" s="334">
        <v>60758983.816986807</v>
      </c>
      <c r="CO101" s="334">
        <v>-2830810.3034565211</v>
      </c>
      <c r="CP101" s="333">
        <v>-0.11384499461811447</v>
      </c>
      <c r="CQ101" s="334">
        <v>92726323.054471865</v>
      </c>
      <c r="CR101" s="335">
        <v>-10556427.749093892</v>
      </c>
      <c r="CS101" s="426">
        <v>9.5654641288134348E-2</v>
      </c>
      <c r="CT101" s="427">
        <v>25485840.911174338</v>
      </c>
      <c r="CU101" s="427">
        <v>2437838.9702848406</v>
      </c>
      <c r="CV101" s="427">
        <f t="shared" si="41"/>
        <v>16046012474.094967</v>
      </c>
      <c r="CX101" s="427">
        <f t="shared" si="42"/>
        <v>2106585435566.3413</v>
      </c>
      <c r="CZ101" s="661">
        <f t="shared" si="43"/>
        <v>7.6170717803244964E-3</v>
      </c>
      <c r="DA101" s="672">
        <v>6.3479471226060005E-3</v>
      </c>
    </row>
    <row r="102" spans="1:105" ht="15.75">
      <c r="A102" s="171">
        <v>41000</v>
      </c>
      <c r="B102" s="316">
        <v>2158699830577.4612</v>
      </c>
      <c r="C102" s="173">
        <v>-36388096485.959846</v>
      </c>
      <c r="D102" s="333">
        <v>3.3146717252591197E-2</v>
      </c>
      <c r="E102" s="334">
        <v>0</v>
      </c>
      <c r="F102" s="335">
        <v>0</v>
      </c>
      <c r="G102" s="333">
        <v>1.8647956863777869E-2</v>
      </c>
      <c r="H102" s="334">
        <v>418065506.67906237</v>
      </c>
      <c r="I102" s="335">
        <v>7796067.5347845936</v>
      </c>
      <c r="J102" s="333">
        <v>-6.2864257330769627E-2</v>
      </c>
      <c r="K102" s="334">
        <v>55270646.325857699</v>
      </c>
      <c r="L102" s="334">
        <v>-3474548.1334666754</v>
      </c>
      <c r="M102" s="426">
        <v>-4.2882783253437154E-2</v>
      </c>
      <c r="N102" s="427">
        <v>7678267228.6045914</v>
      </c>
      <c r="O102" s="427">
        <v>-329265469.32622027</v>
      </c>
      <c r="P102" s="453">
        <v>1.2905389756775257E-2</v>
      </c>
      <c r="Q102" s="671">
        <v>10585680034.294489</v>
      </c>
      <c r="R102" s="427">
        <v>136612326.68308446</v>
      </c>
      <c r="S102" s="333">
        <v>6.0069725582923089E-2</v>
      </c>
      <c r="T102" s="334">
        <v>0</v>
      </c>
      <c r="U102" s="334">
        <v>0</v>
      </c>
      <c r="V102" s="431">
        <v>-6.8020552812705859E-2</v>
      </c>
      <c r="W102" s="335">
        <v>3676020.5633167503</v>
      </c>
      <c r="X102" s="335">
        <v>-250044.95086767976</v>
      </c>
      <c r="Y102" s="670">
        <v>9.7471672736144845E-3</v>
      </c>
      <c r="Z102" s="669">
        <v>362128561.07493854</v>
      </c>
      <c r="AA102" s="669">
        <v>3529727.6593507449</v>
      </c>
      <c r="AB102" s="428">
        <v>-1.8046822772786065E-2</v>
      </c>
      <c r="AC102" s="429">
        <v>343675669.1506983</v>
      </c>
      <c r="AD102" s="429">
        <v>-6202253.8924813112</v>
      </c>
      <c r="AE102" s="426">
        <v>2.3335608688521445E-2</v>
      </c>
      <c r="AF102" s="427">
        <v>4525872444.7211981</v>
      </c>
      <c r="AG102" s="643">
        <v>105613988.34417579</v>
      </c>
      <c r="AH102" s="670">
        <v>-4.3087440787752618E-2</v>
      </c>
      <c r="AI102" s="669">
        <v>227261247.17477596</v>
      </c>
      <c r="AJ102" s="669">
        <v>-9792105.5309939701</v>
      </c>
      <c r="AK102" s="329">
        <v>3.2240732019611459E-2</v>
      </c>
      <c r="AL102" s="173">
        <v>0</v>
      </c>
      <c r="AM102" s="173">
        <f t="shared" si="37"/>
        <v>0</v>
      </c>
      <c r="AN102" s="426">
        <v>-0.15747541360002523</v>
      </c>
      <c r="AO102" s="427">
        <v>296019970.05855459</v>
      </c>
      <c r="AP102" s="427">
        <v>-46615867.218837969</v>
      </c>
      <c r="AQ102" s="424">
        <v>-0.20699638331161804</v>
      </c>
      <c r="AR102" s="425">
        <v>0</v>
      </c>
      <c r="AS102" s="359">
        <v>0</v>
      </c>
      <c r="AT102" s="333">
        <v>8.6229628611767094E-3</v>
      </c>
      <c r="AU102" s="335">
        <v>0</v>
      </c>
      <c r="AV102" s="335">
        <v>0</v>
      </c>
      <c r="AW102" s="717">
        <v>-5.1962409948101036E-2</v>
      </c>
      <c r="AX102" s="359">
        <f t="shared" si="44"/>
        <v>94832015.382727519</v>
      </c>
      <c r="AY102" s="220">
        <f t="shared" si="38"/>
        <v>-4927700.0595219107</v>
      </c>
      <c r="AZ102" s="426">
        <v>-4.7860057640641961E-2</v>
      </c>
      <c r="BA102" s="427">
        <v>1286888381.8269367</v>
      </c>
      <c r="BB102" s="454">
        <v>-61590552.131309651</v>
      </c>
      <c r="BC102" s="426">
        <v>-0.40546435699003092</v>
      </c>
      <c r="BD102" s="427">
        <v>91781184.036786392</v>
      </c>
      <c r="BE102" s="427">
        <v>-37213998.769259281</v>
      </c>
      <c r="BF102" s="658">
        <v>3.0457288504168012E-2</v>
      </c>
      <c r="BG102" s="217">
        <f t="shared" si="45"/>
        <v>3611145916.6813831</v>
      </c>
      <c r="BH102" s="217">
        <f t="shared" si="39"/>
        <v>109985713.01501314</v>
      </c>
      <c r="BI102" s="428">
        <v>-0.11644450914429594</v>
      </c>
      <c r="BJ102" s="429">
        <v>126034136.55659293</v>
      </c>
      <c r="BK102" s="430">
        <v>-14675983.166757628</v>
      </c>
      <c r="BL102" s="426">
        <v>-4.4825975301736182E-2</v>
      </c>
      <c r="BM102" s="429">
        <v>0</v>
      </c>
      <c r="BN102" s="643">
        <v>0</v>
      </c>
      <c r="BO102" s="428">
        <v>-0.17293716548815358</v>
      </c>
      <c r="BP102" s="429">
        <v>38777125.806449704</v>
      </c>
      <c r="BQ102" s="430">
        <v>-6706006.2227449436</v>
      </c>
      <c r="BR102" s="426">
        <v>-1.5890705396003617E-2</v>
      </c>
      <c r="BS102" s="427">
        <v>828254863.45717156</v>
      </c>
      <c r="BT102" s="454">
        <v>-13161554.028005116</v>
      </c>
      <c r="BU102" s="331">
        <v>5.1880790817781198E-3</v>
      </c>
      <c r="BV102" s="173">
        <f t="shared" si="46"/>
        <v>198475850.95409709</v>
      </c>
      <c r="BW102" s="172">
        <f t="shared" si="40"/>
        <v>1029708.410573063</v>
      </c>
      <c r="BX102" s="426">
        <v>-1.6687486858954454E-2</v>
      </c>
      <c r="BY102" s="427">
        <v>277016412.68996418</v>
      </c>
      <c r="BZ102" s="427">
        <v>-4622707.7464784812</v>
      </c>
      <c r="CA102" s="431">
        <v>8.6700034589270256E-3</v>
      </c>
      <c r="CB102" s="335">
        <v>897295779.33540261</v>
      </c>
      <c r="CC102" s="335">
        <v>7779557.510518562</v>
      </c>
      <c r="CD102" s="431">
        <v>-4.6371992164570157E-2</v>
      </c>
      <c r="CE102" s="335">
        <v>355273479.59025902</v>
      </c>
      <c r="CF102" s="335">
        <v>-16474739.011839066</v>
      </c>
      <c r="CG102" s="424">
        <v>9.9081999901470097E-2</v>
      </c>
      <c r="CH102" s="425">
        <v>51557090.150614254</v>
      </c>
      <c r="CI102" s="359">
        <v>5108379.6012232462</v>
      </c>
      <c r="CJ102" s="333">
        <v>-5.07028071971065E-2</v>
      </c>
      <c r="CK102" s="334">
        <v>3547111223.2085228</v>
      </c>
      <c r="CL102" s="335">
        <v>-179848496.45703432</v>
      </c>
      <c r="CM102" s="333">
        <v>-9.5141098747962404E-3</v>
      </c>
      <c r="CN102" s="334">
        <v>57928173.513530292</v>
      </c>
      <c r="CO102" s="334">
        <v>-551135.00765398855</v>
      </c>
      <c r="CP102" s="333">
        <v>-6.085112274494045E-2</v>
      </c>
      <c r="CQ102" s="334">
        <v>82169895.305377975</v>
      </c>
      <c r="CR102" s="335">
        <v>-5000130.3851664616</v>
      </c>
      <c r="CS102" s="426">
        <v>-3.0318489848834309E-2</v>
      </c>
      <c r="CT102" s="427">
        <v>27923679.881459177</v>
      </c>
      <c r="CU102" s="427">
        <v>-846603.80502811889</v>
      </c>
      <c r="CV102" s="427">
        <f t="shared" si="41"/>
        <v>-36024332058.874908</v>
      </c>
      <c r="CX102" s="427">
        <f t="shared" si="42"/>
        <v>2122631448040.4365</v>
      </c>
      <c r="CZ102" s="661">
        <f t="shared" si="43"/>
        <v>-1.6971543548990442E-2</v>
      </c>
      <c r="DA102" s="672">
        <v>-1.6856487396038698E-2</v>
      </c>
    </row>
    <row r="103" spans="1:105" ht="15.75">
      <c r="A103" s="171">
        <v>41030</v>
      </c>
      <c r="B103" s="316">
        <v>2122311734091.5012</v>
      </c>
      <c r="C103" s="173">
        <v>-144818160078.19382</v>
      </c>
      <c r="D103" s="333">
        <v>-0.20745217125827708</v>
      </c>
      <c r="E103" s="334">
        <v>0</v>
      </c>
      <c r="F103" s="335">
        <v>0</v>
      </c>
      <c r="G103" s="333">
        <v>-2.210414667221151E-2</v>
      </c>
      <c r="H103" s="334">
        <v>425861574.21384692</v>
      </c>
      <c r="I103" s="335">
        <v>-9413306.6984817591</v>
      </c>
      <c r="J103" s="333">
        <v>-0.20821839919591875</v>
      </c>
      <c r="K103" s="334">
        <v>51796098.192391023</v>
      </c>
      <c r="L103" s="334">
        <v>-10784900.650214279</v>
      </c>
      <c r="M103" s="426">
        <v>-0.15829543425491094</v>
      </c>
      <c r="N103" s="427">
        <v>7349001759.2783709</v>
      </c>
      <c r="O103" s="427">
        <v>-1163313424.8250742</v>
      </c>
      <c r="P103" s="453">
        <v>-0.15554451462577928</v>
      </c>
      <c r="Q103" s="671">
        <v>10722292360.977573</v>
      </c>
      <c r="R103" s="427">
        <v>-1667793760.9639575</v>
      </c>
      <c r="S103" s="333">
        <v>-4.0128366299126923E-2</v>
      </c>
      <c r="T103" s="334">
        <v>0</v>
      </c>
      <c r="U103" s="334">
        <v>0</v>
      </c>
      <c r="V103" s="431">
        <v>1.9103469309682958E-2</v>
      </c>
      <c r="W103" s="335">
        <v>3425975.6124490709</v>
      </c>
      <c r="X103" s="335">
        <v>65448.019968143104</v>
      </c>
      <c r="Y103" s="670">
        <v>-1.6053151624024174E-2</v>
      </c>
      <c r="Z103" s="669">
        <v>365658288.73428929</v>
      </c>
      <c r="AA103" s="669">
        <v>-5869967.9516327567</v>
      </c>
      <c r="AB103" s="428">
        <v>-0.18782223423008504</v>
      </c>
      <c r="AC103" s="429">
        <v>337473415.25821704</v>
      </c>
      <c r="AD103" s="429">
        <v>-63385010.847055592</v>
      </c>
      <c r="AE103" s="426">
        <v>-0.17972816947338977</v>
      </c>
      <c r="AF103" s="427">
        <v>4631486433.0653744</v>
      </c>
      <c r="AG103" s="643">
        <v>-832408578.55567908</v>
      </c>
      <c r="AH103" s="670">
        <v>-4.3593353688294013E-2</v>
      </c>
      <c r="AI103" s="669">
        <v>217469141.64378199</v>
      </c>
      <c r="AJ103" s="669">
        <v>-9480209.2079670969</v>
      </c>
      <c r="AK103" s="329">
        <v>-0.19087808118664695</v>
      </c>
      <c r="AL103" s="173">
        <v>0</v>
      </c>
      <c r="AM103" s="173">
        <f t="shared" si="37"/>
        <v>0</v>
      </c>
      <c r="AN103" s="426">
        <v>-0.35180224517119635</v>
      </c>
      <c r="AO103" s="427">
        <v>249404102.83971661</v>
      </c>
      <c r="AP103" s="427">
        <v>-87740923.333920255</v>
      </c>
      <c r="AQ103" s="424">
        <v>-0.24633369313479003</v>
      </c>
      <c r="AR103" s="425">
        <v>0</v>
      </c>
      <c r="AS103" s="359">
        <v>0</v>
      </c>
      <c r="AT103" s="333">
        <v>-0.31450179239369425</v>
      </c>
      <c r="AU103" s="335">
        <v>0</v>
      </c>
      <c r="AV103" s="335">
        <v>0</v>
      </c>
      <c r="AW103" s="717">
        <v>-0.18226104042736013</v>
      </c>
      <c r="AX103" s="359">
        <f t="shared" si="44"/>
        <v>89904315.323205605</v>
      </c>
      <c r="AY103" s="220">
        <f t="shared" si="38"/>
        <v>-16386054.04971691</v>
      </c>
      <c r="AZ103" s="426">
        <v>-0.12633755629848117</v>
      </c>
      <c r="BA103" s="427">
        <v>1225297829.6956272</v>
      </c>
      <c r="BB103" s="454">
        <v>-154801133.54157811</v>
      </c>
      <c r="BC103" s="426">
        <v>-0.57673888397418394</v>
      </c>
      <c r="BD103" s="427">
        <v>54567185.267527111</v>
      </c>
      <c r="BE103" s="427">
        <v>-31471017.532806117</v>
      </c>
      <c r="BF103" s="658">
        <v>-0.22542270358360816</v>
      </c>
      <c r="BG103" s="217">
        <f t="shared" si="45"/>
        <v>3721131629.6963964</v>
      </c>
      <c r="BH103" s="217">
        <f t="shared" si="39"/>
        <v>-838827552.3566395</v>
      </c>
      <c r="BI103" s="428">
        <v>-0.51082572406826665</v>
      </c>
      <c r="BJ103" s="429">
        <v>111358153.3898353</v>
      </c>
      <c r="BK103" s="430">
        <v>-56884609.336267717</v>
      </c>
      <c r="BL103" s="426">
        <v>-0.18135086588157368</v>
      </c>
      <c r="BM103" s="429">
        <v>0</v>
      </c>
      <c r="BN103" s="643">
        <v>0</v>
      </c>
      <c r="BO103" s="428">
        <v>0.10883746567873223</v>
      </c>
      <c r="BP103" s="429">
        <v>32071119.583704762</v>
      </c>
      <c r="BQ103" s="430">
        <v>3490539.3769699843</v>
      </c>
      <c r="BR103" s="426">
        <v>-0.10167816714446869</v>
      </c>
      <c r="BS103" s="427">
        <v>815093309.42916644</v>
      </c>
      <c r="BT103" s="454">
        <v>-82877193.75447692</v>
      </c>
      <c r="BU103" s="331">
        <v>-0.22080331567972403</v>
      </c>
      <c r="BV103" s="173">
        <f t="shared" si="46"/>
        <v>199505559.36467019</v>
      </c>
      <c r="BW103" s="172">
        <f t="shared" si="40"/>
        <v>-44051489.004257195</v>
      </c>
      <c r="BX103" s="426">
        <v>-4.2979982168387977E-2</v>
      </c>
      <c r="BY103" s="427">
        <v>272393704.94348568</v>
      </c>
      <c r="BZ103" s="427">
        <v>-11707476.58125215</v>
      </c>
      <c r="CA103" s="431">
        <v>-0.1489239504650865</v>
      </c>
      <c r="CB103" s="335">
        <v>905075336.84592128</v>
      </c>
      <c r="CC103" s="335">
        <v>-134787394.63161346</v>
      </c>
      <c r="CD103" s="431">
        <v>-0.15842696847298698</v>
      </c>
      <c r="CE103" s="335">
        <v>338798740.57841998</v>
      </c>
      <c r="CF103" s="335">
        <v>-53674857.392305039</v>
      </c>
      <c r="CG103" s="424">
        <v>-0.39331263262557853</v>
      </c>
      <c r="CH103" s="425">
        <v>56665469.751837499</v>
      </c>
      <c r="CI103" s="359">
        <v>-22287245.087060295</v>
      </c>
      <c r="CJ103" s="333">
        <v>-0.14759592902249205</v>
      </c>
      <c r="CK103" s="334">
        <v>3367262726.7514882</v>
      </c>
      <c r="CL103" s="335">
        <v>-496994270.4176957</v>
      </c>
      <c r="CM103" s="333">
        <v>-9.4403576891751731E-2</v>
      </c>
      <c r="CN103" s="334">
        <v>57377038.505876303</v>
      </c>
      <c r="CO103" s="334">
        <v>-5416597.6664104937</v>
      </c>
      <c r="CP103" s="333">
        <v>-0.22797908330752314</v>
      </c>
      <c r="CQ103" s="334">
        <v>77169764.920211509</v>
      </c>
      <c r="CR103" s="335">
        <v>-17593092.265566878</v>
      </c>
      <c r="CS103" s="426">
        <v>-2.9867498091778008E-2</v>
      </c>
      <c r="CT103" s="427">
        <v>27077076.076431058</v>
      </c>
      <c r="CU103" s="427">
        <v>-808724.51804373262</v>
      </c>
      <c r="CV103" s="427">
        <f t="shared" si="41"/>
        <v>-139002957274.42114</v>
      </c>
      <c r="CX103" s="427">
        <f t="shared" si="42"/>
        <v>2086607115981.561</v>
      </c>
      <c r="CZ103" s="661">
        <f t="shared" si="43"/>
        <v>-6.6616736907385052E-2</v>
      </c>
      <c r="DA103" s="672">
        <v>-6.8236045512035104E-2</v>
      </c>
    </row>
    <row r="104" spans="1:105" ht="15.75">
      <c r="A104" s="171">
        <v>41061</v>
      </c>
      <c r="B104" s="316">
        <v>1977493574013.3074</v>
      </c>
      <c r="C104" s="173">
        <v>82464126035.913269</v>
      </c>
      <c r="D104" s="333">
        <v>7.2181528931074601E-2</v>
      </c>
      <c r="E104" s="334">
        <v>0</v>
      </c>
      <c r="F104" s="335">
        <v>0</v>
      </c>
      <c r="G104" s="333">
        <v>-7.1603893319923936E-2</v>
      </c>
      <c r="H104" s="334">
        <v>416448267.51536518</v>
      </c>
      <c r="I104" s="335">
        <v>-29819317.320437353</v>
      </c>
      <c r="J104" s="333">
        <v>-0.11320797565185081</v>
      </c>
      <c r="K104" s="334">
        <v>41011197.542176738</v>
      </c>
      <c r="L104" s="334">
        <v>-4642794.6528079882</v>
      </c>
      <c r="M104" s="426">
        <v>1.946767343460255E-2</v>
      </c>
      <c r="N104" s="427">
        <v>6185688334.4532967</v>
      </c>
      <c r="O104" s="427">
        <v>120420960.46336733</v>
      </c>
      <c r="P104" s="453">
        <v>2.3093540538507106E-2</v>
      </c>
      <c r="Q104" s="671">
        <v>9054498600.0136166</v>
      </c>
      <c r="R104" s="427">
        <v>209100430.4752703</v>
      </c>
      <c r="S104" s="333">
        <v>7.2995621868951227E-2</v>
      </c>
      <c r="T104" s="334">
        <v>0</v>
      </c>
      <c r="U104" s="334">
        <v>0</v>
      </c>
      <c r="V104" s="431">
        <v>9.1466433929606253E-2</v>
      </c>
      <c r="W104" s="335">
        <v>3491423.6324172141</v>
      </c>
      <c r="X104" s="335">
        <v>319348.06899475498</v>
      </c>
      <c r="Y104" s="670">
        <v>-8.3727403198355269E-2</v>
      </c>
      <c r="Z104" s="669">
        <v>359788320.78265649</v>
      </c>
      <c r="AA104" s="669">
        <v>-30124141.800228663</v>
      </c>
      <c r="AB104" s="428">
        <v>-8.1595910528754395E-2</v>
      </c>
      <c r="AC104" s="429">
        <v>274088404.41116142</v>
      </c>
      <c r="AD104" s="429">
        <v>-22364492.923302177</v>
      </c>
      <c r="AE104" s="426">
        <v>-0.10454871802011435</v>
      </c>
      <c r="AF104" s="427">
        <v>3799077854.5096955</v>
      </c>
      <c r="AG104" s="643">
        <v>-397188719.34759516</v>
      </c>
      <c r="AH104" s="670">
        <v>-9.9898096232697811E-2</v>
      </c>
      <c r="AI104" s="669">
        <v>207988932.43581489</v>
      </c>
      <c r="AJ104" s="669">
        <v>-20777698.38780912</v>
      </c>
      <c r="AK104" s="329">
        <v>8.0055891537015228E-2</v>
      </c>
      <c r="AL104" s="173">
        <v>0</v>
      </c>
      <c r="AM104" s="173">
        <f t="shared" si="37"/>
        <v>0</v>
      </c>
      <c r="AN104" s="426">
        <v>5.2374706630791613E-2</v>
      </c>
      <c r="AO104" s="427">
        <v>161663179.50579634</v>
      </c>
      <c r="AP104" s="427">
        <v>8467061.5996170864</v>
      </c>
      <c r="AQ104" s="424">
        <v>-0.18529306381935978</v>
      </c>
      <c r="AR104" s="425">
        <v>0</v>
      </c>
      <c r="AS104" s="359">
        <v>0</v>
      </c>
      <c r="AT104" s="333">
        <v>-0.35417143902445591</v>
      </c>
      <c r="AU104" s="335">
        <v>0</v>
      </c>
      <c r="AV104" s="335">
        <v>0</v>
      </c>
      <c r="AW104" s="717">
        <v>-0.1191929653911671</v>
      </c>
      <c r="AX104" s="359">
        <f t="shared" si="44"/>
        <v>73518261.2734887</v>
      </c>
      <c r="AY104" s="220">
        <f t="shared" si="38"/>
        <v>-8762859.5715897195</v>
      </c>
      <c r="AZ104" s="426">
        <v>-8.7199993826431333E-3</v>
      </c>
      <c r="BA104" s="427">
        <v>1070496696.154049</v>
      </c>
      <c r="BB104" s="454">
        <v>-9334730.5295848213</v>
      </c>
      <c r="BC104" s="426">
        <v>0.28385382620530625</v>
      </c>
      <c r="BD104" s="427">
        <v>23096167.734720994</v>
      </c>
      <c r="BE104" s="427">
        <v>6555935.5821800949</v>
      </c>
      <c r="BF104" s="658">
        <v>5.2842616750255367E-2</v>
      </c>
      <c r="BG104" s="217">
        <f t="shared" si="45"/>
        <v>2882304077.339757</v>
      </c>
      <c r="BH104" s="217">
        <f t="shared" si="39"/>
        <v>152308489.71656319</v>
      </c>
      <c r="BI104" s="428">
        <v>5.0894759156610438E-2</v>
      </c>
      <c r="BJ104" s="429">
        <v>54473544.053567581</v>
      </c>
      <c r="BK104" s="430">
        <v>2772417.9050133307</v>
      </c>
      <c r="BL104" s="426">
        <v>-2.7866397569409378E-2</v>
      </c>
      <c r="BM104" s="429">
        <v>0</v>
      </c>
      <c r="BN104" s="643">
        <v>0</v>
      </c>
      <c r="BO104" s="428">
        <v>1.3277810911990939E-2</v>
      </c>
      <c r="BP104" s="429">
        <v>35561658.960674748</v>
      </c>
      <c r="BQ104" s="430">
        <v>472180.9833965475</v>
      </c>
      <c r="BR104" s="426">
        <v>3.1223750812493312E-3</v>
      </c>
      <c r="BS104" s="427">
        <v>732216115.67468953</v>
      </c>
      <c r="BT104" s="454">
        <v>2286253.3536718283</v>
      </c>
      <c r="BU104" s="331">
        <v>3.5834268945499854E-2</v>
      </c>
      <c r="BV104" s="173">
        <f t="shared" si="46"/>
        <v>155454070.36041299</v>
      </c>
      <c r="BW104" s="172">
        <f t="shared" si="40"/>
        <v>5570582.9659676962</v>
      </c>
      <c r="BX104" s="426">
        <v>5.6803378172478804E-2</v>
      </c>
      <c r="BY104" s="427">
        <v>260686228.36223355</v>
      </c>
      <c r="BZ104" s="427">
        <v>14807858.414017122</v>
      </c>
      <c r="CA104" s="431">
        <v>-7.7711387760815032E-3</v>
      </c>
      <c r="CB104" s="335">
        <v>770287942.21430779</v>
      </c>
      <c r="CC104" s="335">
        <v>-5986014.4964896357</v>
      </c>
      <c r="CD104" s="431">
        <v>3.0119060166811165E-2</v>
      </c>
      <c r="CE104" s="335">
        <v>285123883.18611497</v>
      </c>
      <c r="CF104" s="335">
        <v>8587663.3926774357</v>
      </c>
      <c r="CG104" s="424">
        <v>9.2574735729097232E-2</v>
      </c>
      <c r="CH104" s="425">
        <v>34378224.664777204</v>
      </c>
      <c r="CI104" s="359">
        <v>3182555.063177282</v>
      </c>
      <c r="CJ104" s="333">
        <v>4.8988381020100787E-2</v>
      </c>
      <c r="CK104" s="334">
        <v>2870268456.3337922</v>
      </c>
      <c r="CL104" s="335">
        <v>140609804.76885632</v>
      </c>
      <c r="CM104" s="333">
        <v>-7.0359287047431593E-2</v>
      </c>
      <c r="CN104" s="334">
        <v>51960440.839465812</v>
      </c>
      <c r="CO104" s="334">
        <v>-3655899.5721350624</v>
      </c>
      <c r="CP104" s="333">
        <v>5.668185227711757E-2</v>
      </c>
      <c r="CQ104" s="334">
        <v>59576672.654644631</v>
      </c>
      <c r="CR104" s="335">
        <v>3376916.1585727567</v>
      </c>
      <c r="CS104" s="426">
        <v>-3.0249918462267561E-3</v>
      </c>
      <c r="CT104" s="427">
        <v>26268351.558387324</v>
      </c>
      <c r="CU104" s="427">
        <v>-79461.549277939557</v>
      </c>
      <c r="CV104" s="427">
        <f t="shared" si="41"/>
        <v>82318023707.153152</v>
      </c>
      <c r="CX104" s="427">
        <f t="shared" si="42"/>
        <v>1947604158707.1404</v>
      </c>
      <c r="CZ104" s="661">
        <f t="shared" si="43"/>
        <v>4.2266301054623721E-2</v>
      </c>
      <c r="DA104" s="672">
        <v>4.1701337045840801E-2</v>
      </c>
    </row>
    <row r="105" spans="1:105" ht="15.75">
      <c r="A105" s="171">
        <v>41091</v>
      </c>
      <c r="B105" s="316">
        <v>2059957700049.2207</v>
      </c>
      <c r="C105" s="173">
        <v>37597930008.405502</v>
      </c>
      <c r="D105" s="333">
        <v>7.4068004203654364E-2</v>
      </c>
      <c r="E105" s="334">
        <v>0</v>
      </c>
      <c r="F105" s="335">
        <v>0</v>
      </c>
      <c r="G105" s="333">
        <v>-6.6052317758015275E-2</v>
      </c>
      <c r="H105" s="334">
        <v>386628950.19492787</v>
      </c>
      <c r="I105" s="335">
        <v>-25537738.272723239</v>
      </c>
      <c r="J105" s="333">
        <v>-0.1135004035870585</v>
      </c>
      <c r="K105" s="334">
        <v>36368402.88936875</v>
      </c>
      <c r="L105" s="334">
        <v>-4127828.4057600978</v>
      </c>
      <c r="M105" s="426">
        <v>-6.1660201024705236E-2</v>
      </c>
      <c r="N105" s="427">
        <v>6306109294.9166651</v>
      </c>
      <c r="O105" s="427">
        <v>-388835966.80832374</v>
      </c>
      <c r="P105" s="453">
        <v>-6.9268973252693752E-3</v>
      </c>
      <c r="Q105" s="671">
        <v>9263599030.4888859</v>
      </c>
      <c r="R105" s="427">
        <v>-64167999.346661441</v>
      </c>
      <c r="S105" s="333">
        <v>-1.6041000351635151E-2</v>
      </c>
      <c r="T105" s="334">
        <v>0</v>
      </c>
      <c r="U105" s="334">
        <v>0</v>
      </c>
      <c r="V105" s="431">
        <v>-9.016724362922908E-2</v>
      </c>
      <c r="W105" s="335">
        <v>3810771.701411969</v>
      </c>
      <c r="X105" s="335">
        <v>-343606.78041658481</v>
      </c>
      <c r="Y105" s="670">
        <v>-8.3353835516129626E-2</v>
      </c>
      <c r="Z105" s="669">
        <v>329664178.98242784</v>
      </c>
      <c r="AA105" s="669">
        <v>-27478773.750461206</v>
      </c>
      <c r="AB105" s="428">
        <v>2.5350503653804882E-2</v>
      </c>
      <c r="AC105" s="429">
        <v>251723911.48785925</v>
      </c>
      <c r="AD105" s="429">
        <v>6381327.9379230328</v>
      </c>
      <c r="AE105" s="426">
        <v>-1.5326060288114019E-2</v>
      </c>
      <c r="AF105" s="427">
        <v>3401889135.1621003</v>
      </c>
      <c r="AG105" s="643">
        <v>-52137557.978974409</v>
      </c>
      <c r="AH105" s="670">
        <v>-7.5674495491882071E-2</v>
      </c>
      <c r="AI105" s="669">
        <v>187211234.04800576</v>
      </c>
      <c r="AJ105" s="669">
        <v>-14167115.686995491</v>
      </c>
      <c r="AK105" s="329">
        <v>-0.17471377276128378</v>
      </c>
      <c r="AL105" s="173">
        <v>0</v>
      </c>
      <c r="AM105" s="173">
        <f t="shared" si="37"/>
        <v>0</v>
      </c>
      <c r="AN105" s="426">
        <v>-8.4020157157811637E-2</v>
      </c>
      <c r="AO105" s="427">
        <v>170130241.10541344</v>
      </c>
      <c r="AP105" s="427">
        <v>-14294369.594973221</v>
      </c>
      <c r="AQ105" s="424">
        <v>3.0512001491257996E-2</v>
      </c>
      <c r="AR105" s="425">
        <v>0</v>
      </c>
      <c r="AS105" s="359">
        <v>0</v>
      </c>
      <c r="AT105" s="333">
        <v>-0.17684400171795084</v>
      </c>
      <c r="AU105" s="335">
        <v>0</v>
      </c>
      <c r="AV105" s="335">
        <v>0</v>
      </c>
      <c r="AW105" s="717">
        <v>-0.20991737604490904</v>
      </c>
      <c r="AX105" s="359">
        <f t="shared" si="44"/>
        <v>64755401.701898985</v>
      </c>
      <c r="AY105" s="220">
        <f t="shared" si="38"/>
        <v>-13593284.009996671</v>
      </c>
      <c r="AZ105" s="426">
        <v>7.576966045623728E-3</v>
      </c>
      <c r="BA105" s="427">
        <v>1061161965.6244643</v>
      </c>
      <c r="BB105" s="454">
        <v>8040388.1824438991</v>
      </c>
      <c r="BC105" s="426">
        <v>8.3797819010603444E-2</v>
      </c>
      <c r="BD105" s="427">
        <v>29652103.316901091</v>
      </c>
      <c r="BE105" s="427">
        <v>2484781.5870333919</v>
      </c>
      <c r="BF105" s="658">
        <v>-1.1810757481537083E-2</v>
      </c>
      <c r="BG105" s="217">
        <f t="shared" si="45"/>
        <v>3034612567.0563202</v>
      </c>
      <c r="BH105" s="217">
        <f t="shared" si="39"/>
        <v>-35841073.079926886</v>
      </c>
      <c r="BI105" s="428">
        <v>8.9858162639858241E-2</v>
      </c>
      <c r="BJ105" s="429">
        <v>57245961.958580911</v>
      </c>
      <c r="BK105" s="430">
        <v>5144016.9601493012</v>
      </c>
      <c r="BL105" s="426">
        <v>-6.1352758353548968E-2</v>
      </c>
      <c r="BM105" s="429">
        <v>0</v>
      </c>
      <c r="BN105" s="643">
        <v>0</v>
      </c>
      <c r="BO105" s="428">
        <v>2.725464107190665E-2</v>
      </c>
      <c r="BP105" s="429">
        <v>36033839.944071293</v>
      </c>
      <c r="BQ105" s="430">
        <v>982089.37411819585</v>
      </c>
      <c r="BR105" s="426">
        <v>-3.9205602714287517E-2</v>
      </c>
      <c r="BS105" s="427">
        <v>734502369.02836132</v>
      </c>
      <c r="BT105" s="454">
        <v>-28796608.072828934</v>
      </c>
      <c r="BU105" s="331">
        <v>4.4258447816048459E-3</v>
      </c>
      <c r="BV105" s="173">
        <f t="shared" si="46"/>
        <v>161024653.32638067</v>
      </c>
      <c r="BW105" s="172">
        <f t="shared" si="40"/>
        <v>712670.12163429125</v>
      </c>
      <c r="BX105" s="426">
        <v>7.8900266690130658E-2</v>
      </c>
      <c r="BY105" s="427">
        <v>275494086.77625066</v>
      </c>
      <c r="BZ105" s="427">
        <v>21736556.918200176</v>
      </c>
      <c r="CA105" s="431">
        <v>-2.3660346003472821E-2</v>
      </c>
      <c r="CB105" s="335">
        <v>764301927.71781814</v>
      </c>
      <c r="CC105" s="335">
        <v>-18083648.06092485</v>
      </c>
      <c r="CD105" s="431">
        <v>-7.5062403383770293E-2</v>
      </c>
      <c r="CE105" s="335">
        <v>293711546.57879239</v>
      </c>
      <c r="CF105" s="335">
        <v>-22046694.587768354</v>
      </c>
      <c r="CG105" s="424">
        <v>-3.2546501442085971E-2</v>
      </c>
      <c r="CH105" s="425">
        <v>37560779.727954485</v>
      </c>
      <c r="CI105" s="359">
        <v>-1222471.971581744</v>
      </c>
      <c r="CJ105" s="333">
        <v>-3.6075904645268095E-2</v>
      </c>
      <c r="CK105" s="334">
        <v>3010878261.1026487</v>
      </c>
      <c r="CL105" s="335">
        <v>-108620157.04604977</v>
      </c>
      <c r="CM105" s="333">
        <v>8.6401390753316071E-2</v>
      </c>
      <c r="CN105" s="334">
        <v>48304541.267330751</v>
      </c>
      <c r="CO105" s="334">
        <v>4173579.5451983255</v>
      </c>
      <c r="CP105" s="333">
        <v>3.26434502485266E-2</v>
      </c>
      <c r="CQ105" s="334">
        <v>62953588.813217387</v>
      </c>
      <c r="CR105" s="335">
        <v>2055022.3443904624</v>
      </c>
      <c r="CS105" s="426">
        <v>-2.2665279890002193E-2</v>
      </c>
      <c r="CT105" s="427">
        <v>26188890.009109385</v>
      </c>
      <c r="CU105" s="427">
        <v>-593578.52206494636</v>
      </c>
      <c r="CV105" s="427">
        <f t="shared" si="41"/>
        <v>38366108047.410851</v>
      </c>
      <c r="CX105" s="427">
        <f t="shared" si="42"/>
        <v>2029922182414.2935</v>
      </c>
      <c r="CZ105" s="661">
        <f t="shared" si="43"/>
        <v>1.8900285133974945E-2</v>
      </c>
      <c r="DA105" s="672">
        <v>1.8251797115788899E-2</v>
      </c>
    </row>
    <row r="106" spans="1:105" ht="15.75">
      <c r="A106" s="171">
        <v>41122</v>
      </c>
      <c r="B106" s="316">
        <v>2097555630057.6262</v>
      </c>
      <c r="C106" s="173">
        <v>47238354905.020683</v>
      </c>
      <c r="D106" s="333">
        <v>2.0988689990387437E-2</v>
      </c>
      <c r="E106" s="334">
        <v>0</v>
      </c>
      <c r="F106" s="335">
        <v>0</v>
      </c>
      <c r="G106" s="333">
        <v>2.0384859232719821E-2</v>
      </c>
      <c r="H106" s="334">
        <v>361091211.92220467</v>
      </c>
      <c r="I106" s="335">
        <v>7360793.5252063433</v>
      </c>
      <c r="J106" s="333">
        <v>-5.5041353218998716E-2</v>
      </c>
      <c r="K106" s="334">
        <v>32240574.483608652</v>
      </c>
      <c r="L106" s="334">
        <v>-1774564.848135741</v>
      </c>
      <c r="M106" s="426">
        <v>3.1102401662719287E-2</v>
      </c>
      <c r="N106" s="427">
        <v>5917273328.1083412</v>
      </c>
      <c r="O106" s="427">
        <v>184041411.79892138</v>
      </c>
      <c r="P106" s="453">
        <v>0.11323533675237377</v>
      </c>
      <c r="Q106" s="671">
        <v>9199431031.1422234</v>
      </c>
      <c r="R106" s="427">
        <v>1041700670.7416267</v>
      </c>
      <c r="S106" s="333">
        <v>-2.0172464924738981E-2</v>
      </c>
      <c r="T106" s="334">
        <v>0</v>
      </c>
      <c r="U106" s="334">
        <v>0</v>
      </c>
      <c r="V106" s="431">
        <v>-0.10133503633432901</v>
      </c>
      <c r="W106" s="335">
        <v>3467164.920995384</v>
      </c>
      <c r="X106" s="335">
        <v>-351345.28324617824</v>
      </c>
      <c r="Y106" s="670">
        <v>-1.4887490351461309E-2</v>
      </c>
      <c r="Z106" s="669">
        <v>302185405.23196661</v>
      </c>
      <c r="AA106" s="669">
        <v>-4498782.3047433291</v>
      </c>
      <c r="AB106" s="428">
        <v>-5.8876831335473818E-3</v>
      </c>
      <c r="AC106" s="429">
        <v>258105239.42578226</v>
      </c>
      <c r="AD106" s="429">
        <v>-1519641.864847387</v>
      </c>
      <c r="AE106" s="426">
        <v>0.19376412352058478</v>
      </c>
      <c r="AF106" s="427">
        <v>3349751577.183126</v>
      </c>
      <c r="AG106" s="643">
        <v>649061678.36458492</v>
      </c>
      <c r="AH106" s="670">
        <v>1.9705058915586229E-3</v>
      </c>
      <c r="AI106" s="669">
        <v>173044118.36101025</v>
      </c>
      <c r="AJ106" s="669">
        <v>340984.45472993836</v>
      </c>
      <c r="AK106" s="329">
        <v>8.9424117963895849E-2</v>
      </c>
      <c r="AL106" s="173">
        <v>0</v>
      </c>
      <c r="AM106" s="173">
        <f t="shared" si="37"/>
        <v>0</v>
      </c>
      <c r="AN106" s="426">
        <v>0.15382925512177478</v>
      </c>
      <c r="AO106" s="427">
        <v>155835871.5104402</v>
      </c>
      <c r="AP106" s="427">
        <v>23972116.035703622</v>
      </c>
      <c r="AQ106" s="424">
        <v>6.73187429593049E-2</v>
      </c>
      <c r="AR106" s="425">
        <v>0</v>
      </c>
      <c r="AS106" s="359">
        <v>0</v>
      </c>
      <c r="AT106" s="333">
        <v>-4.9052373282700956E-2</v>
      </c>
      <c r="AU106" s="335">
        <v>0</v>
      </c>
      <c r="AV106" s="335">
        <v>0</v>
      </c>
      <c r="AW106" s="717">
        <v>0.17879515761957593</v>
      </c>
      <c r="AX106" s="359">
        <f t="shared" si="44"/>
        <v>51162117.691902317</v>
      </c>
      <c r="AY106" s="220">
        <f t="shared" si="38"/>
        <v>9147538.8968749698</v>
      </c>
      <c r="AZ106" s="426">
        <v>8.7661956030700497E-3</v>
      </c>
      <c r="BA106" s="427">
        <v>1069202353.8069082</v>
      </c>
      <c r="BB106" s="454">
        <v>9372836.9727342669</v>
      </c>
      <c r="BC106" s="426">
        <v>0.1707884431848444</v>
      </c>
      <c r="BD106" s="427">
        <v>32136884.903934482</v>
      </c>
      <c r="BE106" s="427">
        <v>5488608.5415534982</v>
      </c>
      <c r="BF106" s="658">
        <v>-6.4955642932576732E-2</v>
      </c>
      <c r="BG106" s="217">
        <f t="shared" si="45"/>
        <v>2998771493.9763932</v>
      </c>
      <c r="BH106" s="217">
        <f t="shared" si="39"/>
        <v>-194787130.39912027</v>
      </c>
      <c r="BI106" s="428">
        <v>1.1865671270352655E-2</v>
      </c>
      <c r="BJ106" s="429">
        <v>62389978.918730214</v>
      </c>
      <c r="BK106" s="430">
        <v>740298.98041388486</v>
      </c>
      <c r="BL106" s="426">
        <v>1.8907943103733005E-2</v>
      </c>
      <c r="BM106" s="429">
        <v>0</v>
      </c>
      <c r="BN106" s="643">
        <v>0</v>
      </c>
      <c r="BO106" s="428">
        <v>8.436341029459879E-2</v>
      </c>
      <c r="BP106" s="429">
        <v>37015929.318189487</v>
      </c>
      <c r="BQ106" s="430">
        <v>3122790.032506288</v>
      </c>
      <c r="BR106" s="426">
        <v>6.7827410413110717E-2</v>
      </c>
      <c r="BS106" s="427">
        <v>705705760.95553243</v>
      </c>
      <c r="BT106" s="454">
        <v>47866194.279227503</v>
      </c>
      <c r="BU106" s="331">
        <v>9.1140786377981765E-3</v>
      </c>
      <c r="BV106" s="173">
        <f t="shared" si="46"/>
        <v>161737323.44801494</v>
      </c>
      <c r="BW106" s="172">
        <f t="shared" si="40"/>
        <v>1474086.684572207</v>
      </c>
      <c r="BX106" s="426">
        <v>1.5114284902773631E-2</v>
      </c>
      <c r="BY106" s="427">
        <v>297230643.6944508</v>
      </c>
      <c r="BZ106" s="427">
        <v>4492428.6306327255</v>
      </c>
      <c r="CA106" s="431">
        <v>2.0838374731147369E-3</v>
      </c>
      <c r="CB106" s="335">
        <v>746218279.65689337</v>
      </c>
      <c r="CC106" s="335">
        <v>1554997.6142722468</v>
      </c>
      <c r="CD106" s="431">
        <v>0.15283036428606167</v>
      </c>
      <c r="CE106" s="335">
        <v>271664851.99102402</v>
      </c>
      <c r="CF106" s="335">
        <v>41518638.293507226</v>
      </c>
      <c r="CG106" s="424">
        <v>-0.1058442771487165</v>
      </c>
      <c r="CH106" s="425">
        <v>36338307.756372742</v>
      </c>
      <c r="CI106" s="359">
        <v>-3846201.917280871</v>
      </c>
      <c r="CJ106" s="333">
        <v>8.7407444127824432E-2</v>
      </c>
      <c r="CK106" s="334">
        <v>2902258104.0565991</v>
      </c>
      <c r="CL106" s="335">
        <v>253678963.07485285</v>
      </c>
      <c r="CM106" s="333">
        <v>7.2374525797145567E-2</v>
      </c>
      <c r="CN106" s="334">
        <v>52478120.81252908</v>
      </c>
      <c r="CO106" s="334">
        <v>3798079.1085321074</v>
      </c>
      <c r="CP106" s="333">
        <v>0.11474009492051523</v>
      </c>
      <c r="CQ106" s="334">
        <v>65008611.157607853</v>
      </c>
      <c r="CR106" s="335">
        <v>7459094.214874791</v>
      </c>
      <c r="CS106" s="426">
        <v>2.538135426188802E-2</v>
      </c>
      <c r="CT106" s="427">
        <v>25595311.487044439</v>
      </c>
      <c r="CU106" s="427">
        <v>649643.66829604679</v>
      </c>
      <c r="CV106" s="427">
        <f t="shared" si="41"/>
        <v>45148290717.724434</v>
      </c>
      <c r="CX106" s="427">
        <f t="shared" si="42"/>
        <v>2068288290461.7043</v>
      </c>
      <c r="CZ106" s="661">
        <f t="shared" si="43"/>
        <v>2.1828818992948983E-2</v>
      </c>
      <c r="DA106" s="672">
        <v>2.2520668452413298E-2</v>
      </c>
    </row>
    <row r="107" spans="1:105" ht="15.75">
      <c r="A107" s="171">
        <v>41153</v>
      </c>
      <c r="B107" s="316">
        <v>2144793984962.647</v>
      </c>
      <c r="C107" s="173">
        <v>48568526498.632111</v>
      </c>
      <c r="D107" s="333">
        <v>7.0882417561066988E-2</v>
      </c>
      <c r="E107" s="334">
        <v>0</v>
      </c>
      <c r="F107" s="335">
        <v>0</v>
      </c>
      <c r="G107" s="333">
        <v>-2.327782305576381E-2</v>
      </c>
      <c r="H107" s="334">
        <v>368452005.447411</v>
      </c>
      <c r="I107" s="335">
        <v>-8576760.5873461571</v>
      </c>
      <c r="J107" s="333">
        <v>0.16138801878922018</v>
      </c>
      <c r="K107" s="334">
        <v>30466009.635472912</v>
      </c>
      <c r="L107" s="334">
        <v>4916848.9354822654</v>
      </c>
      <c r="M107" s="426">
        <v>2.1030565632634359E-2</v>
      </c>
      <c r="N107" s="427">
        <v>6101314739.9072628</v>
      </c>
      <c r="O107" s="427">
        <v>128314100.08297913</v>
      </c>
      <c r="P107" s="453">
        <v>9.9348582790262339E-3</v>
      </c>
      <c r="Q107" s="671">
        <v>10241131701.88385</v>
      </c>
      <c r="R107" s="427">
        <v>101744192.07505879</v>
      </c>
      <c r="S107" s="333">
        <v>-1.6696066527692666E-2</v>
      </c>
      <c r="T107" s="334">
        <v>0</v>
      </c>
      <c r="U107" s="334">
        <v>0</v>
      </c>
      <c r="V107" s="431">
        <v>-4.98000160186515E-2</v>
      </c>
      <c r="W107" s="335">
        <v>3115819.6377492058</v>
      </c>
      <c r="X107" s="335">
        <v>-155167.86787113937</v>
      </c>
      <c r="Y107" s="670">
        <v>-8.6961332424070822E-2</v>
      </c>
      <c r="Z107" s="669">
        <v>297686622.92722327</v>
      </c>
      <c r="AA107" s="669">
        <v>-25887225.374573287</v>
      </c>
      <c r="AB107" s="428">
        <v>4.6837598567081556E-2</v>
      </c>
      <c r="AC107" s="429">
        <v>256585597.56093487</v>
      </c>
      <c r="AD107" s="429">
        <v>12017853.216653809</v>
      </c>
      <c r="AE107" s="426">
        <v>2.1061053929101032E-2</v>
      </c>
      <c r="AF107" s="427">
        <v>3998813255.5477104</v>
      </c>
      <c r="AG107" s="643">
        <v>84219221.627494395</v>
      </c>
      <c r="AH107" s="670">
        <v>-5.252248740447768E-2</v>
      </c>
      <c r="AI107" s="669">
        <v>173385102.8157402</v>
      </c>
      <c r="AJ107" s="669">
        <v>-9106616.8787637819</v>
      </c>
      <c r="AK107" s="329">
        <v>-1.8725012753664977E-2</v>
      </c>
      <c r="AL107" s="173">
        <v>0</v>
      </c>
      <c r="AM107" s="173">
        <f t="shared" si="37"/>
        <v>0</v>
      </c>
      <c r="AN107" s="426">
        <v>0.18173628765172342</v>
      </c>
      <c r="AO107" s="427">
        <v>179807987.54614383</v>
      </c>
      <c r="AP107" s="427">
        <v>32677636.146763496</v>
      </c>
      <c r="AQ107" s="424">
        <v>3.2451197774105399E-2</v>
      </c>
      <c r="AR107" s="425">
        <v>0</v>
      </c>
      <c r="AS107" s="359">
        <v>0</v>
      </c>
      <c r="AT107" s="333">
        <v>9.0165339427411825E-2</v>
      </c>
      <c r="AU107" s="335">
        <v>0</v>
      </c>
      <c r="AV107" s="335">
        <v>0</v>
      </c>
      <c r="AW107" s="717">
        <v>0.12071783946282784</v>
      </c>
      <c r="AX107" s="359">
        <f t="shared" si="44"/>
        <v>60309656.588777281</v>
      </c>
      <c r="AY107" s="220">
        <f t="shared" si="38"/>
        <v>7280451.4421422929</v>
      </c>
      <c r="AZ107" s="426">
        <v>-1.8188680271620312E-2</v>
      </c>
      <c r="BA107" s="427">
        <v>1078575190.7796426</v>
      </c>
      <c r="BB107" s="454">
        <v>-19617859.293992799</v>
      </c>
      <c r="BC107" s="426">
        <v>0.52763845490683403</v>
      </c>
      <c r="BD107" s="427">
        <v>37625493.445487976</v>
      </c>
      <c r="BE107" s="427">
        <v>19852657.226684488</v>
      </c>
      <c r="BF107" s="658">
        <v>3.9923248289900133E-2</v>
      </c>
      <c r="BG107" s="217">
        <f t="shared" si="45"/>
        <v>2803984363.5772729</v>
      </c>
      <c r="BH107" s="217">
        <f t="shared" si="39"/>
        <v>111944163.94809307</v>
      </c>
      <c r="BI107" s="428">
        <v>8.1728814911339112E-2</v>
      </c>
      <c r="BJ107" s="429">
        <v>63130277.899144098</v>
      </c>
      <c r="BK107" s="430">
        <v>5159562.7977205506</v>
      </c>
      <c r="BL107" s="426">
        <v>4.3441648272722774E-2</v>
      </c>
      <c r="BM107" s="429">
        <v>0</v>
      </c>
      <c r="BN107" s="643">
        <v>0</v>
      </c>
      <c r="BO107" s="428">
        <v>2.606132989108538E-2</v>
      </c>
      <c r="BP107" s="429">
        <v>40138719.350695774</v>
      </c>
      <c r="BQ107" s="430">
        <v>1046068.406404175</v>
      </c>
      <c r="BR107" s="426">
        <v>4.0762106436788549E-2</v>
      </c>
      <c r="BS107" s="427">
        <v>753571955.23475993</v>
      </c>
      <c r="BT107" s="454">
        <v>30717180.247058138</v>
      </c>
      <c r="BU107" s="331">
        <v>5.9195299193681696E-2</v>
      </c>
      <c r="BV107" s="173">
        <f t="shared" si="46"/>
        <v>163211410.13258713</v>
      </c>
      <c r="BW107" s="172">
        <f t="shared" si="40"/>
        <v>9661348.2546211872</v>
      </c>
      <c r="BX107" s="426">
        <v>-5.6147903277534723E-2</v>
      </c>
      <c r="BY107" s="427">
        <v>301723072.32508355</v>
      </c>
      <c r="BZ107" s="427">
        <v>-16941117.881509405</v>
      </c>
      <c r="CA107" s="431">
        <v>4.8353480274932588E-2</v>
      </c>
      <c r="CB107" s="335">
        <v>747773277.27116561</v>
      </c>
      <c r="CC107" s="335">
        <v>36157440.412653007</v>
      </c>
      <c r="CD107" s="431">
        <v>5.7194201347844024E-2</v>
      </c>
      <c r="CE107" s="335">
        <v>313183490.28453124</v>
      </c>
      <c r="CF107" s="335">
        <v>17912279.602154031</v>
      </c>
      <c r="CG107" s="424">
        <v>-0.14316098728977839</v>
      </c>
      <c r="CH107" s="425">
        <v>32492105.839091871</v>
      </c>
      <c r="CI107" s="359">
        <v>-4651601.9510483658</v>
      </c>
      <c r="CJ107" s="333">
        <v>0.10808966226856997</v>
      </c>
      <c r="CK107" s="334">
        <v>3155937067.1314521</v>
      </c>
      <c r="CL107" s="335">
        <v>341124171.7270999</v>
      </c>
      <c r="CM107" s="333">
        <v>-5.7713294622855953E-2</v>
      </c>
      <c r="CN107" s="334">
        <v>56276199.921061188</v>
      </c>
      <c r="CO107" s="334">
        <v>-3247884.9062989471</v>
      </c>
      <c r="CP107" s="333">
        <v>2.5079139774908086E-2</v>
      </c>
      <c r="CQ107" s="334">
        <v>72467705.372482643</v>
      </c>
      <c r="CR107" s="335">
        <v>1817427.7122033499</v>
      </c>
      <c r="CS107" s="426">
        <v>5.5772350083682323E-2</v>
      </c>
      <c r="CT107" s="427">
        <v>26244955.155340482</v>
      </c>
      <c r="CU107" s="427">
        <v>1463742.8268541924</v>
      </c>
      <c r="CV107" s="427">
        <f t="shared" si="41"/>
        <v>47708684386.685402</v>
      </c>
      <c r="CX107" s="427">
        <f t="shared" si="42"/>
        <v>2113436581179.4287</v>
      </c>
      <c r="CZ107" s="661">
        <f t="shared" si="43"/>
        <v>2.2573984387107088E-2</v>
      </c>
      <c r="DA107" s="672">
        <v>2.2644844604726901E-2</v>
      </c>
    </row>
    <row r="108" spans="1:105" ht="15.75">
      <c r="A108" s="185">
        <v>41183</v>
      </c>
      <c r="B108" s="316">
        <v>2193362511461.2791</v>
      </c>
      <c r="C108" s="173">
        <v>6271560544.9994135</v>
      </c>
      <c r="D108" s="333">
        <v>-4.3894191075406416E-2</v>
      </c>
      <c r="E108" s="334">
        <v>0</v>
      </c>
      <c r="F108" s="335">
        <v>0</v>
      </c>
      <c r="G108" s="333">
        <v>7.8369123163841106E-2</v>
      </c>
      <c r="H108" s="334">
        <v>359875244.86006486</v>
      </c>
      <c r="I108" s="335">
        <v>28203107.388055898</v>
      </c>
      <c r="J108" s="333">
        <v>9.230628927145966E-2</v>
      </c>
      <c r="K108" s="334">
        <v>35382858.57095518</v>
      </c>
      <c r="L108" s="334">
        <v>3266060.3785017347</v>
      </c>
      <c r="M108" s="426">
        <v>-6.1420848950783771E-2</v>
      </c>
      <c r="N108" s="427">
        <v>6229628839.990242</v>
      </c>
      <c r="O108" s="427">
        <v>-382629092.00048697</v>
      </c>
      <c r="P108" s="453">
        <v>1.4249824552432558E-2</v>
      </c>
      <c r="Q108" s="671">
        <v>10342875893.958908</v>
      </c>
      <c r="R108" s="427">
        <v>147384166.85649848</v>
      </c>
      <c r="S108" s="333">
        <v>6.0877211313539372E-3</v>
      </c>
      <c r="T108" s="334">
        <v>0</v>
      </c>
      <c r="U108" s="334">
        <v>0</v>
      </c>
      <c r="V108" s="431">
        <v>-6.974149659899973E-3</v>
      </c>
      <c r="W108" s="335">
        <v>2960651.7698780666</v>
      </c>
      <c r="X108" s="335">
        <v>-20648.028533977373</v>
      </c>
      <c r="Y108" s="670">
        <v>6.519965081357601E-2</v>
      </c>
      <c r="Z108" s="669">
        <v>271799397.55264997</v>
      </c>
      <c r="AA108" s="669">
        <v>17721225.811773103</v>
      </c>
      <c r="AB108" s="428">
        <v>0.16533372610983674</v>
      </c>
      <c r="AC108" s="429">
        <v>268603450.77758867</v>
      </c>
      <c r="AD108" s="429">
        <v>44409209.363018855</v>
      </c>
      <c r="AE108" s="426">
        <v>-7.3743293706258553E-2</v>
      </c>
      <c r="AF108" s="427">
        <v>4083032477.1752048</v>
      </c>
      <c r="AG108" s="643">
        <v>-301096263.17652357</v>
      </c>
      <c r="AH108" s="670">
        <v>6.9304613283975969E-2</v>
      </c>
      <c r="AI108" s="669">
        <v>164278485.93697643</v>
      </c>
      <c r="AJ108" s="669">
        <v>11385256.938739236</v>
      </c>
      <c r="AK108" s="329">
        <v>-6.3236474060051145E-2</v>
      </c>
      <c r="AL108" s="173">
        <v>0</v>
      </c>
      <c r="AM108" s="173">
        <f t="shared" si="37"/>
        <v>0</v>
      </c>
      <c r="AN108" s="426">
        <v>-0.13340501288131099</v>
      </c>
      <c r="AO108" s="427">
        <v>212485623.69290733</v>
      </c>
      <c r="AP108" s="427">
        <v>-28346647.365845703</v>
      </c>
      <c r="AQ108" s="424">
        <v>0.14070563437155786</v>
      </c>
      <c r="AR108" s="425">
        <v>0</v>
      </c>
      <c r="AS108" s="359">
        <v>0</v>
      </c>
      <c r="AT108" s="333">
        <v>0.22728659672484233</v>
      </c>
      <c r="AU108" s="335">
        <v>0</v>
      </c>
      <c r="AV108" s="335">
        <v>0</v>
      </c>
      <c r="AW108" s="717">
        <v>-0.13193764438736968</v>
      </c>
      <c r="AX108" s="359">
        <f t="shared" si="44"/>
        <v>67590108.030919582</v>
      </c>
      <c r="AY108" s="220">
        <f t="shared" si="38"/>
        <v>-8917679.6374873668</v>
      </c>
      <c r="AZ108" s="426">
        <v>-8.8786248370923179E-2</v>
      </c>
      <c r="BA108" s="427">
        <v>1058957331.4856497</v>
      </c>
      <c r="BB108" s="454">
        <v>-94020848.647494927</v>
      </c>
      <c r="BC108" s="426">
        <v>4.4409119193130689E-2</v>
      </c>
      <c r="BD108" s="427">
        <v>57478150.672172464</v>
      </c>
      <c r="BE108" s="427">
        <v>2552554.044201232</v>
      </c>
      <c r="BF108" s="658">
        <v>2.5876512968697491E-3</v>
      </c>
      <c r="BG108" s="217">
        <f t="shared" si="45"/>
        <v>2915928527.5253658</v>
      </c>
      <c r="BH108" s="217">
        <f t="shared" si="39"/>
        <v>7545406.235830511</v>
      </c>
      <c r="BI108" s="428">
        <v>-0.22314357115116615</v>
      </c>
      <c r="BJ108" s="429">
        <v>68289840.69686465</v>
      </c>
      <c r="BK108" s="430">
        <v>-15238438.926442619</v>
      </c>
      <c r="BL108" s="426">
        <v>-2.4374001163715187E-2</v>
      </c>
      <c r="BM108" s="429">
        <v>0</v>
      </c>
      <c r="BN108" s="643">
        <v>0</v>
      </c>
      <c r="BO108" s="428">
        <v>7.5357194526635835E-2</v>
      </c>
      <c r="BP108" s="429">
        <v>41184787.757099949</v>
      </c>
      <c r="BQ108" s="430">
        <v>3103570.0625499906</v>
      </c>
      <c r="BR108" s="426">
        <v>-3.4295686439878077E-2</v>
      </c>
      <c r="BS108" s="427">
        <v>784289135.48181796</v>
      </c>
      <c r="BT108" s="454">
        <v>-26897734.268687483</v>
      </c>
      <c r="BU108" s="331">
        <v>-1.7559129315569705E-2</v>
      </c>
      <c r="BV108" s="173">
        <f t="shared" si="46"/>
        <v>172872758.38720831</v>
      </c>
      <c r="BW108" s="172">
        <f t="shared" si="40"/>
        <v>-3035495.119660228</v>
      </c>
      <c r="BX108" s="426">
        <v>-7.4007079982055688E-3</v>
      </c>
      <c r="BY108" s="427">
        <v>284781954.44357413</v>
      </c>
      <c r="BZ108" s="427">
        <v>-2107588.0879951729</v>
      </c>
      <c r="CA108" s="431">
        <v>-1.0310981742141063E-3</v>
      </c>
      <c r="CB108" s="335">
        <v>783930717.68381858</v>
      </c>
      <c r="CC108" s="335">
        <v>-808309.53171413939</v>
      </c>
      <c r="CD108" s="431">
        <v>-6.7848077231419043E-2</v>
      </c>
      <c r="CE108" s="335">
        <v>331095769.88668525</v>
      </c>
      <c r="CF108" s="335">
        <v>-22464211.366267968</v>
      </c>
      <c r="CG108" s="424">
        <v>4.7489004115150106E-2</v>
      </c>
      <c r="CH108" s="425">
        <v>27840503.888043508</v>
      </c>
      <c r="CI108" s="359">
        <v>1322117.8037071507</v>
      </c>
      <c r="CJ108" s="333">
        <v>8.0404524137901116E-5</v>
      </c>
      <c r="CK108" s="334">
        <v>3497061238.8585515</v>
      </c>
      <c r="CL108" s="335">
        <v>281179.54479152081</v>
      </c>
      <c r="CM108" s="333">
        <v>0.13357908680805455</v>
      </c>
      <c r="CN108" s="334">
        <v>53028315.014762245</v>
      </c>
      <c r="CO108" s="334">
        <v>7083473.8946417887</v>
      </c>
      <c r="CP108" s="333">
        <v>-3.8312230092069936E-3</v>
      </c>
      <c r="CQ108" s="334">
        <v>74285133.084685996</v>
      </c>
      <c r="CR108" s="335">
        <v>-284602.91111605265</v>
      </c>
      <c r="CS108" s="426">
        <v>0.33660053503294901</v>
      </c>
      <c r="CT108" s="427">
        <v>27708697.982194677</v>
      </c>
      <c r="CU108" s="427">
        <v>9326762.5658731237</v>
      </c>
      <c r="CV108" s="427">
        <f t="shared" si="41"/>
        <v>6873844013.1794882</v>
      </c>
      <c r="CX108" s="427">
        <f t="shared" si="42"/>
        <v>2161145265566.114</v>
      </c>
      <c r="CZ108" s="661">
        <f t="shared" si="43"/>
        <v>3.1806487618863872E-3</v>
      </c>
      <c r="DA108" s="660">
        <v>2.8593360706348197E-3</v>
      </c>
    </row>
    <row r="109" spans="1:105" ht="15.75">
      <c r="A109" s="171">
        <v>41214</v>
      </c>
      <c r="B109" s="316">
        <v>2199634072006.2783</v>
      </c>
      <c r="C109" s="173">
        <v>40913549359.080421</v>
      </c>
      <c r="D109" s="333">
        <v>-3.4105654178535852E-2</v>
      </c>
      <c r="E109" s="334">
        <v>0</v>
      </c>
      <c r="F109" s="335">
        <v>0</v>
      </c>
      <c r="G109" s="333">
        <v>-6.0949208346171665E-2</v>
      </c>
      <c r="H109" s="334">
        <v>388078352.24812073</v>
      </c>
      <c r="I109" s="335">
        <v>-23653068.345809706</v>
      </c>
      <c r="J109" s="333">
        <v>-2.2800192539991614E-2</v>
      </c>
      <c r="K109" s="334">
        <v>38648918.949456915</v>
      </c>
      <c r="L109" s="334">
        <v>-881202.79351014807</v>
      </c>
      <c r="M109" s="426">
        <v>-7.3555613456338056E-2</v>
      </c>
      <c r="N109" s="427">
        <v>5846999747.9897547</v>
      </c>
      <c r="O109" s="427">
        <v>-430079653.34244043</v>
      </c>
      <c r="P109" s="453">
        <v>-9.7774296581638765E-3</v>
      </c>
      <c r="Q109" s="671">
        <v>10490260060.815407</v>
      </c>
      <c r="R109" s="427">
        <v>-102567779.84046856</v>
      </c>
      <c r="S109" s="333">
        <v>-2.3934394058961698E-3</v>
      </c>
      <c r="T109" s="334">
        <v>0</v>
      </c>
      <c r="U109" s="334">
        <v>0</v>
      </c>
      <c r="V109" s="431">
        <v>-6.1242470576723287E-2</v>
      </c>
      <c r="W109" s="335">
        <v>2940003.7413440892</v>
      </c>
      <c r="X109" s="335">
        <v>-180053.09262472176</v>
      </c>
      <c r="Y109" s="670">
        <v>-3.0952342367089606E-2</v>
      </c>
      <c r="Z109" s="669">
        <v>289520623.36442304</v>
      </c>
      <c r="AA109" s="669">
        <v>-8961341.4567088243</v>
      </c>
      <c r="AB109" s="428">
        <v>-0.11673021331027018</v>
      </c>
      <c r="AC109" s="429">
        <v>313012660.14060748</v>
      </c>
      <c r="AD109" s="429">
        <v>-36538034.587028213</v>
      </c>
      <c r="AE109" s="426">
        <v>4.3289129912759102E-3</v>
      </c>
      <c r="AF109" s="427">
        <v>3781936213.9986811</v>
      </c>
      <c r="AG109" s="643">
        <v>16371672.808955722</v>
      </c>
      <c r="AH109" s="670">
        <v>-0.10778487487201206</v>
      </c>
      <c r="AI109" s="669">
        <v>175663742.87571564</v>
      </c>
      <c r="AJ109" s="669">
        <v>-18933894.545408312</v>
      </c>
      <c r="AK109" s="329">
        <v>-9.209190161786858E-2</v>
      </c>
      <c r="AL109" s="173">
        <v>0</v>
      </c>
      <c r="AM109" s="173">
        <f t="shared" si="37"/>
        <v>0</v>
      </c>
      <c r="AN109" s="426">
        <v>-8.5538833698429698E-2</v>
      </c>
      <c r="AO109" s="427">
        <v>184138976.32706162</v>
      </c>
      <c r="AP109" s="427">
        <v>-15751033.273439607</v>
      </c>
      <c r="AQ109" s="424">
        <v>-0.1893746092271876</v>
      </c>
      <c r="AR109" s="425">
        <v>0</v>
      </c>
      <c r="AS109" s="359">
        <v>0</v>
      </c>
      <c r="AT109" s="333">
        <v>-0.2178918267099407</v>
      </c>
      <c r="AU109" s="335">
        <v>0</v>
      </c>
      <c r="AV109" s="335">
        <v>0</v>
      </c>
      <c r="AW109" s="717">
        <v>-3.3392598859622365E-3</v>
      </c>
      <c r="AX109" s="359">
        <f t="shared" si="44"/>
        <v>58672428.393432215</v>
      </c>
      <c r="AY109" s="220">
        <f t="shared" si="38"/>
        <v>-195922.48654617995</v>
      </c>
      <c r="AZ109" s="426">
        <v>7.3667191727478265E-2</v>
      </c>
      <c r="BA109" s="427">
        <v>964936482.83815479</v>
      </c>
      <c r="BB109" s="454">
        <v>71084160.886076882</v>
      </c>
      <c r="BC109" s="426">
        <v>6.518792986905915E-2</v>
      </c>
      <c r="BD109" s="427">
        <v>60030704.716373689</v>
      </c>
      <c r="BE109" s="427">
        <v>3913277.3690411663</v>
      </c>
      <c r="BF109" s="658">
        <v>-3.9937105651289488E-2</v>
      </c>
      <c r="BG109" s="217">
        <f t="shared" si="45"/>
        <v>2923473933.7611961</v>
      </c>
      <c r="BH109" s="217">
        <f t="shared" si="39"/>
        <v>-116755087.36141178</v>
      </c>
      <c r="BI109" s="428">
        <v>-3.34331405305128E-2</v>
      </c>
      <c r="BJ109" s="429">
        <v>53051401.770422034</v>
      </c>
      <c r="BK109" s="430">
        <v>-1773674.9707312156</v>
      </c>
      <c r="BL109" s="426">
        <v>2.2545100349233876E-2</v>
      </c>
      <c r="BM109" s="429">
        <v>0</v>
      </c>
      <c r="BN109" s="643">
        <v>0</v>
      </c>
      <c r="BO109" s="428">
        <v>-1.3285857157293147E-2</v>
      </c>
      <c r="BP109" s="429">
        <v>44288357.819649935</v>
      </c>
      <c r="BQ109" s="430">
        <v>-588408.79572295595</v>
      </c>
      <c r="BR109" s="426">
        <v>2.7947649212203857E-2</v>
      </c>
      <c r="BS109" s="427">
        <v>757391401.21313047</v>
      </c>
      <c r="BT109" s="454">
        <v>21167309.197444122</v>
      </c>
      <c r="BU109" s="331">
        <v>-0.13547065323454649</v>
      </c>
      <c r="BV109" s="173">
        <f t="shared" si="46"/>
        <v>169837263.26754808</v>
      </c>
      <c r="BW109" s="172">
        <f t="shared" si="40"/>
        <v>-23007964.998422388</v>
      </c>
      <c r="BX109" s="426">
        <v>-1.5965328307872659E-2</v>
      </c>
      <c r="BY109" s="427">
        <v>282674366.35557896</v>
      </c>
      <c r="BZ109" s="427">
        <v>-4512989.0630866913</v>
      </c>
      <c r="CA109" s="431">
        <v>6.6342702704008147E-2</v>
      </c>
      <c r="CB109" s="335">
        <v>783122408.1521045</v>
      </c>
      <c r="CC109" s="335">
        <v>51954457.104881994</v>
      </c>
      <c r="CD109" s="431">
        <v>-3.7870483201064432E-2</v>
      </c>
      <c r="CE109" s="335">
        <v>308631558.52041727</v>
      </c>
      <c r="CF109" s="335">
        <v>-11688026.252265796</v>
      </c>
      <c r="CG109" s="424">
        <v>-0.11224928424595712</v>
      </c>
      <c r="CH109" s="425">
        <v>29162621.691750661</v>
      </c>
      <c r="CI109" s="359">
        <v>-3273483.4116346347</v>
      </c>
      <c r="CJ109" s="333">
        <v>-8.0549438623840536E-2</v>
      </c>
      <c r="CK109" s="334">
        <v>3497342418.4033427</v>
      </c>
      <c r="CL109" s="335">
        <v>-281708968.47773409</v>
      </c>
      <c r="CM109" s="333">
        <v>-8.1251647687260856E-2</v>
      </c>
      <c r="CN109" s="334">
        <v>60111788.909404039</v>
      </c>
      <c r="CO109" s="334">
        <v>-4884181.8943178914</v>
      </c>
      <c r="CP109" s="333">
        <v>-9.1128682711096309E-2</v>
      </c>
      <c r="CQ109" s="334">
        <v>74000530.173569947</v>
      </c>
      <c r="CR109" s="335">
        <v>-6743570.8346401649</v>
      </c>
      <c r="CS109" s="426">
        <v>0.1335810928511631</v>
      </c>
      <c r="CT109" s="427">
        <v>37035460.548067801</v>
      </c>
      <c r="CU109" s="427">
        <v>4947237.2942570327</v>
      </c>
      <c r="CV109" s="427">
        <f t="shared" si="41"/>
        <v>41836789584.243736</v>
      </c>
      <c r="CX109" s="427">
        <f t="shared" si="42"/>
        <v>2168019109579.2937</v>
      </c>
      <c r="CZ109" s="661">
        <f t="shared" si="43"/>
        <v>1.9297242076598765E-2</v>
      </c>
      <c r="DA109" s="660">
        <v>1.86001616722382E-2</v>
      </c>
    </row>
    <row r="110" spans="1:105" s="170" customFormat="1" ht="15.75">
      <c r="A110" s="187">
        <v>41244</v>
      </c>
      <c r="B110" s="317">
        <v>2240547621365.3589</v>
      </c>
      <c r="C110" s="189">
        <v>55744449980.342316</v>
      </c>
      <c r="D110" s="346">
        <v>-6.6547768424583386E-3</v>
      </c>
      <c r="E110" s="347">
        <v>0</v>
      </c>
      <c r="F110" s="348">
        <v>0</v>
      </c>
      <c r="G110" s="346">
        <v>7.0119028573409251E-2</v>
      </c>
      <c r="H110" s="347">
        <v>364425283.90231103</v>
      </c>
      <c r="I110" s="348">
        <v>25553146.894818924</v>
      </c>
      <c r="J110" s="346">
        <v>0.19704554676316458</v>
      </c>
      <c r="K110" s="347">
        <v>37767716.155946769</v>
      </c>
      <c r="L110" s="347">
        <v>7441960.2799445353</v>
      </c>
      <c r="M110" s="438">
        <v>9.8762544237017247E-2</v>
      </c>
      <c r="N110" s="439">
        <v>5416920094.6473141</v>
      </c>
      <c r="O110" s="439">
        <v>534988810.47599304</v>
      </c>
      <c r="P110" s="668">
        <v>8.4780381155040926E-2</v>
      </c>
      <c r="Q110" s="667">
        <v>10387692280.974939</v>
      </c>
      <c r="R110" s="439">
        <v>880672510.90233183</v>
      </c>
      <c r="S110" s="346">
        <v>5.0499134386159876E-2</v>
      </c>
      <c r="T110" s="347">
        <v>0</v>
      </c>
      <c r="U110" s="347">
        <v>0</v>
      </c>
      <c r="V110" s="443">
        <v>-3.0044076107473981E-2</v>
      </c>
      <c r="W110" s="348">
        <v>2759950.6487193676</v>
      </c>
      <c r="X110" s="348">
        <v>-82920.167342996865</v>
      </c>
      <c r="Y110" s="666">
        <v>8.7227507698486834E-2</v>
      </c>
      <c r="Z110" s="665">
        <v>280559281.90771419</v>
      </c>
      <c r="AA110" s="665">
        <v>24472486.922487076</v>
      </c>
      <c r="AB110" s="440">
        <v>4.6614851393546625E-2</v>
      </c>
      <c r="AC110" s="441">
        <v>276474625.55357927</v>
      </c>
      <c r="AD110" s="441">
        <v>12887823.584266545</v>
      </c>
      <c r="AE110" s="438">
        <v>3.5629679510954033E-2</v>
      </c>
      <c r="AF110" s="439">
        <v>3798307886.8076363</v>
      </c>
      <c r="AG110" s="664">
        <v>135332492.69088516</v>
      </c>
      <c r="AH110" s="666">
        <v>5.4663390081978611E-2</v>
      </c>
      <c r="AI110" s="665">
        <v>156729848.33030733</v>
      </c>
      <c r="AJ110" s="665">
        <v>8567384.8367689345</v>
      </c>
      <c r="AK110" s="340">
        <v>0.11881554616348709</v>
      </c>
      <c r="AL110" s="189">
        <v>0</v>
      </c>
      <c r="AM110" s="189">
        <f t="shared" si="37"/>
        <v>0</v>
      </c>
      <c r="AN110" s="438">
        <v>8.0170029249970326E-2</v>
      </c>
      <c r="AO110" s="439">
        <v>168387943.05362201</v>
      </c>
      <c r="AP110" s="439">
        <v>13499666.319951214</v>
      </c>
      <c r="AQ110" s="435">
        <v>0.10377927649020402</v>
      </c>
      <c r="AR110" s="436">
        <v>0</v>
      </c>
      <c r="AS110" s="437">
        <v>0</v>
      </c>
      <c r="AT110" s="346">
        <v>0.24289574120847243</v>
      </c>
      <c r="AU110" s="348">
        <v>0</v>
      </c>
      <c r="AV110" s="348">
        <v>0</v>
      </c>
      <c r="AW110" s="718">
        <v>7.7532253116012598E-2</v>
      </c>
      <c r="AX110" s="437">
        <f t="shared" si="44"/>
        <v>58476505.906886034</v>
      </c>
      <c r="AY110" s="721">
        <f t="shared" si="38"/>
        <v>4533815.2573126936</v>
      </c>
      <c r="AZ110" s="438">
        <v>3.9861701009717886E-2</v>
      </c>
      <c r="BA110" s="439">
        <v>1036020643.7242317</v>
      </c>
      <c r="BB110" s="663">
        <v>41297545.140030779</v>
      </c>
      <c r="BC110" s="438">
        <v>0.22955127523582722</v>
      </c>
      <c r="BD110" s="439">
        <v>63943982.085414857</v>
      </c>
      <c r="BE110" s="439">
        <v>14678422.631363871</v>
      </c>
      <c r="BF110" s="708">
        <v>0.15100293283508121</v>
      </c>
      <c r="BG110" s="239">
        <f t="shared" si="45"/>
        <v>2806718846.3997846</v>
      </c>
      <c r="BH110" s="239">
        <f t="shared" si="39"/>
        <v>423822777.44986326</v>
      </c>
      <c r="BI110" s="440">
        <v>-5.1012408906982519E-2</v>
      </c>
      <c r="BJ110" s="441">
        <v>51277726.79969082</v>
      </c>
      <c r="BK110" s="442">
        <v>-2615800.3673263644</v>
      </c>
      <c r="BL110" s="438">
        <v>8.3121832548626373E-2</v>
      </c>
      <c r="BM110" s="441">
        <v>0</v>
      </c>
      <c r="BN110" s="664">
        <v>0</v>
      </c>
      <c r="BO110" s="440">
        <v>7.1801785308356139E-3</v>
      </c>
      <c r="BP110" s="441">
        <v>43699949.023926981</v>
      </c>
      <c r="BQ110" s="442">
        <v>313773.43578021124</v>
      </c>
      <c r="BR110" s="438">
        <v>-2.8731776164841776E-2</v>
      </c>
      <c r="BS110" s="439">
        <v>778558710.41057467</v>
      </c>
      <c r="BT110" s="663">
        <v>-22369374.598704502</v>
      </c>
      <c r="BU110" s="343">
        <v>0.17459017630775509</v>
      </c>
      <c r="BV110" s="189">
        <f t="shared" si="46"/>
        <v>146829298.2691257</v>
      </c>
      <c r="BW110" s="188">
        <f t="shared" si="40"/>
        <v>25634953.071950614</v>
      </c>
      <c r="BX110" s="438">
        <v>8.0490379527138764E-2</v>
      </c>
      <c r="BY110" s="439">
        <v>278161377.29249227</v>
      </c>
      <c r="BZ110" s="439">
        <v>22389314.828064341</v>
      </c>
      <c r="CA110" s="443">
        <v>0.10324671708789283</v>
      </c>
      <c r="CB110" s="348">
        <v>835076865.2569865</v>
      </c>
      <c r="CC110" s="348">
        <v>86218944.853832483</v>
      </c>
      <c r="CD110" s="443">
        <v>5.8181210012447963E-2</v>
      </c>
      <c r="CE110" s="347">
        <v>296943532.26815146</v>
      </c>
      <c r="CF110" s="347">
        <v>17276534.01273144</v>
      </c>
      <c r="CG110" s="435">
        <v>0.20083802725628819</v>
      </c>
      <c r="CH110" s="436">
        <v>25889138.280116025</v>
      </c>
      <c r="CI110" s="437">
        <v>5199523.4595437562</v>
      </c>
      <c r="CJ110" s="346">
        <v>-1.9244664168448038E-2</v>
      </c>
      <c r="CK110" s="347">
        <v>3215633449.9256086</v>
      </c>
      <c r="CL110" s="348">
        <v>-61883785.83264631</v>
      </c>
      <c r="CM110" s="346">
        <v>1.7644114220009898E-2</v>
      </c>
      <c r="CN110" s="347">
        <v>55227607.015086144</v>
      </c>
      <c r="CO110" s="347">
        <v>974442.20627199986</v>
      </c>
      <c r="CP110" s="346">
        <v>-3.1188875696228552E-2</v>
      </c>
      <c r="CQ110" s="347">
        <v>67256959.338929787</v>
      </c>
      <c r="CR110" s="348">
        <v>-2097668.9445281792</v>
      </c>
      <c r="CS110" s="438">
        <v>0.10190638055065666</v>
      </c>
      <c r="CT110" s="439">
        <v>41982697.842324838</v>
      </c>
      <c r="CU110" s="439">
        <v>4278304.7828631876</v>
      </c>
      <c r="CV110" s="439">
        <f t="shared" si="41"/>
        <v>53543464896.215813</v>
      </c>
      <c r="CW110" s="662"/>
      <c r="CX110" s="439">
        <f t="shared" si="42"/>
        <v>2209855899163.5371</v>
      </c>
      <c r="CY110" s="662"/>
      <c r="CZ110" s="709">
        <f t="shared" si="43"/>
        <v>2.4229392023472119E-2</v>
      </c>
      <c r="DA110" s="674">
        <v>2.4879832701959002E-2</v>
      </c>
    </row>
    <row r="111" spans="1:105" ht="15.75">
      <c r="A111" s="171">
        <v>41275</v>
      </c>
      <c r="B111" s="316">
        <v>2336000000000</v>
      </c>
      <c r="C111" s="173">
        <v>117746273028.63863</v>
      </c>
      <c r="D111" s="333">
        <v>2.0336256742291139E-2</v>
      </c>
      <c r="E111" s="334">
        <v>0</v>
      </c>
      <c r="F111" s="335">
        <v>0</v>
      </c>
      <c r="G111" s="333">
        <v>3.5863330802535225E-2</v>
      </c>
      <c r="H111" s="334">
        <v>350179892</v>
      </c>
      <c r="I111" s="335">
        <v>12558617.307192057</v>
      </c>
      <c r="J111" s="333">
        <v>1.2067512560786949E-2</v>
      </c>
      <c r="K111" s="334">
        <v>0</v>
      </c>
      <c r="L111" s="334">
        <v>0</v>
      </c>
      <c r="M111" s="426">
        <v>-2.5776430775089731E-2</v>
      </c>
      <c r="N111" s="427">
        <v>5627767248</v>
      </c>
      <c r="O111" s="427">
        <v>-145063752.88638926</v>
      </c>
      <c r="P111" s="453">
        <v>2.3988592343945483E-2</v>
      </c>
      <c r="Q111" s="671">
        <v>5005313661</v>
      </c>
      <c r="R111" s="427">
        <v>120070428.96731034</v>
      </c>
      <c r="S111" s="333">
        <v>3.0379307769905356E-2</v>
      </c>
      <c r="T111" s="334">
        <v>274548678</v>
      </c>
      <c r="U111" s="334">
        <v>8340598.7867826438</v>
      </c>
      <c r="V111" s="431">
        <v>4.1541484645405871E-2</v>
      </c>
      <c r="W111" s="335">
        <v>0</v>
      </c>
      <c r="X111" s="335">
        <v>0</v>
      </c>
      <c r="Y111" s="670">
        <v>3.8296198948013969E-2</v>
      </c>
      <c r="Z111" s="669">
        <v>93918635</v>
      </c>
      <c r="AA111" s="669">
        <v>3596726.730885908</v>
      </c>
      <c r="AB111" s="428">
        <v>-1.7225388454628548E-2</v>
      </c>
      <c r="AC111" s="429">
        <v>131173500</v>
      </c>
      <c r="AD111" s="429">
        <v>-2259514.492453218</v>
      </c>
      <c r="AE111" s="426">
        <v>6.653369353480211E-2</v>
      </c>
      <c r="AF111" s="427">
        <v>8373364539</v>
      </c>
      <c r="AG111" s="643">
        <v>557110870.09300554</v>
      </c>
      <c r="AH111" s="670">
        <v>3.186916002434436E-2</v>
      </c>
      <c r="AI111" s="669">
        <v>0</v>
      </c>
      <c r="AJ111" s="669">
        <v>0</v>
      </c>
      <c r="AK111" s="329">
        <v>-4.1355249263819886E-2</v>
      </c>
      <c r="AL111" s="173">
        <v>101121866</v>
      </c>
      <c r="AM111" s="173">
        <f t="shared" si="37"/>
        <v>-4181919.9744525934</v>
      </c>
      <c r="AN111" s="426">
        <v>4.5380318441526617E-2</v>
      </c>
      <c r="AO111" s="427">
        <v>97753750</v>
      </c>
      <c r="AP111" s="427">
        <v>4436096.3038533824</v>
      </c>
      <c r="AQ111" s="424">
        <v>4.0254551858962477E-2</v>
      </c>
      <c r="AR111" s="425">
        <v>0</v>
      </c>
      <c r="AS111" s="359">
        <v>0</v>
      </c>
      <c r="AT111" s="333">
        <v>6.071199019391342E-2</v>
      </c>
      <c r="AU111" s="335">
        <v>0</v>
      </c>
      <c r="AV111" s="335">
        <v>0</v>
      </c>
      <c r="AW111" s="717">
        <v>0.15957812880986896</v>
      </c>
      <c r="AX111" s="316">
        <f>0</f>
        <v>0</v>
      </c>
      <c r="AY111" s="220">
        <f t="shared" si="38"/>
        <v>0</v>
      </c>
      <c r="AZ111" s="426">
        <v>5.3283229916763986E-2</v>
      </c>
      <c r="BA111" s="427">
        <v>1208330215</v>
      </c>
      <c r="BB111" s="454">
        <v>64383736.661217861</v>
      </c>
      <c r="BC111" s="426">
        <v>0.31010815155785693</v>
      </c>
      <c r="BD111" s="427">
        <v>147183168</v>
      </c>
      <c r="BE111" s="427">
        <v>45642700.16890952</v>
      </c>
      <c r="BF111" s="658">
        <v>-4.7605885819375282E-3</v>
      </c>
      <c r="BG111" s="217">
        <f>'[5]SPU investering'!K20</f>
        <v>4240063024</v>
      </c>
      <c r="BH111" s="217">
        <f t="shared" si="39"/>
        <v>-20185195.618749909</v>
      </c>
      <c r="BI111" s="428">
        <v>0.15271356054249596</v>
      </c>
      <c r="BJ111" s="429">
        <v>7393960</v>
      </c>
      <c r="BK111" s="430">
        <v>1129157.9581087935</v>
      </c>
      <c r="BL111" s="426">
        <v>7.7773189770608013E-3</v>
      </c>
      <c r="BM111" s="427">
        <v>27509496</v>
      </c>
      <c r="BN111" s="643">
        <v>213950.1252901782</v>
      </c>
      <c r="BO111" s="428">
        <v>-5.7824172894544341E-2</v>
      </c>
      <c r="BP111" s="429">
        <v>115657198</v>
      </c>
      <c r="BQ111" s="430">
        <v>-6687781.8136505485</v>
      </c>
      <c r="BR111" s="426">
        <v>-1.1826962728856269E-2</v>
      </c>
      <c r="BS111" s="427">
        <v>1894551715</v>
      </c>
      <c r="BT111" s="454">
        <v>-22406792.521195725</v>
      </c>
      <c r="BU111" s="331">
        <v>-2.9157480766534752E-2</v>
      </c>
      <c r="BV111" s="173">
        <v>259536623</v>
      </c>
      <c r="BW111" s="172">
        <f t="shared" si="40"/>
        <v>-7567434.0933338813</v>
      </c>
      <c r="BX111" s="426">
        <v>3.1848493856251374E-2</v>
      </c>
      <c r="BY111" s="427">
        <v>417085825</v>
      </c>
      <c r="BZ111" s="427">
        <v>13283555.335042035</v>
      </c>
      <c r="CA111" s="431">
        <v>4.2866027597474876E-2</v>
      </c>
      <c r="CB111" s="427">
        <v>931096632</v>
      </c>
      <c r="CC111" s="335">
        <v>39912413.923227906</v>
      </c>
      <c r="CD111" s="431">
        <v>3.9182349723371764E-2</v>
      </c>
      <c r="CE111" s="427">
        <v>10159364</v>
      </c>
      <c r="CF111" s="335">
        <v>398067.75321503304</v>
      </c>
      <c r="CG111" s="424">
        <v>5.1480330126525295E-2</v>
      </c>
      <c r="CH111" s="425">
        <v>89393194</v>
      </c>
      <c r="CI111" s="359">
        <v>4601991.1381845204</v>
      </c>
      <c r="CJ111" s="333">
        <v>-9.6864883539873908E-2</v>
      </c>
      <c r="CK111" s="334">
        <v>3109308976</v>
      </c>
      <c r="CL111" s="335">
        <v>-301182851.84972459</v>
      </c>
      <c r="CM111" s="333">
        <v>-2.598124539520667E-2</v>
      </c>
      <c r="CN111" s="334">
        <v>453121119</v>
      </c>
      <c r="CO111" s="334">
        <v>-11772650.986489642</v>
      </c>
      <c r="CP111" s="333">
        <v>8.5957131778972601E-2</v>
      </c>
      <c r="CQ111" s="334">
        <v>223166618</v>
      </c>
      <c r="CR111" s="335">
        <v>19182762.39209364</v>
      </c>
      <c r="CS111" s="426">
        <v>9.1827709155254844E-2</v>
      </c>
      <c r="CT111" s="427">
        <v>17373105</v>
      </c>
      <c r="CU111" s="427">
        <v>1595332.4330637038</v>
      </c>
      <c r="CV111" s="427">
        <f t="shared" si="41"/>
        <v>117371123916.79767</v>
      </c>
      <c r="CX111" s="427">
        <f t="shared" si="42"/>
        <v>2302793927999</v>
      </c>
      <c r="CZ111" s="661">
        <f t="shared" si="43"/>
        <v>5.0969008772220735E-2</v>
      </c>
      <c r="DA111" s="672">
        <v>5.0405082632122698E-2</v>
      </c>
    </row>
    <row r="112" spans="1:105" ht="15.75">
      <c r="A112" s="171">
        <v>41306</v>
      </c>
      <c r="B112" s="316">
        <v>2453746273028.6387</v>
      </c>
      <c r="C112" s="173">
        <v>28213044698.307278</v>
      </c>
      <c r="D112" s="333">
        <v>-6.4974807332496567E-2</v>
      </c>
      <c r="E112" s="334">
        <v>0</v>
      </c>
      <c r="F112" s="335">
        <v>0</v>
      </c>
      <c r="G112" s="333">
        <v>-6.1244221956109103E-2</v>
      </c>
      <c r="H112" s="334">
        <v>362738509.30719203</v>
      </c>
      <c r="I112" s="335">
        <v>-22215637.776037816</v>
      </c>
      <c r="J112" s="333">
        <v>-0.15976201485733849</v>
      </c>
      <c r="K112" s="334">
        <v>0</v>
      </c>
      <c r="L112" s="334">
        <v>0</v>
      </c>
      <c r="M112" s="426">
        <v>1.3093654445446195E-3</v>
      </c>
      <c r="N112" s="427">
        <v>5482703495.1136112</v>
      </c>
      <c r="O112" s="427">
        <v>7178862.4991857726</v>
      </c>
      <c r="P112" s="453">
        <v>-2.6024251461569465E-2</v>
      </c>
      <c r="Q112" s="671">
        <v>5125384089.9673109</v>
      </c>
      <c r="R112" s="427">
        <v>-133384284.39443667</v>
      </c>
      <c r="S112" s="333">
        <v>-2.3739886283021951E-2</v>
      </c>
      <c r="T112" s="334">
        <v>282889276.78678262</v>
      </c>
      <c r="U112" s="334">
        <v>-6715759.261604541</v>
      </c>
      <c r="V112" s="431">
        <v>2.1561584523520287E-3</v>
      </c>
      <c r="W112" s="335">
        <v>0</v>
      </c>
      <c r="X112" s="335">
        <v>0</v>
      </c>
      <c r="Y112" s="670">
        <v>-1.8211830433525096E-2</v>
      </c>
      <c r="Z112" s="669">
        <v>97515361.730885908</v>
      </c>
      <c r="AA112" s="669">
        <v>-1775933.2325067564</v>
      </c>
      <c r="AB112" s="428">
        <v>-0.12925247744693441</v>
      </c>
      <c r="AC112" s="429">
        <v>128913985.50754678</v>
      </c>
      <c r="AD112" s="429">
        <v>-16662452.00440862</v>
      </c>
      <c r="AE112" s="426">
        <v>-6.3943965513065026E-2</v>
      </c>
      <c r="AF112" s="427">
        <v>8930475409.0930061</v>
      </c>
      <c r="AG112" s="643">
        <v>-571050011.57431841</v>
      </c>
      <c r="AH112" s="670">
        <v>-2.4953393478427857E-2</v>
      </c>
      <c r="AI112" s="669">
        <v>0</v>
      </c>
      <c r="AJ112" s="669">
        <v>0</v>
      </c>
      <c r="AK112" s="329">
        <v>2.5760467958500628E-2</v>
      </c>
      <c r="AL112" s="173">
        <f t="shared" ref="AL112:AL122" si="47">AL111*(1+AK111)</f>
        <v>96939946.025547415</v>
      </c>
      <c r="AM112" s="173">
        <f t="shared" si="37"/>
        <v>2497218.3734898944</v>
      </c>
      <c r="AN112" s="426">
        <v>-0.19614710695080922</v>
      </c>
      <c r="AO112" s="427">
        <v>102189846.30385339</v>
      </c>
      <c r="AP112" s="427">
        <v>-20044242.712248687</v>
      </c>
      <c r="AQ112" s="424">
        <v>-0.31931062920010228</v>
      </c>
      <c r="AR112" s="425">
        <v>0</v>
      </c>
      <c r="AS112" s="359">
        <v>0</v>
      </c>
      <c r="AT112" s="333">
        <v>-0.12874445706619528</v>
      </c>
      <c r="AU112" s="335">
        <v>0</v>
      </c>
      <c r="AV112" s="335">
        <v>0</v>
      </c>
      <c r="AW112" s="717">
        <v>-0.17123276618930078</v>
      </c>
      <c r="AX112" s="316">
        <f>0</f>
        <v>0</v>
      </c>
      <c r="AY112" s="220">
        <f t="shared" si="38"/>
        <v>0</v>
      </c>
      <c r="AZ112" s="426">
        <v>-3.7310301512275011E-2</v>
      </c>
      <c r="BA112" s="427">
        <v>1272713951.6612179</v>
      </c>
      <c r="BB112" s="454">
        <v>-47485341.275359042</v>
      </c>
      <c r="BC112" s="426">
        <v>-4.3838491763308021E-2</v>
      </c>
      <c r="BD112" s="427">
        <v>192825868.16890952</v>
      </c>
      <c r="BE112" s="427">
        <v>-8453195.2334754579</v>
      </c>
      <c r="BF112" s="658">
        <v>-0.10355604222792236</v>
      </c>
      <c r="BG112" s="217">
        <f t="shared" ref="BG112:BG122" si="48">BG111*(1+BF111)</f>
        <v>4219877828.3812504</v>
      </c>
      <c r="BH112" s="217">
        <f t="shared" si="39"/>
        <v>-436993846.59252208</v>
      </c>
      <c r="BI112" s="428">
        <v>-5.9879411403814434E-2</v>
      </c>
      <c r="BJ112" s="429">
        <v>8523117.9581087921</v>
      </c>
      <c r="BK112" s="430">
        <v>-510359.28665683517</v>
      </c>
      <c r="BL112" s="426">
        <v>-8.7246523577395332E-2</v>
      </c>
      <c r="BM112" s="427">
        <v>27723446.125290181</v>
      </c>
      <c r="BN112" s="643">
        <v>-2418774.2960167793</v>
      </c>
      <c r="BO112" s="428">
        <v>-0.12797572155673689</v>
      </c>
      <c r="BP112" s="429">
        <v>108969416.18634945</v>
      </c>
      <c r="BQ112" s="430">
        <v>-13945439.664064435</v>
      </c>
      <c r="BR112" s="426">
        <v>5.1621567162790108E-2</v>
      </c>
      <c r="BS112" s="427">
        <v>1872144922.4788041</v>
      </c>
      <c r="BT112" s="454">
        <v>96643054.854216069</v>
      </c>
      <c r="BU112" s="331">
        <v>-0.12116723016187902</v>
      </c>
      <c r="BV112" s="173">
        <f t="shared" ref="BV112:BV122" si="49">BV111*(1+BU111)</f>
        <v>251969188.9066661</v>
      </c>
      <c r="BW112" s="172">
        <f t="shared" si="40"/>
        <v>-30530408.705955986</v>
      </c>
      <c r="BX112" s="426">
        <v>-4.3429706584578377E-2</v>
      </c>
      <c r="BY112" s="427">
        <v>430369380.335042</v>
      </c>
      <c r="BZ112" s="427">
        <v>-18690815.910937689</v>
      </c>
      <c r="CA112" s="431">
        <v>-0.19152710940248222</v>
      </c>
      <c r="CB112" s="335">
        <v>971009045.92322791</v>
      </c>
      <c r="CC112" s="335">
        <v>-185974555.76933795</v>
      </c>
      <c r="CD112" s="431">
        <v>-0.11221674293605532</v>
      </c>
      <c r="CE112" s="335">
        <v>10557431.753215034</v>
      </c>
      <c r="CF112" s="335">
        <v>-1184720.6051154793</v>
      </c>
      <c r="CG112" s="424">
        <v>-0.21690848472551322</v>
      </c>
      <c r="CH112" s="425">
        <v>93995185.138184518</v>
      </c>
      <c r="CI112" s="359">
        <v>-20388353.179817684</v>
      </c>
      <c r="CJ112" s="333">
        <v>-2.4616422670818334E-2</v>
      </c>
      <c r="CK112" s="334">
        <v>2808126124.1502757</v>
      </c>
      <c r="CL112" s="335">
        <v>-69126019.585050061</v>
      </c>
      <c r="CM112" s="333">
        <v>6.4727433015157486E-3</v>
      </c>
      <c r="CN112" s="334">
        <v>441348468.01351035</v>
      </c>
      <c r="CO112" s="334">
        <v>2856735.3399686869</v>
      </c>
      <c r="CP112" s="333">
        <v>-7.9940962652345945E-2</v>
      </c>
      <c r="CQ112" s="334">
        <v>242349380.39209366</v>
      </c>
      <c r="CR112" s="335">
        <v>-19373642.766743541</v>
      </c>
      <c r="CS112" s="426">
        <v>-4.0131347196799207E-2</v>
      </c>
      <c r="CT112" s="427">
        <v>18968437.433063705</v>
      </c>
      <c r="CU112" s="427">
        <v>-761228.94840704219</v>
      </c>
      <c r="CV112" s="427">
        <f t="shared" si="41"/>
        <v>29731553850.01543</v>
      </c>
      <c r="CX112" s="427">
        <f t="shared" si="42"/>
        <v>2420165051915.7974</v>
      </c>
      <c r="CZ112" s="661">
        <f t="shared" si="43"/>
        <v>1.2284928181439525E-2</v>
      </c>
      <c r="DA112" s="672">
        <v>1.1497947040581401E-2</v>
      </c>
    </row>
    <row r="113" spans="1:105" ht="15.75">
      <c r="A113" s="171">
        <v>41334</v>
      </c>
      <c r="B113" s="316">
        <v>2481959317726.9458</v>
      </c>
      <c r="C113" s="173">
        <v>46854984066.74334</v>
      </c>
      <c r="D113" s="333">
        <v>-8.2238633253244306E-2</v>
      </c>
      <c r="E113" s="334">
        <v>0</v>
      </c>
      <c r="F113" s="335">
        <v>0</v>
      </c>
      <c r="G113" s="333">
        <v>-2.7091347612036149E-2</v>
      </c>
      <c r="H113" s="334">
        <v>340522871.53115422</v>
      </c>
      <c r="I113" s="335">
        <v>-9225223.4824992269</v>
      </c>
      <c r="J113" s="333">
        <v>-0.1420528858790823</v>
      </c>
      <c r="K113" s="334">
        <v>0</v>
      </c>
      <c r="L113" s="334">
        <v>0</v>
      </c>
      <c r="M113" s="426">
        <v>-9.8091555864946431E-2</v>
      </c>
      <c r="N113" s="427">
        <v>5489882357.6127968</v>
      </c>
      <c r="O113" s="427">
        <v>-538511101.97375953</v>
      </c>
      <c r="P113" s="453">
        <v>-8.1873845134667014E-2</v>
      </c>
      <c r="Q113" s="671">
        <v>4991999805.5728741</v>
      </c>
      <c r="R113" s="427">
        <v>-408714218.99376136</v>
      </c>
      <c r="S113" s="333">
        <v>-1.8805102295482747E-2</v>
      </c>
      <c r="T113" s="334">
        <v>276173517.52517807</v>
      </c>
      <c r="U113" s="334">
        <v>-5193471.2483642707</v>
      </c>
      <c r="V113" s="431">
        <v>8.7403930909426955E-2</v>
      </c>
      <c r="W113" s="335">
        <v>0</v>
      </c>
      <c r="X113" s="335">
        <v>0</v>
      </c>
      <c r="Y113" s="670">
        <v>-3.8841079057580441E-2</v>
      </c>
      <c r="Z113" s="669">
        <v>95739428.498379141</v>
      </c>
      <c r="AA113" s="669">
        <v>-3718622.7112331139</v>
      </c>
      <c r="AB113" s="428">
        <v>-7.8388790851394732E-2</v>
      </c>
      <c r="AC113" s="429">
        <v>112251533.50313817</v>
      </c>
      <c r="AD113" s="429">
        <v>-8799261.9825258274</v>
      </c>
      <c r="AE113" s="426">
        <v>-3.6913161128291114E-2</v>
      </c>
      <c r="AF113" s="427">
        <v>8359425397.5186872</v>
      </c>
      <c r="AG113" s="643">
        <v>-308572816.63853627</v>
      </c>
      <c r="AH113" s="670">
        <v>6.4741078352961737E-2</v>
      </c>
      <c r="AI113" s="669">
        <v>0</v>
      </c>
      <c r="AJ113" s="669">
        <v>0</v>
      </c>
      <c r="AK113" s="329">
        <v>-0.12118207201566271</v>
      </c>
      <c r="AL113" s="173">
        <f t="shared" si="47"/>
        <v>99437164.399037302</v>
      </c>
      <c r="AM113" s="173">
        <f t="shared" si="37"/>
        <v>-12050001.61723743</v>
      </c>
      <c r="AN113" s="426">
        <v>-8.2733978257722218E-2</v>
      </c>
      <c r="AO113" s="427">
        <v>82145603.59160471</v>
      </c>
      <c r="AP113" s="427">
        <v>-6796232.5815152926</v>
      </c>
      <c r="AQ113" s="424">
        <v>-2.0142034278552077E-2</v>
      </c>
      <c r="AR113" s="425">
        <v>0</v>
      </c>
      <c r="AS113" s="359">
        <v>0</v>
      </c>
      <c r="AT113" s="333">
        <v>-4.9626007273549246E-2</v>
      </c>
      <c r="AU113" s="335">
        <v>0</v>
      </c>
      <c r="AV113" s="335">
        <v>0</v>
      </c>
      <c r="AW113" s="717">
        <v>-0.18225817998712865</v>
      </c>
      <c r="AX113" s="316">
        <f>0</f>
        <v>0</v>
      </c>
      <c r="AY113" s="220">
        <f t="shared" si="38"/>
        <v>0</v>
      </c>
      <c r="AZ113" s="426">
        <v>-1.9020206034169495E-2</v>
      </c>
      <c r="BA113" s="427">
        <v>1225228610.385859</v>
      </c>
      <c r="BB113" s="454">
        <v>-23304100.608498219</v>
      </c>
      <c r="BC113" s="426">
        <v>-0.14552220083998096</v>
      </c>
      <c r="BD113" s="427">
        <v>184372672.93543407</v>
      </c>
      <c r="BE113" s="427">
        <v>-26830317.140314359</v>
      </c>
      <c r="BF113" s="658">
        <v>-5.1021729691125471E-2</v>
      </c>
      <c r="BG113" s="217">
        <f t="shared" si="48"/>
        <v>3782883981.7887282</v>
      </c>
      <c r="BH113" s="217">
        <f t="shared" si="39"/>
        <v>-193009283.97171289</v>
      </c>
      <c r="BI113" s="428">
        <v>-4.4072112495735637E-2</v>
      </c>
      <c r="BJ113" s="429">
        <v>8012758.671451957</v>
      </c>
      <c r="BK113" s="430">
        <v>-353139.20156941185</v>
      </c>
      <c r="BL113" s="426">
        <v>-0.1130690426217258</v>
      </c>
      <c r="BM113" s="427">
        <v>25304671.829273403</v>
      </c>
      <c r="BN113" s="643">
        <v>-2861175.0175928986</v>
      </c>
      <c r="BO113" s="428">
        <v>0.11380731716775291</v>
      </c>
      <c r="BP113" s="429">
        <v>95023976.522285014</v>
      </c>
      <c r="BQ113" s="430">
        <v>10814423.834612798</v>
      </c>
      <c r="BR113" s="426">
        <v>2.309037560309013E-2</v>
      </c>
      <c r="BS113" s="427">
        <v>1968787977.3330204</v>
      </c>
      <c r="BT113" s="454">
        <v>45460053.879467539</v>
      </c>
      <c r="BU113" s="331">
        <v>-0.12694434705496949</v>
      </c>
      <c r="BV113" s="173">
        <f t="shared" si="49"/>
        <v>221438780.20071012</v>
      </c>
      <c r="BW113" s="172">
        <f t="shared" si="40"/>
        <v>-28110401.365228049</v>
      </c>
      <c r="BX113" s="426">
        <v>5.6556997022630388E-2</v>
      </c>
      <c r="BY113" s="427">
        <v>411678564.42410433</v>
      </c>
      <c r="BZ113" s="427">
        <v>23283303.342414822</v>
      </c>
      <c r="CA113" s="431">
        <v>-9.8929018776532845E-2</v>
      </c>
      <c r="CB113" s="335">
        <v>785034490.15389001</v>
      </c>
      <c r="CC113" s="335">
        <v>-77662691.816660076</v>
      </c>
      <c r="CD113" s="431">
        <v>-0.16674708248950992</v>
      </c>
      <c r="CE113" s="335">
        <v>9372711.1480995547</v>
      </c>
      <c r="CF113" s="335">
        <v>-1562872.2389625057</v>
      </c>
      <c r="CG113" s="424">
        <v>-0.28425743742930393</v>
      </c>
      <c r="CH113" s="425">
        <v>73606831.958366841</v>
      </c>
      <c r="CI113" s="359">
        <v>-20923289.42977475</v>
      </c>
      <c r="CJ113" s="333">
        <v>6.1495564930067935E-2</v>
      </c>
      <c r="CK113" s="334">
        <v>2739000104.5652256</v>
      </c>
      <c r="CL113" s="335">
        <v>168436358.7737537</v>
      </c>
      <c r="CM113" s="333">
        <v>3.4776769234230183E-2</v>
      </c>
      <c r="CN113" s="334">
        <v>444205203.35347903</v>
      </c>
      <c r="CO113" s="334">
        <v>15448021.849668231</v>
      </c>
      <c r="CP113" s="333">
        <v>-6.2055139766132826E-2</v>
      </c>
      <c r="CQ113" s="334">
        <v>222975737.62535012</v>
      </c>
      <c r="CR113" s="335">
        <v>-13836790.562797664</v>
      </c>
      <c r="CS113" s="426">
        <v>-0.11963340846554653</v>
      </c>
      <c r="CT113" s="427">
        <v>18207208.484656662</v>
      </c>
      <c r="CU113" s="427">
        <v>-2178190.4096622947</v>
      </c>
      <c r="CV113" s="427">
        <f t="shared" si="41"/>
        <v>48283755108.055618</v>
      </c>
      <c r="CX113" s="427">
        <f t="shared" si="42"/>
        <v>2449896605765.8125</v>
      </c>
      <c r="CZ113" s="661">
        <f t="shared" si="43"/>
        <v>1.9708486878352409E-2</v>
      </c>
      <c r="DA113" s="672">
        <v>1.8878224043436202E-2</v>
      </c>
    </row>
    <row r="114" spans="1:105" ht="15.75">
      <c r="A114" s="171">
        <v>41365</v>
      </c>
      <c r="B114" s="316">
        <v>2528814301793.689</v>
      </c>
      <c r="C114" s="173">
        <v>63334025112.27343</v>
      </c>
      <c r="D114" s="333">
        <v>4.8929279741412347E-2</v>
      </c>
      <c r="E114" s="334">
        <v>0</v>
      </c>
      <c r="F114" s="335">
        <v>0</v>
      </c>
      <c r="G114" s="333">
        <v>-6.1315271835080183E-2</v>
      </c>
      <c r="H114" s="334">
        <v>331297648.04865497</v>
      </c>
      <c r="I114" s="335">
        <v>-20313605.348426003</v>
      </c>
      <c r="J114" s="333">
        <v>6.8796710922173113E-2</v>
      </c>
      <c r="K114" s="334">
        <v>0</v>
      </c>
      <c r="L114" s="334">
        <v>0</v>
      </c>
      <c r="M114" s="426">
        <v>-7.7596324996353175E-2</v>
      </c>
      <c r="N114" s="427">
        <v>4951371255.6390371</v>
      </c>
      <c r="O114" s="427">
        <v>-384208213.13016802</v>
      </c>
      <c r="P114" s="453">
        <v>-7.9255160136659578E-2</v>
      </c>
      <c r="Q114" s="671">
        <v>4583285586.579113</v>
      </c>
      <c r="R114" s="427">
        <v>-363249033.11637133</v>
      </c>
      <c r="S114" s="333">
        <v>-3.1170252763852796E-2</v>
      </c>
      <c r="T114" s="334">
        <v>270980046.27681381</v>
      </c>
      <c r="U114" s="334">
        <v>-8446516.5364088137</v>
      </c>
      <c r="V114" s="431">
        <v>-2.8695428519383365E-2</v>
      </c>
      <c r="W114" s="335">
        <v>0</v>
      </c>
      <c r="X114" s="335">
        <v>0</v>
      </c>
      <c r="Y114" s="670">
        <v>-7.6688727851792995E-2</v>
      </c>
      <c r="Z114" s="669">
        <v>92020805.787146032</v>
      </c>
      <c r="AA114" s="669">
        <v>-7056958.5317131402</v>
      </c>
      <c r="AB114" s="428">
        <v>-0.10075993851793449</v>
      </c>
      <c r="AC114" s="429">
        <v>103452271.52061234</v>
      </c>
      <c r="AD114" s="429">
        <v>-10423844.517957566</v>
      </c>
      <c r="AE114" s="426">
        <v>-0.13575857640678696</v>
      </c>
      <c r="AF114" s="427">
        <v>8050852580.8801508</v>
      </c>
      <c r="AG114" s="643">
        <v>-1092972285.2411959</v>
      </c>
      <c r="AH114" s="670">
        <v>-0.18384190551711338</v>
      </c>
      <c r="AI114" s="669">
        <v>0</v>
      </c>
      <c r="AJ114" s="669">
        <v>0</v>
      </c>
      <c r="AK114" s="329">
        <v>-4.2773716316944377E-2</v>
      </c>
      <c r="AL114" s="173">
        <f t="shared" si="47"/>
        <v>87387162.781799883</v>
      </c>
      <c r="AM114" s="173">
        <f t="shared" si="37"/>
        <v>-3737873.7105713482</v>
      </c>
      <c r="AN114" s="426">
        <v>-0.37378601666126116</v>
      </c>
      <c r="AO114" s="427">
        <v>75349371.010089412</v>
      </c>
      <c r="AP114" s="427">
        <v>-28164541.247792829</v>
      </c>
      <c r="AQ114" s="424">
        <v>-0.16498667088121283</v>
      </c>
      <c r="AR114" s="425">
        <v>0</v>
      </c>
      <c r="AS114" s="359">
        <v>0</v>
      </c>
      <c r="AT114" s="333">
        <v>-0.18894410770212769</v>
      </c>
      <c r="AU114" s="335">
        <v>0</v>
      </c>
      <c r="AV114" s="335">
        <v>0</v>
      </c>
      <c r="AW114" s="717">
        <v>-0.35136172097150087</v>
      </c>
      <c r="AX114" s="316">
        <f>0</f>
        <v>0</v>
      </c>
      <c r="AY114" s="220">
        <f t="shared" si="38"/>
        <v>0</v>
      </c>
      <c r="AZ114" s="426">
        <v>-8.335142614378302E-2</v>
      </c>
      <c r="BA114" s="427">
        <v>1201924509.7773607</v>
      </c>
      <c r="BB114" s="454">
        <v>-100182122.0071103</v>
      </c>
      <c r="BC114" s="426">
        <v>2.6547954649529245E-2</v>
      </c>
      <c r="BD114" s="427">
        <v>157542355.7951197</v>
      </c>
      <c r="BE114" s="427">
        <v>4182427.3170288387</v>
      </c>
      <c r="BF114" s="658">
        <v>-3.8512147019511854E-2</v>
      </c>
      <c r="BG114" s="217">
        <f t="shared" si="48"/>
        <v>3589874697.8170152</v>
      </c>
      <c r="BH114" s="217">
        <f t="shared" si="39"/>
        <v>-138253782.14395458</v>
      </c>
      <c r="BI114" s="428">
        <v>-0.419217392994157</v>
      </c>
      <c r="BJ114" s="429">
        <v>7659619.4698825451</v>
      </c>
      <c r="BK114" s="430">
        <v>-3211045.7054914474</v>
      </c>
      <c r="BL114" s="426">
        <v>-5.2095413690194494E-3</v>
      </c>
      <c r="BM114" s="427">
        <v>22443496.811680503</v>
      </c>
      <c r="BN114" s="643">
        <v>-116920.32510590569</v>
      </c>
      <c r="BO114" s="428">
        <v>4.5076675314910122E-2</v>
      </c>
      <c r="BP114" s="429">
        <v>105838400.35689782</v>
      </c>
      <c r="BQ114" s="430">
        <v>4770843.2087373501</v>
      </c>
      <c r="BR114" s="426">
        <v>-5.6115351710975044E-2</v>
      </c>
      <c r="BS114" s="427">
        <v>2014248031.2124882</v>
      </c>
      <c r="BT114" s="454">
        <v>-113030236.70462781</v>
      </c>
      <c r="BU114" s="331">
        <v>-4.1147699574399316E-2</v>
      </c>
      <c r="BV114" s="173">
        <f t="shared" si="49"/>
        <v>193328378.83548206</v>
      </c>
      <c r="BW114" s="172">
        <f t="shared" si="40"/>
        <v>-7955018.0515280748</v>
      </c>
      <c r="BX114" s="426">
        <v>-2.6284966536422462E-2</v>
      </c>
      <c r="BY114" s="427">
        <v>434961867.76651913</v>
      </c>
      <c r="BZ114" s="427">
        <v>-11432958.138862766</v>
      </c>
      <c r="CA114" s="431">
        <v>-0.11879582181123607</v>
      </c>
      <c r="CB114" s="335">
        <v>707371798.33722997</v>
      </c>
      <c r="CC114" s="335">
        <v>-84032814.109563187</v>
      </c>
      <c r="CD114" s="431">
        <v>-0.23579956401311167</v>
      </c>
      <c r="CE114" s="335">
        <v>7809838.9091370497</v>
      </c>
      <c r="CF114" s="335">
        <v>-1841556.6097871519</v>
      </c>
      <c r="CG114" s="424">
        <v>-0.14980146352577378</v>
      </c>
      <c r="CH114" s="425">
        <v>52683542.528592095</v>
      </c>
      <c r="CI114" s="359">
        <v>-7892071.7745054401</v>
      </c>
      <c r="CJ114" s="333">
        <v>-5.1683547898101929E-2</v>
      </c>
      <c r="CK114" s="334">
        <v>2907436463.3389792</v>
      </c>
      <c r="CL114" s="335">
        <v>-150266631.7136682</v>
      </c>
      <c r="CM114" s="333">
        <v>-4.5594664189548176E-2</v>
      </c>
      <c r="CN114" s="334">
        <v>459653225.20314729</v>
      </c>
      <c r="CO114" s="334">
        <v>-20957734.446780264</v>
      </c>
      <c r="CP114" s="333">
        <v>6.6729868222657834E-2</v>
      </c>
      <c r="CQ114" s="334">
        <v>209138947.06255245</v>
      </c>
      <c r="CR114" s="335">
        <v>13955814.377709538</v>
      </c>
      <c r="CS114" s="426">
        <v>2.7853596047552692E-2</v>
      </c>
      <c r="CT114" s="427">
        <v>16029018.074994368</v>
      </c>
      <c r="CU114" s="427">
        <v>446465.79449981381</v>
      </c>
      <c r="CV114" s="427">
        <f t="shared" si="41"/>
        <v>65868415324.687035</v>
      </c>
      <c r="CX114" s="427">
        <f t="shared" si="42"/>
        <v>2498180360873.8682</v>
      </c>
      <c r="CZ114" s="661">
        <f t="shared" si="43"/>
        <v>2.6366557177499441E-2</v>
      </c>
      <c r="DA114" s="672">
        <v>2.50449489578379E-2</v>
      </c>
    </row>
    <row r="115" spans="1:105" ht="15.75">
      <c r="A115" s="171">
        <v>41395</v>
      </c>
      <c r="B115" s="316">
        <v>2592148326905.9624</v>
      </c>
      <c r="C115" s="173">
        <v>53221590138.664108</v>
      </c>
      <c r="D115" s="333">
        <v>-3.5031655972449567E-2</v>
      </c>
      <c r="E115" s="334">
        <v>0</v>
      </c>
      <c r="F115" s="335">
        <v>0</v>
      </c>
      <c r="G115" s="333">
        <v>1.4586643816048456E-2</v>
      </c>
      <c r="H115" s="334">
        <v>310984042.70022893</v>
      </c>
      <c r="I115" s="335">
        <v>4536213.4633430429</v>
      </c>
      <c r="J115" s="333">
        <v>-8.7056741995642471E-3</v>
      </c>
      <c r="K115" s="334">
        <v>0</v>
      </c>
      <c r="L115" s="334">
        <v>0</v>
      </c>
      <c r="M115" s="426">
        <v>-3.0710311457480179E-2</v>
      </c>
      <c r="N115" s="427">
        <v>4567163042.5088692</v>
      </c>
      <c r="O115" s="427">
        <v>-140258999.51254016</v>
      </c>
      <c r="P115" s="453">
        <v>5.36151295731329E-2</v>
      </c>
      <c r="Q115" s="671">
        <v>4220036553.4627419</v>
      </c>
      <c r="R115" s="427">
        <v>226257806.6172621</v>
      </c>
      <c r="S115" s="333">
        <v>-4.1290913480500444E-2</v>
      </c>
      <c r="T115" s="334">
        <v>262533529.74040499</v>
      </c>
      <c r="U115" s="334">
        <v>-10840249.262241453</v>
      </c>
      <c r="V115" s="431">
        <v>8.7180473279460061E-2</v>
      </c>
      <c r="W115" s="335">
        <v>0</v>
      </c>
      <c r="X115" s="335">
        <v>0</v>
      </c>
      <c r="Y115" s="670">
        <v>7.4722651553828807E-3</v>
      </c>
      <c r="Z115" s="669">
        <v>84963847.255432889</v>
      </c>
      <c r="AA115" s="669">
        <v>634872.39531404455</v>
      </c>
      <c r="AB115" s="428">
        <v>8.8444771391798058E-2</v>
      </c>
      <c r="AC115" s="429">
        <v>93028427.002654776</v>
      </c>
      <c r="AD115" s="429">
        <v>8227877.9591883747</v>
      </c>
      <c r="AE115" s="426">
        <v>7.5362208522065474E-2</v>
      </c>
      <c r="AF115" s="427">
        <v>6957880295.6389542</v>
      </c>
      <c r="AG115" s="643">
        <v>524361225.71151346</v>
      </c>
      <c r="AH115" s="670">
        <v>-6.2815342099450777E-2</v>
      </c>
      <c r="AI115" s="669">
        <v>0</v>
      </c>
      <c r="AJ115" s="669">
        <v>0</v>
      </c>
      <c r="AK115" s="329">
        <v>-9.1028252280250646E-2</v>
      </c>
      <c r="AL115" s="173">
        <f t="shared" si="47"/>
        <v>83649289.071228534</v>
      </c>
      <c r="AM115" s="173">
        <f t="shared" si="37"/>
        <v>-7614448.5886394046</v>
      </c>
      <c r="AN115" s="426">
        <v>1.850619294659112E-3</v>
      </c>
      <c r="AO115" s="427">
        <v>47184829.76229658</v>
      </c>
      <c r="AP115" s="427">
        <v>87321.156373311576</v>
      </c>
      <c r="AQ115" s="424">
        <v>0.17241265410969778</v>
      </c>
      <c r="AR115" s="425">
        <v>0</v>
      </c>
      <c r="AS115" s="359">
        <v>0</v>
      </c>
      <c r="AT115" s="333">
        <v>3.4608616469799798E-2</v>
      </c>
      <c r="AU115" s="335">
        <v>0</v>
      </c>
      <c r="AV115" s="335">
        <v>0</v>
      </c>
      <c r="AW115" s="717">
        <v>-7.5182685949040234E-2</v>
      </c>
      <c r="AX115" s="316">
        <f>0</f>
        <v>0</v>
      </c>
      <c r="AY115" s="220">
        <f t="shared" si="38"/>
        <v>0</v>
      </c>
      <c r="AZ115" s="426">
        <v>0.11973041439325081</v>
      </c>
      <c r="BA115" s="427">
        <v>1101742387.7702503</v>
      </c>
      <c r="BB115" s="454">
        <v>131912072.6423417</v>
      </c>
      <c r="BC115" s="426">
        <v>0.12112691307378459</v>
      </c>
      <c r="BD115" s="427">
        <v>161724783.11214855</v>
      </c>
      <c r="BE115" s="427">
        <v>19589223.745901883</v>
      </c>
      <c r="BF115" s="658">
        <v>-1.0129778370162644E-2</v>
      </c>
      <c r="BG115" s="217">
        <f t="shared" si="48"/>
        <v>3451620915.6730604</v>
      </c>
      <c r="BH115" s="217">
        <f t="shared" si="39"/>
        <v>-34964154.89358595</v>
      </c>
      <c r="BI115" s="428">
        <v>-4.6458681732663383E-2</v>
      </c>
      <c r="BJ115" s="429">
        <v>4448573.7643910982</v>
      </c>
      <c r="BK115" s="430">
        <v>-206674.8726841223</v>
      </c>
      <c r="BL115" s="426">
        <v>-8.0184706883226722E-2</v>
      </c>
      <c r="BM115" s="427">
        <v>22326576.486574598</v>
      </c>
      <c r="BN115" s="643">
        <v>-1790249.9912819259</v>
      </c>
      <c r="BO115" s="428">
        <v>2.1276285343134558E-2</v>
      </c>
      <c r="BP115" s="429">
        <v>110609243.56563516</v>
      </c>
      <c r="BQ115" s="430">
        <v>2353353.8276907238</v>
      </c>
      <c r="BR115" s="426">
        <v>5.0177061048070376E-2</v>
      </c>
      <c r="BS115" s="427">
        <v>1901217794.5078604</v>
      </c>
      <c r="BT115" s="454">
        <v>95397521.34069863</v>
      </c>
      <c r="BU115" s="331">
        <v>-5.4353367815727346E-2</v>
      </c>
      <c r="BV115" s="173">
        <f t="shared" si="49"/>
        <v>185373360.78395399</v>
      </c>
      <c r="BW115" s="172">
        <f t="shared" si="40"/>
        <v>-10075666.461927779</v>
      </c>
      <c r="BX115" s="426">
        <v>-0.10993996500226523</v>
      </c>
      <c r="BY115" s="427">
        <v>423528909.6276564</v>
      </c>
      <c r="BZ115" s="427">
        <v>-46562753.501912095</v>
      </c>
      <c r="CA115" s="431">
        <v>8.8689749832810499E-2</v>
      </c>
      <c r="CB115" s="335">
        <v>623338984.22766685</v>
      </c>
      <c r="CC115" s="335">
        <v>55283778.572189979</v>
      </c>
      <c r="CD115" s="431">
        <v>9.79886396238598E-2</v>
      </c>
      <c r="CE115" s="335">
        <v>5968282.2993498975</v>
      </c>
      <c r="CF115" s="335">
        <v>584823.86340445839</v>
      </c>
      <c r="CG115" s="424">
        <v>7.6034420473652622E-2</v>
      </c>
      <c r="CH115" s="425">
        <v>44791470.754086651</v>
      </c>
      <c r="CI115" s="359">
        <v>3405693.5209495388</v>
      </c>
      <c r="CJ115" s="333">
        <v>3.6289809353721357E-2</v>
      </c>
      <c r="CK115" s="334">
        <v>2757169831.6253109</v>
      </c>
      <c r="CL115" s="335">
        <v>100057167.54551455</v>
      </c>
      <c r="CM115" s="333">
        <v>0.10735009766585933</v>
      </c>
      <c r="CN115" s="334">
        <v>438695490.75636703</v>
      </c>
      <c r="CO115" s="334">
        <v>47094003.778268091</v>
      </c>
      <c r="CP115" s="333">
        <v>-2.665786629474726E-2</v>
      </c>
      <c r="CQ115" s="334">
        <v>223094761.44026199</v>
      </c>
      <c r="CR115" s="335">
        <v>-5947230.3215330411</v>
      </c>
      <c r="CS115" s="426">
        <v>-4.5205248774022017E-2</v>
      </c>
      <c r="CT115" s="427">
        <v>16475483.869494183</v>
      </c>
      <c r="CU115" s="427">
        <v>-744778.34699287137</v>
      </c>
      <c r="CV115" s="427">
        <f t="shared" si="41"/>
        <v>52260812388.277496</v>
      </c>
      <c r="CX115" s="427">
        <f t="shared" si="42"/>
        <v>2564048776198.5562</v>
      </c>
      <c r="CZ115" s="661">
        <f t="shared" si="43"/>
        <v>2.0382144393430408E-2</v>
      </c>
      <c r="DA115" s="672">
        <v>2.0531845954274697E-2</v>
      </c>
    </row>
    <row r="116" spans="1:105" ht="15.75">
      <c r="A116" s="171">
        <v>41426</v>
      </c>
      <c r="B116" s="316">
        <v>2645369917044.6265</v>
      </c>
      <c r="C116" s="173">
        <v>-94022193098.170715</v>
      </c>
      <c r="D116" s="333">
        <v>-9.2725418038646715E-2</v>
      </c>
      <c r="E116" s="334">
        <v>0</v>
      </c>
      <c r="F116" s="335">
        <v>0</v>
      </c>
      <c r="G116" s="333">
        <v>-0.14448305889017996</v>
      </c>
      <c r="H116" s="334">
        <v>315520256.16357195</v>
      </c>
      <c r="I116" s="335">
        <v>-45587331.752326034</v>
      </c>
      <c r="J116" s="333">
        <v>-0.24247334960700845</v>
      </c>
      <c r="K116" s="334">
        <v>0</v>
      </c>
      <c r="L116" s="334">
        <v>0</v>
      </c>
      <c r="M116" s="426">
        <v>-0.12811649238732253</v>
      </c>
      <c r="N116" s="427">
        <v>4426904042.9963293</v>
      </c>
      <c r="O116" s="427">
        <v>-567159418.12394655</v>
      </c>
      <c r="P116" s="453">
        <v>-0.12199711580937377</v>
      </c>
      <c r="Q116" s="671">
        <v>4446294360.0800037</v>
      </c>
      <c r="R116" s="427">
        <v>-542435087.96924567</v>
      </c>
      <c r="S116" s="333">
        <v>-7.9149619334709376E-2</v>
      </c>
      <c r="T116" s="334">
        <v>251693280.47816354</v>
      </c>
      <c r="U116" s="334">
        <v>-19921427.338950884</v>
      </c>
      <c r="V116" s="431">
        <v>9.3773945566469577E-2</v>
      </c>
      <c r="W116" s="335">
        <v>0</v>
      </c>
      <c r="X116" s="335">
        <v>0</v>
      </c>
      <c r="Y116" s="670">
        <v>-0.19551275665759618</v>
      </c>
      <c r="Z116" s="669">
        <v>85598719.650746942</v>
      </c>
      <c r="AA116" s="669">
        <v>-16735641.645278282</v>
      </c>
      <c r="AB116" s="428">
        <v>-0.25413859891120327</v>
      </c>
      <c r="AC116" s="429">
        <v>101256304.96184315</v>
      </c>
      <c r="AD116" s="429">
        <v>-25733135.473928336</v>
      </c>
      <c r="AE116" s="426">
        <v>-0.13910171512393876</v>
      </c>
      <c r="AF116" s="427">
        <v>7482241521.3504677</v>
      </c>
      <c r="AG116" s="643">
        <v>-1040792628.591399</v>
      </c>
      <c r="AH116" s="670">
        <v>-0.27597369335466937</v>
      </c>
      <c r="AI116" s="669">
        <v>0</v>
      </c>
      <c r="AJ116" s="669">
        <v>0</v>
      </c>
      <c r="AK116" s="329">
        <v>-6.6576170565247478E-2</v>
      </c>
      <c r="AL116" s="173">
        <f t="shared" si="47"/>
        <v>76034840.482589126</v>
      </c>
      <c r="AM116" s="173">
        <f t="shared" si="37"/>
        <v>-5062108.5088702375</v>
      </c>
      <c r="AN116" s="426">
        <v>-0.23437687107392552</v>
      </c>
      <c r="AO116" s="427">
        <v>47272150.918669887</v>
      </c>
      <c r="AP116" s="427">
        <v>-11079498.821252242</v>
      </c>
      <c r="AQ116" s="424">
        <v>-0.32261116097613052</v>
      </c>
      <c r="AR116" s="425">
        <v>0</v>
      </c>
      <c r="AS116" s="359">
        <v>0</v>
      </c>
      <c r="AT116" s="333">
        <v>-0.25278344206658099</v>
      </c>
      <c r="AU116" s="335">
        <v>0</v>
      </c>
      <c r="AV116" s="335">
        <v>0</v>
      </c>
      <c r="AW116" s="717">
        <v>-0.28792967574679385</v>
      </c>
      <c r="AX116" s="316">
        <f>0</f>
        <v>0</v>
      </c>
      <c r="AY116" s="220">
        <f t="shared" si="38"/>
        <v>0</v>
      </c>
      <c r="AZ116" s="426">
        <v>-9.3677449114238226E-2</v>
      </c>
      <c r="BA116" s="427">
        <v>1233654460.4125919</v>
      </c>
      <c r="BB116" s="454">
        <v>-115565602.93985359</v>
      </c>
      <c r="BC116" s="426">
        <v>-0.20353223195991349</v>
      </c>
      <c r="BD116" s="427">
        <v>181314006.85805044</v>
      </c>
      <c r="BE116" s="427">
        <v>-36903244.501414068</v>
      </c>
      <c r="BF116" s="658">
        <v>-0.17085892200751696</v>
      </c>
      <c r="BG116" s="217">
        <f t="shared" si="48"/>
        <v>3416656760.7794747</v>
      </c>
      <c r="BH116" s="217">
        <f t="shared" si="39"/>
        <v>-583766291.0164758</v>
      </c>
      <c r="BI116" s="428">
        <v>-0.23623890296623223</v>
      </c>
      <c r="BJ116" s="429">
        <v>4241898.8917069761</v>
      </c>
      <c r="BK116" s="430">
        <v>-1002101.5406705324</v>
      </c>
      <c r="BL116" s="426">
        <v>-0.21498795447881158</v>
      </c>
      <c r="BM116" s="427">
        <v>20536326.495292671</v>
      </c>
      <c r="BN116" s="643">
        <v>-4415062.8257319927</v>
      </c>
      <c r="BO116" s="428">
        <v>-0.12512699893318621</v>
      </c>
      <c r="BP116" s="429">
        <v>112962597.39332588</v>
      </c>
      <c r="BQ116" s="430">
        <v>-14134670.80352463</v>
      </c>
      <c r="BR116" s="426">
        <v>-6.4930669512402672E-2</v>
      </c>
      <c r="BS116" s="427">
        <v>1996615315.8485589</v>
      </c>
      <c r="BT116" s="454">
        <v>-129641569.21676426</v>
      </c>
      <c r="BU116" s="331">
        <v>-0.15790261601292402</v>
      </c>
      <c r="BV116" s="173">
        <f t="shared" si="49"/>
        <v>175297694.32202622</v>
      </c>
      <c r="BW116" s="172">
        <f t="shared" si="40"/>
        <v>-27679964.514481839</v>
      </c>
      <c r="BX116" s="426">
        <v>-9.9600902394875776E-2</v>
      </c>
      <c r="BY116" s="427">
        <v>376966156.12574428</v>
      </c>
      <c r="BZ116" s="427">
        <v>-37546169.322451763</v>
      </c>
      <c r="CA116" s="431">
        <v>-0.20751424085538739</v>
      </c>
      <c r="CB116" s="335">
        <v>678622762.7998569</v>
      </c>
      <c r="CC116" s="335">
        <v>-140823887.44959792</v>
      </c>
      <c r="CD116" s="431">
        <v>-0.25901298643906717</v>
      </c>
      <c r="CE116" s="335">
        <v>6553106.1627543559</v>
      </c>
      <c r="CF116" s="335">
        <v>-1697339.5976672615</v>
      </c>
      <c r="CG116" s="424">
        <v>1.8037677124880844E-2</v>
      </c>
      <c r="CH116" s="425">
        <v>48197164.275036193</v>
      </c>
      <c r="CI116" s="359">
        <v>869364.88752794452</v>
      </c>
      <c r="CJ116" s="333">
        <v>-0.10287620299988574</v>
      </c>
      <c r="CK116" s="334">
        <v>2857226999.1708255</v>
      </c>
      <c r="CL116" s="335">
        <v>-293940664.78345221</v>
      </c>
      <c r="CM116" s="333">
        <v>-0.18041686759447073</v>
      </c>
      <c r="CN116" s="334">
        <v>485789494.53463507</v>
      </c>
      <c r="CO116" s="334">
        <v>-87644618.914240122</v>
      </c>
      <c r="CP116" s="333">
        <v>-9.9226661976029931E-2</v>
      </c>
      <c r="CQ116" s="334">
        <v>217147531.11872894</v>
      </c>
      <c r="CR116" s="335">
        <v>-21546824.669247556</v>
      </c>
      <c r="CS116" s="426">
        <v>4.2732254604315123E-2</v>
      </c>
      <c r="CT116" s="427">
        <v>15730705.522501312</v>
      </c>
      <c r="CU116" s="427">
        <v>672208.51349303208</v>
      </c>
      <c r="CV116" s="427">
        <f t="shared" si="41"/>
        <v>-90252920381.250977</v>
      </c>
      <c r="CX116" s="427">
        <f t="shared" si="42"/>
        <v>2616309588586.8335</v>
      </c>
      <c r="CZ116" s="661">
        <f t="shared" si="43"/>
        <v>-3.4496269392186092E-2</v>
      </c>
      <c r="DA116" s="672">
        <v>-3.5542172190122699E-2</v>
      </c>
    </row>
    <row r="117" spans="1:105" ht="15.75">
      <c r="A117" s="171">
        <v>41456</v>
      </c>
      <c r="B117" s="316">
        <v>2551347723946.4556</v>
      </c>
      <c r="C117" s="173">
        <v>121946449529.2795</v>
      </c>
      <c r="D117" s="333">
        <v>-1.0145835435139113E-2</v>
      </c>
      <c r="E117" s="334">
        <v>0</v>
      </c>
      <c r="F117" s="335">
        <v>0</v>
      </c>
      <c r="G117" s="333">
        <v>-4.4828765738035431E-2</v>
      </c>
      <c r="H117" s="334">
        <v>269932924.41124594</v>
      </c>
      <c r="I117" s="335">
        <v>-12100759.833414569</v>
      </c>
      <c r="J117" s="333">
        <v>9.4341678284621505E-2</v>
      </c>
      <c r="K117" s="334">
        <v>0</v>
      </c>
      <c r="L117" s="334">
        <v>0</v>
      </c>
      <c r="M117" s="426">
        <v>5.8123016350781397E-2</v>
      </c>
      <c r="N117" s="427">
        <v>3859744624.8723826</v>
      </c>
      <c r="O117" s="427">
        <v>224339999.9412981</v>
      </c>
      <c r="P117" s="453">
        <v>6.8802761156832551E-2</v>
      </c>
      <c r="Q117" s="671">
        <v>3903859272.1107578</v>
      </c>
      <c r="R117" s="427">
        <v>268596297.08892262</v>
      </c>
      <c r="S117" s="333">
        <v>-3.3034397115148849E-2</v>
      </c>
      <c r="T117" s="334">
        <v>231771853.13921264</v>
      </c>
      <c r="U117" s="334">
        <v>-7656443.4367147088</v>
      </c>
      <c r="V117" s="431">
        <v>2.6083278210347331E-2</v>
      </c>
      <c r="W117" s="335">
        <v>0</v>
      </c>
      <c r="X117" s="335">
        <v>0</v>
      </c>
      <c r="Y117" s="670">
        <v>-8.5488204305013471E-2</v>
      </c>
      <c r="Z117" s="669">
        <v>68863078.005468667</v>
      </c>
      <c r="AA117" s="669">
        <v>-5886980.8816035846</v>
      </c>
      <c r="AB117" s="428">
        <v>6.8841789160711889E-2</v>
      </c>
      <c r="AC117" s="429">
        <v>75523169.487914816</v>
      </c>
      <c r="AD117" s="429">
        <v>5199150.1106357407</v>
      </c>
      <c r="AE117" s="426">
        <v>-1.6378993251212001E-2</v>
      </c>
      <c r="AF117" s="427">
        <v>6441448892.7590685</v>
      </c>
      <c r="AG117" s="643">
        <v>-105504447.9425278</v>
      </c>
      <c r="AH117" s="670">
        <v>-7.7234145031713761E-2</v>
      </c>
      <c r="AI117" s="669">
        <v>0</v>
      </c>
      <c r="AJ117" s="669">
        <v>0</v>
      </c>
      <c r="AK117" s="329">
        <v>0.15630871873257215</v>
      </c>
      <c r="AL117" s="173">
        <f t="shared" si="47"/>
        <v>70972731.973718897</v>
      </c>
      <c r="AM117" s="173">
        <f t="shared" si="37"/>
        <v>11093656.799762258</v>
      </c>
      <c r="AN117" s="426">
        <v>4.4197381975782324E-2</v>
      </c>
      <c r="AO117" s="427">
        <v>36192652.097417645</v>
      </c>
      <c r="AP117" s="427">
        <v>1599620.469466167</v>
      </c>
      <c r="AQ117" s="424">
        <v>7.1468171508872108E-2</v>
      </c>
      <c r="AR117" s="425">
        <v>0</v>
      </c>
      <c r="AS117" s="359">
        <v>0</v>
      </c>
      <c r="AT117" s="333">
        <v>6.827607801427836E-2</v>
      </c>
      <c r="AU117" s="335">
        <v>0</v>
      </c>
      <c r="AV117" s="335">
        <v>0</v>
      </c>
      <c r="AW117" s="717">
        <v>-3.7709914450039024E-2</v>
      </c>
      <c r="AX117" s="316">
        <f>0</f>
        <v>0</v>
      </c>
      <c r="AY117" s="220">
        <f t="shared" si="38"/>
        <v>0</v>
      </c>
      <c r="AZ117" s="426">
        <v>5.356500771381037E-2</v>
      </c>
      <c r="BA117" s="427">
        <v>1118088857.4727383</v>
      </c>
      <c r="BB117" s="454">
        <v>59890438.275252648</v>
      </c>
      <c r="BC117" s="426">
        <v>7.5096076954202035E-2</v>
      </c>
      <c r="BD117" s="427">
        <v>144410762.35663635</v>
      </c>
      <c r="BE117" s="427">
        <v>10844681.722948946</v>
      </c>
      <c r="BF117" s="658">
        <v>4.0210493076174914E-2</v>
      </c>
      <c r="BG117" s="217">
        <f t="shared" si="48"/>
        <v>2832890469.7629991</v>
      </c>
      <c r="BH117" s="217">
        <f t="shared" si="39"/>
        <v>113911922.61996697</v>
      </c>
      <c r="BI117" s="428">
        <v>3.6813573341876238E-2</v>
      </c>
      <c r="BJ117" s="429">
        <v>3239797.3510364438</v>
      </c>
      <c r="BK117" s="430">
        <v>119268.51739519648</v>
      </c>
      <c r="BL117" s="426">
        <v>-3.4161425445087851E-2</v>
      </c>
      <c r="BM117" s="427">
        <v>16121263.669560678</v>
      </c>
      <c r="BN117" s="643">
        <v>-550725.34692830045</v>
      </c>
      <c r="BO117" s="428">
        <v>-8.1788695488720312E-3</v>
      </c>
      <c r="BP117" s="429">
        <v>98827926.589801252</v>
      </c>
      <c r="BQ117" s="430">
        <v>-808300.71936348593</v>
      </c>
      <c r="BR117" s="426">
        <v>0.11890576993380886</v>
      </c>
      <c r="BS117" s="427">
        <v>1866973746.6317947</v>
      </c>
      <c r="BT117" s="454">
        <v>221993950.78946134</v>
      </c>
      <c r="BU117" s="331">
        <v>-0.12746919935648268</v>
      </c>
      <c r="BV117" s="173">
        <f t="shared" si="49"/>
        <v>147617729.80754438</v>
      </c>
      <c r="BW117" s="172">
        <f t="shared" si="40"/>
        <v>-18816713.82938927</v>
      </c>
      <c r="BX117" s="426">
        <v>6.6100391283987425E-2</v>
      </c>
      <c r="BY117" s="427">
        <v>339419986.80329251</v>
      </c>
      <c r="BZ117" s="427">
        <v>22435793.937303483</v>
      </c>
      <c r="CA117" s="431">
        <v>8.5020508193774338E-2</v>
      </c>
      <c r="CB117" s="335">
        <v>537798875.35025895</v>
      </c>
      <c r="CC117" s="335">
        <v>45723933.688319318</v>
      </c>
      <c r="CD117" s="431">
        <v>0.19581415148193279</v>
      </c>
      <c r="CE117" s="335">
        <v>4855766.5650870949</v>
      </c>
      <c r="CF117" s="335">
        <v>950827.80973686883</v>
      </c>
      <c r="CG117" s="424">
        <v>-5.2435815002502335E-2</v>
      </c>
      <c r="CH117" s="425">
        <v>49066529.162564144</v>
      </c>
      <c r="CI117" s="359">
        <v>-2572843.4459830993</v>
      </c>
      <c r="CJ117" s="333">
        <v>-3.591174571940757E-2</v>
      </c>
      <c r="CK117" s="334">
        <v>2563286334.3873734</v>
      </c>
      <c r="CL117" s="335">
        <v>-92052087.046551675</v>
      </c>
      <c r="CM117" s="333">
        <v>-1.8293424481957438E-2</v>
      </c>
      <c r="CN117" s="334">
        <v>398144875.62039495</v>
      </c>
      <c r="CO117" s="334">
        <v>-7283433.2150400318</v>
      </c>
      <c r="CP117" s="333">
        <v>-7.8598527518954336E-3</v>
      </c>
      <c r="CQ117" s="334">
        <v>195600706.44948137</v>
      </c>
      <c r="CR117" s="335">
        <v>-1537392.7508596471</v>
      </c>
      <c r="CS117" s="426">
        <v>7.3309903112176361E-2</v>
      </c>
      <c r="CT117" s="427">
        <v>16402914.035994345</v>
      </c>
      <c r="CU117" s="427">
        <v>1202496.0387361031</v>
      </c>
      <c r="CV117" s="427">
        <f t="shared" si="41"/>
        <v>121213317619.91867</v>
      </c>
      <c r="CX117" s="427">
        <f t="shared" si="42"/>
        <v>2526056668205.5815</v>
      </c>
      <c r="CZ117" s="661">
        <f t="shared" si="43"/>
        <v>4.7985193343276888E-2</v>
      </c>
      <c r="DA117" s="672">
        <v>4.7796875504155602E-2</v>
      </c>
    </row>
    <row r="118" spans="1:105" ht="15.75">
      <c r="A118" s="171">
        <v>41487</v>
      </c>
      <c r="B118" s="316">
        <v>2673294173475.7349</v>
      </c>
      <c r="C118" s="173">
        <v>-40433674115.531509</v>
      </c>
      <c r="D118" s="333">
        <v>-0.17053730002050899</v>
      </c>
      <c r="E118" s="334">
        <v>0</v>
      </c>
      <c r="F118" s="335">
        <v>0</v>
      </c>
      <c r="G118" s="333">
        <v>1.9954086069705394E-2</v>
      </c>
      <c r="H118" s="334">
        <v>257832164.57783139</v>
      </c>
      <c r="I118" s="335">
        <v>5144805.2035244936</v>
      </c>
      <c r="J118" s="333">
        <v>-0.26931825603234727</v>
      </c>
      <c r="K118" s="334">
        <v>0</v>
      </c>
      <c r="L118" s="334">
        <v>0</v>
      </c>
      <c r="M118" s="426">
        <v>8.8370721623458298E-2</v>
      </c>
      <c r="N118" s="427">
        <v>4084084624.8136806</v>
      </c>
      <c r="O118" s="427">
        <v>360913505.46605587</v>
      </c>
      <c r="P118" s="453">
        <v>1.1589420378454994E-2</v>
      </c>
      <c r="Q118" s="671">
        <v>4172455569.1996803</v>
      </c>
      <c r="R118" s="427">
        <v>48356341.601880811</v>
      </c>
      <c r="S118" s="333">
        <v>5.6641553155239978E-2</v>
      </c>
      <c r="T118" s="334">
        <v>224115409.70249793</v>
      </c>
      <c r="U118" s="334">
        <v>12694244.891572421</v>
      </c>
      <c r="V118" s="431">
        <v>-0.10263304560583482</v>
      </c>
      <c r="W118" s="335">
        <v>0</v>
      </c>
      <c r="X118" s="335">
        <v>0</v>
      </c>
      <c r="Y118" s="670">
        <v>4.601580752147371E-2</v>
      </c>
      <c r="Z118" s="669">
        <v>62976097.123865083</v>
      </c>
      <c r="AA118" s="669">
        <v>2897895.9637054098</v>
      </c>
      <c r="AB118" s="428">
        <v>4.591636218450125E-2</v>
      </c>
      <c r="AC118" s="429">
        <v>80722319.598550558</v>
      </c>
      <c r="AD118" s="429">
        <v>3706475.2630601111</v>
      </c>
      <c r="AE118" s="426">
        <v>0.12914154747708126</v>
      </c>
      <c r="AF118" s="427">
        <v>6335944444.8165407</v>
      </c>
      <c r="AG118" s="643">
        <v>818233670.33242452</v>
      </c>
      <c r="AH118" s="670">
        <v>3.2462351487409433E-2</v>
      </c>
      <c r="AI118" s="669">
        <v>0</v>
      </c>
      <c r="AJ118" s="669">
        <v>0</v>
      </c>
      <c r="AK118" s="329">
        <v>-1.5807476922370407E-2</v>
      </c>
      <c r="AL118" s="173">
        <f t="shared" si="47"/>
        <v>82066388.77348116</v>
      </c>
      <c r="AM118" s="173">
        <f t="shared" si="37"/>
        <v>-1297262.5466390813</v>
      </c>
      <c r="AN118" s="426">
        <v>1.6266193910244472E-2</v>
      </c>
      <c r="AO118" s="427">
        <v>37792272.566883817</v>
      </c>
      <c r="AP118" s="427">
        <v>614736.43388174474</v>
      </c>
      <c r="AQ118" s="424">
        <v>0.11252318708881347</v>
      </c>
      <c r="AR118" s="425">
        <v>0</v>
      </c>
      <c r="AS118" s="359">
        <v>0</v>
      </c>
      <c r="AT118" s="333">
        <v>7.5432810804410194E-2</v>
      </c>
      <c r="AU118" s="335">
        <v>0</v>
      </c>
      <c r="AV118" s="335">
        <v>0</v>
      </c>
      <c r="AW118" s="717">
        <v>0.19309770122139408</v>
      </c>
      <c r="AX118" s="316">
        <f>0</f>
        <v>0</v>
      </c>
      <c r="AY118" s="220">
        <f t="shared" si="38"/>
        <v>0</v>
      </c>
      <c r="AZ118" s="426">
        <v>1.7864540114415604E-2</v>
      </c>
      <c r="BA118" s="427">
        <v>1177979295.7479908</v>
      </c>
      <c r="BB118" s="454">
        <v>21044058.382841025</v>
      </c>
      <c r="BC118" s="426">
        <v>0.14443808474524603</v>
      </c>
      <c r="BD118" s="427">
        <v>155255444.07958528</v>
      </c>
      <c r="BE118" s="427">
        <v>22424798.989127945</v>
      </c>
      <c r="BF118" s="658">
        <v>5.3950181050106488E-2</v>
      </c>
      <c r="BG118" s="217">
        <f t="shared" si="48"/>
        <v>2946802392.382966</v>
      </c>
      <c r="BH118" s="217">
        <f t="shared" si="39"/>
        <v>158980522.58794796</v>
      </c>
      <c r="BI118" s="428">
        <v>-8.2738863534016868E-2</v>
      </c>
      <c r="BJ118" s="429">
        <v>3359065.8684316403</v>
      </c>
      <c r="BK118" s="430">
        <v>-277925.29248993937</v>
      </c>
      <c r="BL118" s="426">
        <v>-0.15661786631740293</v>
      </c>
      <c r="BM118" s="427">
        <v>15570538.322632378</v>
      </c>
      <c r="BN118" s="643">
        <v>-2438624.489504037</v>
      </c>
      <c r="BO118" s="428">
        <v>-5.1786378066967717E-2</v>
      </c>
      <c r="BP118" s="429">
        <v>98019625.870437771</v>
      </c>
      <c r="BQ118" s="430">
        <v>-5076081.4033092204</v>
      </c>
      <c r="BR118" s="426">
        <v>2.0560693590837068E-2</v>
      </c>
      <c r="BS118" s="427">
        <v>2088967697.4212563</v>
      </c>
      <c r="BT118" s="454">
        <v>42950624.747834891</v>
      </c>
      <c r="BU118" s="331">
        <v>0.1165179793837233</v>
      </c>
      <c r="BV118" s="173">
        <f t="shared" si="49"/>
        <v>128801015.97815511</v>
      </c>
      <c r="BW118" s="172">
        <f t="shared" si="40"/>
        <v>15007634.124345291</v>
      </c>
      <c r="BX118" s="426">
        <v>-6.6161156826090486E-2</v>
      </c>
      <c r="BY118" s="427">
        <v>361855780.740596</v>
      </c>
      <c r="BZ118" s="427">
        <v>-23940797.058005985</v>
      </c>
      <c r="CA118" s="431">
        <v>0.1017383668621861</v>
      </c>
      <c r="CB118" s="335">
        <v>583522809.03857827</v>
      </c>
      <c r="CC118" s="335">
        <v>59366657.618420236</v>
      </c>
      <c r="CD118" s="431">
        <v>7.6029141645941128E-2</v>
      </c>
      <c r="CE118" s="335">
        <v>5806594.3748239633</v>
      </c>
      <c r="CF118" s="335">
        <v>441470.3862040161</v>
      </c>
      <c r="CG118" s="424">
        <v>-0.12329282980061193</v>
      </c>
      <c r="CH118" s="425">
        <v>46493685.716581039</v>
      </c>
      <c r="CI118" s="359">
        <v>-5732338.0798575683</v>
      </c>
      <c r="CJ118" s="333">
        <v>-8.2027982715370498E-2</v>
      </c>
      <c r="CK118" s="334">
        <v>2471234247.3408217</v>
      </c>
      <c r="CL118" s="335">
        <v>-202710360.12650454</v>
      </c>
      <c r="CM118" s="333">
        <v>0.13168521037702069</v>
      </c>
      <c r="CN118" s="334">
        <v>390861442.40535492</v>
      </c>
      <c r="CO118" s="334">
        <v>51470671.271414921</v>
      </c>
      <c r="CP118" s="333">
        <v>-0.17327773273902772</v>
      </c>
      <c r="CQ118" s="334">
        <v>194063313.69862172</v>
      </c>
      <c r="CR118" s="335">
        <v>-33626851.005519874</v>
      </c>
      <c r="CS118" s="426">
        <v>-6.5713235080733429E-2</v>
      </c>
      <c r="CT118" s="427">
        <v>17605410.074730448</v>
      </c>
      <c r="CU118" s="427">
        <v>-1156908.4509334746</v>
      </c>
      <c r="CV118" s="427">
        <f t="shared" si="41"/>
        <v>-41781665080.343002</v>
      </c>
      <c r="CX118" s="427">
        <f t="shared" si="42"/>
        <v>2647269985825.4995</v>
      </c>
      <c r="CZ118" s="661">
        <f t="shared" si="43"/>
        <v>-1.5782925543695238E-2</v>
      </c>
      <c r="DA118" s="672">
        <v>-1.5125037310413501E-2</v>
      </c>
    </row>
    <row r="119" spans="1:105" ht="15.75">
      <c r="A119" s="171">
        <v>41518</v>
      </c>
      <c r="B119" s="316">
        <v>2632860499360.2036</v>
      </c>
      <c r="C119" s="173">
        <v>113517339497.9384</v>
      </c>
      <c r="D119" s="333">
        <v>0.16157429456155484</v>
      </c>
      <c r="E119" s="334">
        <v>0</v>
      </c>
      <c r="F119" s="335">
        <v>0</v>
      </c>
      <c r="G119" s="333">
        <v>4.1464737196108215E-2</v>
      </c>
      <c r="H119" s="334">
        <v>262976969.78135589</v>
      </c>
      <c r="I119" s="335">
        <v>10904270.940612813</v>
      </c>
      <c r="J119" s="333">
        <v>-0.10510107557125838</v>
      </c>
      <c r="K119" s="334">
        <v>0</v>
      </c>
      <c r="L119" s="334">
        <v>0</v>
      </c>
      <c r="M119" s="426">
        <v>5.939840226310359E-2</v>
      </c>
      <c r="N119" s="427">
        <v>4444998130.2797365</v>
      </c>
      <c r="O119" s="427">
        <v>264025787.00109914</v>
      </c>
      <c r="P119" s="453">
        <v>6.0288145396205986E-2</v>
      </c>
      <c r="Q119" s="671">
        <v>4220811910.8015614</v>
      </c>
      <c r="R119" s="427">
        <v>254464922.16844255</v>
      </c>
      <c r="S119" s="333">
        <v>-0.17453331148394371</v>
      </c>
      <c r="T119" s="334">
        <v>236809654.59407035</v>
      </c>
      <c r="U119" s="334">
        <v>-41331173.207672</v>
      </c>
      <c r="V119" s="431">
        <v>1.6999538380644198E-2</v>
      </c>
      <c r="W119" s="335">
        <v>0</v>
      </c>
      <c r="X119" s="335">
        <v>0</v>
      </c>
      <c r="Y119" s="670">
        <v>6.3402386656087772E-2</v>
      </c>
      <c r="Z119" s="669">
        <v>65873993.087570488</v>
      </c>
      <c r="AA119" s="669">
        <v>4176568.3803185974</v>
      </c>
      <c r="AB119" s="428">
        <v>2.0510413626371828E-2</v>
      </c>
      <c r="AC119" s="429">
        <v>84428794.861610681</v>
      </c>
      <c r="AD119" s="429">
        <v>1731669.5045877316</v>
      </c>
      <c r="AE119" s="426">
        <v>9.9007255958070486E-2</v>
      </c>
      <c r="AF119" s="427">
        <v>7154178115.1489649</v>
      </c>
      <c r="AG119" s="643">
        <v>708315543.81617987</v>
      </c>
      <c r="AH119" s="670">
        <v>3.4466100731285976E-2</v>
      </c>
      <c r="AI119" s="669">
        <v>0</v>
      </c>
      <c r="AJ119" s="669">
        <v>0</v>
      </c>
      <c r="AK119" s="329">
        <v>6.4414629997746845E-2</v>
      </c>
      <c r="AL119" s="173">
        <f t="shared" si="47"/>
        <v>80769126.226842076</v>
      </c>
      <c r="AM119" s="173">
        <f t="shared" si="37"/>
        <v>5202713.3811433427</v>
      </c>
      <c r="AN119" s="426">
        <v>8.7377995182545548E-2</v>
      </c>
      <c r="AO119" s="427">
        <v>38407009.000765562</v>
      </c>
      <c r="AP119" s="427">
        <v>3355927.4474448767</v>
      </c>
      <c r="AQ119" s="424">
        <v>2.2183246345937112E-3</v>
      </c>
      <c r="AR119" s="425">
        <v>0</v>
      </c>
      <c r="AS119" s="359">
        <v>0</v>
      </c>
      <c r="AT119" s="333">
        <v>-1.1160080653802506E-2</v>
      </c>
      <c r="AU119" s="335">
        <v>0</v>
      </c>
      <c r="AV119" s="335">
        <v>0</v>
      </c>
      <c r="AW119" s="717">
        <v>8.5704704187001157E-2</v>
      </c>
      <c r="AX119" s="316">
        <f>0</f>
        <v>0</v>
      </c>
      <c r="AY119" s="220">
        <f t="shared" si="38"/>
        <v>0</v>
      </c>
      <c r="AZ119" s="426">
        <v>8.4839636892903664E-2</v>
      </c>
      <c r="BA119" s="427">
        <v>1199023354.1308317</v>
      </c>
      <c r="BB119" s="454">
        <v>101724705.9905712</v>
      </c>
      <c r="BC119" s="426">
        <v>5.2817724881801191E-2</v>
      </c>
      <c r="BD119" s="427">
        <v>177680243.06871322</v>
      </c>
      <c r="BE119" s="427">
        <v>9384666.1953348573</v>
      </c>
      <c r="BF119" s="658">
        <v>8.8528254780389504E-2</v>
      </c>
      <c r="BG119" s="217">
        <f t="shared" si="48"/>
        <v>3105782914.9709139</v>
      </c>
      <c r="BH119" s="217">
        <f t="shared" si="39"/>
        <v>274949541.18912584</v>
      </c>
      <c r="BI119" s="428">
        <v>7.1172532508579203E-2</v>
      </c>
      <c r="BJ119" s="429">
        <v>3081140.575941701</v>
      </c>
      <c r="BK119" s="430">
        <v>219292.57780471316</v>
      </c>
      <c r="BL119" s="426">
        <v>-7.1011384484555268E-2</v>
      </c>
      <c r="BM119" s="427">
        <v>13131913.833128341</v>
      </c>
      <c r="BN119" s="643">
        <v>-932515.38222232659</v>
      </c>
      <c r="BO119" s="428">
        <v>-8.6452455634624781E-2</v>
      </c>
      <c r="BP119" s="429">
        <v>92943544.467128545</v>
      </c>
      <c r="BQ119" s="430">
        <v>-8035197.6545692058</v>
      </c>
      <c r="BR119" s="426">
        <v>2.6014445579851084E-2</v>
      </c>
      <c r="BS119" s="427">
        <v>2131918322.1690912</v>
      </c>
      <c r="BT119" s="454">
        <v>55460673.172755256</v>
      </c>
      <c r="BU119" s="331">
        <v>6.2842773602189483E-2</v>
      </c>
      <c r="BV119" s="173">
        <f t="shared" si="49"/>
        <v>143808650.10250038</v>
      </c>
      <c r="BW119" s="172">
        <f t="shared" si="40"/>
        <v>9037334.4404279143</v>
      </c>
      <c r="BX119" s="426">
        <v>0.1316734834380392</v>
      </c>
      <c r="BY119" s="427">
        <v>337914983.68259001</v>
      </c>
      <c r="BZ119" s="427">
        <v>44494443.007394798</v>
      </c>
      <c r="CA119" s="431">
        <v>4.4863116152595056E-2</v>
      </c>
      <c r="CB119" s="335">
        <v>642889466.65699852</v>
      </c>
      <c r="CC119" s="335">
        <v>28842024.815912809</v>
      </c>
      <c r="CD119" s="431">
        <v>8.0784907070157341E-2</v>
      </c>
      <c r="CE119" s="335">
        <v>6248064.7610279787</v>
      </c>
      <c r="CF119" s="335">
        <v>504749.33108797012</v>
      </c>
      <c r="CG119" s="424">
        <v>4.9744077273225287E-2</v>
      </c>
      <c r="CH119" s="425">
        <v>40761347.636723466</v>
      </c>
      <c r="CI119" s="359">
        <v>2027635.626601971</v>
      </c>
      <c r="CJ119" s="333">
        <v>0.15527443723498002</v>
      </c>
      <c r="CK119" s="334">
        <v>2268523887.2143173</v>
      </c>
      <c r="CL119" s="335">
        <v>352243769.94131243</v>
      </c>
      <c r="CM119" s="333">
        <v>4.5015656754422435E-2</v>
      </c>
      <c r="CN119" s="334">
        <v>442332113.67676985</v>
      </c>
      <c r="CO119" s="334">
        <v>19911870.600731637</v>
      </c>
      <c r="CP119" s="333">
        <v>0.14032418738552496</v>
      </c>
      <c r="CQ119" s="334">
        <v>160436462.69310185</v>
      </c>
      <c r="CR119" s="335">
        <v>22513116.254417609</v>
      </c>
      <c r="CS119" s="426">
        <v>-2.9999832218458665E-2</v>
      </c>
      <c r="CT119" s="427">
        <v>16448501.623796973</v>
      </c>
      <c r="CU119" s="427">
        <v>-493452.2889589541</v>
      </c>
      <c r="CV119" s="427">
        <f t="shared" si="41"/>
        <v>111394640610.68846</v>
      </c>
      <c r="CX119" s="427">
        <f t="shared" si="42"/>
        <v>2605488320745.1562</v>
      </c>
      <c r="CZ119" s="661">
        <f t="shared" si="43"/>
        <v>4.2753843770380121E-2</v>
      </c>
      <c r="DA119" s="672">
        <v>4.3115592157474202E-2</v>
      </c>
    </row>
    <row r="120" spans="1:105" ht="15.75">
      <c r="A120" s="185">
        <v>41548</v>
      </c>
      <c r="B120" s="316">
        <v>2746377838858.1421</v>
      </c>
      <c r="C120" s="173">
        <v>107494703796.36348</v>
      </c>
      <c r="D120" s="333">
        <v>-3.5344500006016445E-2</v>
      </c>
      <c r="E120" s="334">
        <v>0</v>
      </c>
      <c r="F120" s="335">
        <v>0</v>
      </c>
      <c r="G120" s="333">
        <v>-1.9773260752403946E-2</v>
      </c>
      <c r="H120" s="334">
        <v>273881240.72196865</v>
      </c>
      <c r="I120" s="335">
        <v>-5415525.1879874002</v>
      </c>
      <c r="J120" s="333">
        <v>0.32835940959251669</v>
      </c>
      <c r="K120" s="334">
        <v>0</v>
      </c>
      <c r="L120" s="334">
        <v>0</v>
      </c>
      <c r="M120" s="426">
        <v>-4.279120154086228E-2</v>
      </c>
      <c r="N120" s="427">
        <v>4709023917.2808352</v>
      </c>
      <c r="O120" s="427">
        <v>-201504791.50510499</v>
      </c>
      <c r="P120" s="453">
        <v>6.0297422965011532E-2</v>
      </c>
      <c r="Q120" s="671">
        <v>4475276832.9700041</v>
      </c>
      <c r="R120" s="427">
        <v>269847660.08310962</v>
      </c>
      <c r="S120" s="333">
        <v>-9.0521242927938377E-3</v>
      </c>
      <c r="T120" s="334">
        <v>195478481.38639835</v>
      </c>
      <c r="U120" s="334">
        <v>-1769495.5100762644</v>
      </c>
      <c r="V120" s="431">
        <v>-6.8089775878638792E-2</v>
      </c>
      <c r="W120" s="335">
        <v>0</v>
      </c>
      <c r="X120" s="335">
        <v>0</v>
      </c>
      <c r="Y120" s="670">
        <v>-2.3251478130019373E-2</v>
      </c>
      <c r="Z120" s="669">
        <v>70050561.467889085</v>
      </c>
      <c r="AA120" s="669">
        <v>-1628779.0979662009</v>
      </c>
      <c r="AB120" s="428">
        <v>4.8207719192929356E-2</v>
      </c>
      <c r="AC120" s="429">
        <v>86160464.366198421</v>
      </c>
      <c r="AD120" s="429">
        <v>4153599.4716980895</v>
      </c>
      <c r="AE120" s="426">
        <v>1.8876406284259732E-2</v>
      </c>
      <c r="AF120" s="427">
        <v>7862493658.9651451</v>
      </c>
      <c r="AG120" s="643">
        <v>148415624.71404195</v>
      </c>
      <c r="AH120" s="670">
        <v>6.7581425686127919E-2</v>
      </c>
      <c r="AI120" s="669">
        <v>0</v>
      </c>
      <c r="AJ120" s="669">
        <v>0</v>
      </c>
      <c r="AK120" s="329">
        <v>-8.6358988910534881E-2</v>
      </c>
      <c r="AL120" s="173">
        <f t="shared" si="47"/>
        <v>85971839.607985422</v>
      </c>
      <c r="AM120" s="173">
        <f t="shared" si="37"/>
        <v>-7424441.1433242969</v>
      </c>
      <c r="AN120" s="426">
        <v>-3.0015913299830513E-2</v>
      </c>
      <c r="AO120" s="427">
        <v>41762936.448210441</v>
      </c>
      <c r="AP120" s="427">
        <v>-1253552.6795758163</v>
      </c>
      <c r="AQ120" s="424">
        <v>-0.13727112264526686</v>
      </c>
      <c r="AR120" s="425">
        <v>0</v>
      </c>
      <c r="AS120" s="359">
        <v>0</v>
      </c>
      <c r="AT120" s="333">
        <v>4.0779547159799132E-2</v>
      </c>
      <c r="AU120" s="335">
        <v>0</v>
      </c>
      <c r="AV120" s="335">
        <v>0</v>
      </c>
      <c r="AW120" s="717">
        <v>-3.0625118920548946E-2</v>
      </c>
      <c r="AX120" s="316">
        <f>0</f>
        <v>0</v>
      </c>
      <c r="AY120" s="220">
        <f t="shared" si="38"/>
        <v>0</v>
      </c>
      <c r="AZ120" s="426">
        <v>-8.1895955178575583E-4</v>
      </c>
      <c r="BA120" s="427">
        <v>1300748060.121403</v>
      </c>
      <c r="BB120" s="454">
        <v>-1065260.0483032155</v>
      </c>
      <c r="BC120" s="426">
        <v>0.22210562838781867</v>
      </c>
      <c r="BD120" s="427">
        <v>187064909.26404807</v>
      </c>
      <c r="BE120" s="427">
        <v>41548169.221401677</v>
      </c>
      <c r="BF120" s="658">
        <v>5.0038096020391803E-2</v>
      </c>
      <c r="BG120" s="217">
        <f t="shared" si="48"/>
        <v>3380732456.1600394</v>
      </c>
      <c r="BH120" s="217">
        <f t="shared" si="39"/>
        <v>169165415.26059109</v>
      </c>
      <c r="BI120" s="428">
        <v>-3.4954255725218493E-2</v>
      </c>
      <c r="BJ120" s="429">
        <v>3300433.1537464145</v>
      </c>
      <c r="BK120" s="430">
        <v>-115364.18446004154</v>
      </c>
      <c r="BL120" s="426">
        <v>5.0790312995369895E-2</v>
      </c>
      <c r="BM120" s="427">
        <v>12199398.450906014</v>
      </c>
      <c r="BN120" s="643">
        <v>619611.26567674708</v>
      </c>
      <c r="BO120" s="428">
        <v>1.349037150785722E-3</v>
      </c>
      <c r="BP120" s="429">
        <v>84908346.812559336</v>
      </c>
      <c r="BQ120" s="430">
        <v>114544.51426194099</v>
      </c>
      <c r="BR120" s="426">
        <v>8.1208071030979531E-2</v>
      </c>
      <c r="BS120" s="427">
        <v>2187378995.3418465</v>
      </c>
      <c r="BT120" s="454">
        <v>177632828.82539332</v>
      </c>
      <c r="BU120" s="331">
        <v>0.14729637300359405</v>
      </c>
      <c r="BV120" s="173">
        <f t="shared" si="49"/>
        <v>152845984.54292831</v>
      </c>
      <c r="BW120" s="172">
        <f t="shared" si="40"/>
        <v>22513659.151336737</v>
      </c>
      <c r="BX120" s="426">
        <v>1.2214951036297064E-2</v>
      </c>
      <c r="BY120" s="427">
        <v>382409426.6899848</v>
      </c>
      <c r="BZ120" s="427">
        <v>4671112.4228365961</v>
      </c>
      <c r="CA120" s="431">
        <v>3.1949320592734726E-2</v>
      </c>
      <c r="CB120" s="335">
        <v>671731491.47291124</v>
      </c>
      <c r="CC120" s="335">
        <v>21461364.773303892</v>
      </c>
      <c r="CD120" s="431">
        <v>-2.2767101428113425E-2</v>
      </c>
      <c r="CE120" s="335">
        <v>6752814.0921159489</v>
      </c>
      <c r="CF120" s="335">
        <v>-153742.00336039747</v>
      </c>
      <c r="CG120" s="424">
        <v>-0.13579076151002922</v>
      </c>
      <c r="CH120" s="425">
        <v>42788983.263325438</v>
      </c>
      <c r="CI120" s="359">
        <v>-5810348.6215668563</v>
      </c>
      <c r="CJ120" s="333">
        <v>9.8330716161803985E-2</v>
      </c>
      <c r="CK120" s="334">
        <v>2620767657.1556301</v>
      </c>
      <c r="CL120" s="335">
        <v>257701960.62180629</v>
      </c>
      <c r="CM120" s="333">
        <v>8.1450049105893388E-2</v>
      </c>
      <c r="CN120" s="334">
        <v>462243984.27750146</v>
      </c>
      <c r="CO120" s="334">
        <v>37649795.218306303</v>
      </c>
      <c r="CP120" s="333">
        <v>3.2099978385770375E-2</v>
      </c>
      <c r="CQ120" s="334">
        <v>182949578.94751948</v>
      </c>
      <c r="CR120" s="335">
        <v>5872677.5299011664</v>
      </c>
      <c r="CS120" s="426">
        <v>6.4869341068171549E-2</v>
      </c>
      <c r="CT120" s="427">
        <v>15955049.334838018</v>
      </c>
      <c r="CU120" s="427">
        <v>1034993.537061111</v>
      </c>
      <c r="CV120" s="427">
        <f t="shared" si="41"/>
        <v>106558442079.73448</v>
      </c>
      <c r="CX120" s="427">
        <f t="shared" si="42"/>
        <v>2716882961355.8452</v>
      </c>
      <c r="CZ120" s="661">
        <f t="shared" si="43"/>
        <v>3.922084373724994E-2</v>
      </c>
      <c r="DA120" s="672">
        <v>3.9140537137838403E-2</v>
      </c>
    </row>
    <row r="121" spans="1:105" ht="15.75">
      <c r="A121" s="171">
        <v>41579</v>
      </c>
      <c r="B121" s="316">
        <v>2853872542654.5054</v>
      </c>
      <c r="C121" s="173">
        <v>48099359643.048195</v>
      </c>
      <c r="D121" s="333">
        <v>-0.10011841082017746</v>
      </c>
      <c r="E121" s="334">
        <v>0</v>
      </c>
      <c r="F121" s="335">
        <v>0</v>
      </c>
      <c r="G121" s="333">
        <v>-1.0633234600932935E-3</v>
      </c>
      <c r="H121" s="334">
        <v>268465715.53398126</v>
      </c>
      <c r="I121" s="335">
        <v>-285465.89355801482</v>
      </c>
      <c r="J121" s="333">
        <v>0.18376139525003743</v>
      </c>
      <c r="K121" s="334">
        <v>0</v>
      </c>
      <c r="L121" s="334">
        <v>0</v>
      </c>
      <c r="M121" s="426">
        <v>-7.8869037009291015E-2</v>
      </c>
      <c r="N121" s="427">
        <v>4507519125.7757301</v>
      </c>
      <c r="O121" s="427">
        <v>-355503692.75089312</v>
      </c>
      <c r="P121" s="453">
        <v>-3.785179802367656E-2</v>
      </c>
      <c r="Q121" s="671">
        <v>4745124493.0531139</v>
      </c>
      <c r="R121" s="427">
        <v>-179611493.90824708</v>
      </c>
      <c r="S121" s="333">
        <v>-0.11098627206851114</v>
      </c>
      <c r="T121" s="334">
        <v>193708985.87632209</v>
      </c>
      <c r="U121" s="334">
        <v>-21499038.208584864</v>
      </c>
      <c r="V121" s="431">
        <v>-8.5227938095599406E-3</v>
      </c>
      <c r="W121" s="335">
        <v>0</v>
      </c>
      <c r="X121" s="335">
        <v>0</v>
      </c>
      <c r="Y121" s="670">
        <v>4.0644601343117776E-3</v>
      </c>
      <c r="Z121" s="669">
        <v>68421782.369922891</v>
      </c>
      <c r="AA121" s="669">
        <v>278097.60676110804</v>
      </c>
      <c r="AB121" s="428">
        <v>-3.1454788888198186E-2</v>
      </c>
      <c r="AC121" s="429">
        <v>90314063.837896511</v>
      </c>
      <c r="AD121" s="429">
        <v>-2840809.8116562888</v>
      </c>
      <c r="AE121" s="426">
        <v>-8.5996240905220511E-2</v>
      </c>
      <c r="AF121" s="427">
        <v>8010909283.6791868</v>
      </c>
      <c r="AG121" s="643">
        <v>-688908084.62914288</v>
      </c>
      <c r="AH121" s="670">
        <v>-0.10450847351861559</v>
      </c>
      <c r="AI121" s="669">
        <v>0</v>
      </c>
      <c r="AJ121" s="669">
        <v>0</v>
      </c>
      <c r="AK121" s="329">
        <v>-0.11433149889039847</v>
      </c>
      <c r="AL121" s="173">
        <f t="shared" si="47"/>
        <v>78547398.464661136</v>
      </c>
      <c r="AM121" s="173">
        <f t="shared" si="37"/>
        <v>-8980441.8004060909</v>
      </c>
      <c r="AN121" s="426">
        <v>-0.43355654119921722</v>
      </c>
      <c r="AO121" s="427">
        <v>40509383.768634625</v>
      </c>
      <c r="AP121" s="427">
        <v>-17563108.312840939</v>
      </c>
      <c r="AQ121" s="424">
        <v>7.3346217938589364E-3</v>
      </c>
      <c r="AR121" s="425">
        <v>0</v>
      </c>
      <c r="AS121" s="359">
        <v>0</v>
      </c>
      <c r="AT121" s="333">
        <v>6.9457636244493082E-2</v>
      </c>
      <c r="AU121" s="335">
        <v>0</v>
      </c>
      <c r="AV121" s="335">
        <v>0</v>
      </c>
      <c r="AW121" s="717">
        <v>-0.18673421957475542</v>
      </c>
      <c r="AX121" s="316">
        <f>0</f>
        <v>0</v>
      </c>
      <c r="AY121" s="220">
        <f t="shared" si="38"/>
        <v>0</v>
      </c>
      <c r="AZ121" s="426">
        <v>-2.5826761988233509E-2</v>
      </c>
      <c r="BA121" s="427">
        <v>1299682800.0730996</v>
      </c>
      <c r="BB121" s="454">
        <v>-33566598.337688819</v>
      </c>
      <c r="BC121" s="426">
        <v>9.3743750698584705E-2</v>
      </c>
      <c r="BD121" s="427">
        <v>228613078.48544976</v>
      </c>
      <c r="BE121" s="427">
        <v>21431047.43597598</v>
      </c>
      <c r="BF121" s="658">
        <v>-6.9978209646868531E-2</v>
      </c>
      <c r="BG121" s="217">
        <f t="shared" si="48"/>
        <v>3549897871.4206309</v>
      </c>
      <c r="BH121" s="217">
        <f t="shared" si="39"/>
        <v>-248415497.47124526</v>
      </c>
      <c r="BI121" s="428">
        <v>-0.18749896668505883</v>
      </c>
      <c r="BJ121" s="429">
        <v>3185068.9692863729</v>
      </c>
      <c r="BK121" s="430">
        <v>-597197.14056184026</v>
      </c>
      <c r="BL121" s="426">
        <v>-9.9840589717672373E-2</v>
      </c>
      <c r="BM121" s="427">
        <v>12819009.716582762</v>
      </c>
      <c r="BN121" s="643">
        <v>-1279857.4897001951</v>
      </c>
      <c r="BO121" s="428">
        <v>9.4324447529737163E-2</v>
      </c>
      <c r="BP121" s="429">
        <v>85022891.326821283</v>
      </c>
      <c r="BQ121" s="430">
        <v>8019737.2517832993</v>
      </c>
      <c r="BR121" s="426">
        <v>-2.3774959793854727E-2</v>
      </c>
      <c r="BS121" s="427">
        <v>2365011824.1672397</v>
      </c>
      <c r="BT121" s="454">
        <v>-56228061.031567149</v>
      </c>
      <c r="BU121" s="331">
        <v>0.13694257892720532</v>
      </c>
      <c r="BV121" s="173">
        <f t="shared" si="49"/>
        <v>175359643.69426507</v>
      </c>
      <c r="BW121" s="172">
        <f t="shared" si="40"/>
        <v>24014201.847248498</v>
      </c>
      <c r="BX121" s="426">
        <v>-5.1263706712071803E-2</v>
      </c>
      <c r="BY121" s="427">
        <v>387080539.11282134</v>
      </c>
      <c r="BZ121" s="427">
        <v>-19843183.231030311</v>
      </c>
      <c r="CA121" s="431">
        <v>-0.11740932495244118</v>
      </c>
      <c r="CB121" s="335">
        <v>693192856.24621522</v>
      </c>
      <c r="CC121" s="335">
        <v>-81387305.31372273</v>
      </c>
      <c r="CD121" s="431">
        <v>3.3958884055037504E-2</v>
      </c>
      <c r="CE121" s="335">
        <v>6599072.0887555517</v>
      </c>
      <c r="CF121" s="335">
        <v>224097.12393288393</v>
      </c>
      <c r="CG121" s="424">
        <v>-0.18221699898781038</v>
      </c>
      <c r="CH121" s="425">
        <v>36978634.641758583</v>
      </c>
      <c r="CI121" s="359">
        <v>-6738135.8310879339</v>
      </c>
      <c r="CJ121" s="333">
        <v>6.0783781786566252E-2</v>
      </c>
      <c r="CK121" s="334">
        <v>2878469617.7774363</v>
      </c>
      <c r="CL121" s="335">
        <v>174964269.12624446</v>
      </c>
      <c r="CM121" s="333">
        <v>-6.228249420729759E-2</v>
      </c>
      <c r="CN121" s="334">
        <v>499893779.49580777</v>
      </c>
      <c r="CO121" s="334">
        <v>-31134631.425711747</v>
      </c>
      <c r="CP121" s="333">
        <v>1.6511976649283583E-2</v>
      </c>
      <c r="CQ121" s="334">
        <v>188822256.47742063</v>
      </c>
      <c r="CR121" s="335">
        <v>3117828.6898202053</v>
      </c>
      <c r="CS121" s="426">
        <v>-3.7620281726559778E-3</v>
      </c>
      <c r="CT121" s="427">
        <v>16990042.871899128</v>
      </c>
      <c r="CU121" s="427">
        <v>-63917.0199387174</v>
      </c>
      <c r="CV121" s="427">
        <f t="shared" si="41"/>
        <v>49621756883.57402</v>
      </c>
      <c r="CX121" s="427">
        <f t="shared" si="42"/>
        <v>2823441403435.5796</v>
      </c>
      <c r="CZ121" s="661">
        <f t="shared" si="43"/>
        <v>1.7574920033117735E-2</v>
      </c>
      <c r="DA121" s="672">
        <v>1.68540672101316E-2</v>
      </c>
    </row>
    <row r="122" spans="1:105" s="170" customFormat="1" ht="15.75">
      <c r="A122" s="187">
        <v>41609</v>
      </c>
      <c r="B122" s="317">
        <v>2901971902297.5537</v>
      </c>
      <c r="C122" s="189">
        <v>47905922947.12925</v>
      </c>
      <c r="D122" s="346">
        <v>7.1737863603105814E-2</v>
      </c>
      <c r="E122" s="347">
        <v>0</v>
      </c>
      <c r="F122" s="348">
        <v>0</v>
      </c>
      <c r="G122" s="346">
        <v>-5.8909345186022158E-2</v>
      </c>
      <c r="H122" s="347">
        <v>268180249.64042324</v>
      </c>
      <c r="I122" s="348">
        <v>-15798322.898141287</v>
      </c>
      <c r="J122" s="346">
        <v>0.12513413010547375</v>
      </c>
      <c r="K122" s="347">
        <v>0</v>
      </c>
      <c r="L122" s="347">
        <v>0</v>
      </c>
      <c r="M122" s="438">
        <v>-7.6588063908408388E-2</v>
      </c>
      <c r="N122" s="439">
        <v>4152015433.024837</v>
      </c>
      <c r="O122" s="439">
        <v>-317994823.33320415</v>
      </c>
      <c r="P122" s="668">
        <v>-3.9568672400887163E-2</v>
      </c>
      <c r="Q122" s="667">
        <v>4565512999.1448669</v>
      </c>
      <c r="R122" s="439">
        <v>-180651288.20515507</v>
      </c>
      <c r="S122" s="346">
        <v>-2.9785445742012445E-2</v>
      </c>
      <c r="T122" s="347">
        <v>172209947.66773725</v>
      </c>
      <c r="U122" s="347">
        <v>-5129350.0524921902</v>
      </c>
      <c r="V122" s="443">
        <v>-4.2912836756131181E-2</v>
      </c>
      <c r="W122" s="348">
        <v>0</v>
      </c>
      <c r="X122" s="348">
        <v>0</v>
      </c>
      <c r="Y122" s="666">
        <v>-0.13073494955561751</v>
      </c>
      <c r="Z122" s="665">
        <v>68699879.976684004</v>
      </c>
      <c r="AA122" s="665">
        <v>-8981475.3432287611</v>
      </c>
      <c r="AB122" s="440">
        <v>-1.0383730059916231E-2</v>
      </c>
      <c r="AC122" s="441">
        <v>87473254.026240215</v>
      </c>
      <c r="AD122" s="441">
        <v>-908298.657270959</v>
      </c>
      <c r="AE122" s="438">
        <v>4.7918864690145412E-3</v>
      </c>
      <c r="AF122" s="439">
        <v>7322001199.0500441</v>
      </c>
      <c r="AG122" s="664">
        <v>35086198.47183615</v>
      </c>
      <c r="AH122" s="666">
        <v>-0.10869833541129416</v>
      </c>
      <c r="AI122" s="665">
        <v>0</v>
      </c>
      <c r="AJ122" s="665">
        <v>0</v>
      </c>
      <c r="AK122" s="340">
        <v>8.1672637744470804E-3</v>
      </c>
      <c r="AL122" s="189">
        <f t="shared" si="47"/>
        <v>69566956.664255038</v>
      </c>
      <c r="AM122" s="189">
        <f t="shared" si="37"/>
        <v>568171.68506250007</v>
      </c>
      <c r="AN122" s="438">
        <v>-1.0741241250439973E-2</v>
      </c>
      <c r="AO122" s="439">
        <v>22946275.455793682</v>
      </c>
      <c r="AP122" s="439">
        <v>-246471.4804697294</v>
      </c>
      <c r="AQ122" s="435">
        <v>7.336230898479483E-2</v>
      </c>
      <c r="AR122" s="436">
        <v>0</v>
      </c>
      <c r="AS122" s="437">
        <v>0</v>
      </c>
      <c r="AT122" s="346">
        <v>-6.8069384485781564E-2</v>
      </c>
      <c r="AU122" s="348">
        <v>0</v>
      </c>
      <c r="AV122" s="348">
        <v>0</v>
      </c>
      <c r="AW122" s="718">
        <v>-4.965650676179597E-2</v>
      </c>
      <c r="AX122" s="317">
        <f>0</f>
        <v>0</v>
      </c>
      <c r="AY122" s="721">
        <f t="shared" si="38"/>
        <v>0</v>
      </c>
      <c r="AZ122" s="438">
        <v>-5.1420598426483208E-2</v>
      </c>
      <c r="BA122" s="439">
        <v>1266116201.7354107</v>
      </c>
      <c r="BB122" s="663">
        <v>-65104452.770700753</v>
      </c>
      <c r="BC122" s="438">
        <v>-8.0963188381599716E-2</v>
      </c>
      <c r="BD122" s="439">
        <v>250044125.92142576</v>
      </c>
      <c r="BE122" s="439">
        <v>-20244369.670688834</v>
      </c>
      <c r="BF122" s="708">
        <v>-6.5311420091400188E-2</v>
      </c>
      <c r="BG122" s="239">
        <f t="shared" si="48"/>
        <v>3301482373.9493856</v>
      </c>
      <c r="BH122" s="239">
        <f t="shared" si="39"/>
        <v>-215624502.24936149</v>
      </c>
      <c r="BI122" s="440">
        <v>4.7965882345946585E-2</v>
      </c>
      <c r="BJ122" s="441">
        <v>2587871.8287245324</v>
      </c>
      <c r="BK122" s="442">
        <v>124129.55566299055</v>
      </c>
      <c r="BL122" s="438">
        <v>5.3276848507096061E-2</v>
      </c>
      <c r="BM122" s="439">
        <v>11539152.226882566</v>
      </c>
      <c r="BN122" s="664">
        <v>614769.66509194265</v>
      </c>
      <c r="BO122" s="440">
        <v>7.9430182369782346E-2</v>
      </c>
      <c r="BP122" s="441">
        <v>93042628.578604579</v>
      </c>
      <c r="BQ122" s="442">
        <v>7390392.9561624844</v>
      </c>
      <c r="BR122" s="438">
        <v>-1.883074326223767E-2</v>
      </c>
      <c r="BS122" s="439">
        <v>2308783763.1356726</v>
      </c>
      <c r="BT122" s="663">
        <v>-43476114.291630797</v>
      </c>
      <c r="BU122" s="343">
        <v>8.9979003837250646E-2</v>
      </c>
      <c r="BV122" s="189">
        <f t="shared" si="49"/>
        <v>199373845.54151359</v>
      </c>
      <c r="BW122" s="188">
        <f t="shared" si="40"/>
        <v>17939460.013027269</v>
      </c>
      <c r="BX122" s="438">
        <v>-5.0435838420360084E-2</v>
      </c>
      <c r="BY122" s="439">
        <v>367237355.88179106</v>
      </c>
      <c r="BZ122" s="439">
        <v>-18521923.943174288</v>
      </c>
      <c r="CA122" s="443">
        <v>-1.0915160134710889E-3</v>
      </c>
      <c r="CB122" s="348">
        <v>611805550.93249249</v>
      </c>
      <c r="CC122" s="348">
        <v>-667795.55597331747</v>
      </c>
      <c r="CD122" s="443">
        <v>4.1008031631831504E-2</v>
      </c>
      <c r="CE122" s="347">
        <v>6823169.2126884358</v>
      </c>
      <c r="CF122" s="347">
        <v>279804.73890326626</v>
      </c>
      <c r="CG122" s="435">
        <v>0.22278838536934248</v>
      </c>
      <c r="CH122" s="436">
        <v>30240498.810670648</v>
      </c>
      <c r="CI122" s="437">
        <v>6737231.9027928356</v>
      </c>
      <c r="CJ122" s="346">
        <v>-7.2769888641062222E-2</v>
      </c>
      <c r="CK122" s="347">
        <v>3053433886.9036803</v>
      </c>
      <c r="CL122" s="348">
        <v>-222198043.92282659</v>
      </c>
      <c r="CM122" s="346">
        <v>6.0431823537572281E-2</v>
      </c>
      <c r="CN122" s="347">
        <v>468759148.07009602</v>
      </c>
      <c r="CO122" s="347">
        <v>28327970.11779476</v>
      </c>
      <c r="CP122" s="346">
        <v>-8.3144521031872809E-2</v>
      </c>
      <c r="CQ122" s="347">
        <v>191940085.16724083</v>
      </c>
      <c r="CR122" s="348">
        <v>-15958766.448047113</v>
      </c>
      <c r="CS122" s="438">
        <v>8.3466292785205023E-2</v>
      </c>
      <c r="CT122" s="439">
        <v>16926125.851960409</v>
      </c>
      <c r="CU122" s="439">
        <v>1412760.9760789555</v>
      </c>
      <c r="CV122" s="439">
        <f t="shared" si="41"/>
        <v>48938948055.869186</v>
      </c>
      <c r="CW122" s="662"/>
      <c r="CX122" s="439">
        <f t="shared" si="42"/>
        <v>2873063160319.1538</v>
      </c>
      <c r="CY122" s="662"/>
      <c r="CZ122" s="709">
        <f t="shared" si="43"/>
        <v>1.7033718134631195E-2</v>
      </c>
      <c r="DA122" s="673">
        <v>1.6508058851018199E-2</v>
      </c>
    </row>
    <row r="123" spans="1:105" ht="15.75">
      <c r="A123" s="207">
        <v>41670</v>
      </c>
      <c r="B123" s="318">
        <v>3107000000000</v>
      </c>
      <c r="C123" s="209">
        <v>-89440329610.279541</v>
      </c>
      <c r="D123" s="333">
        <v>1.1584962367511048E-2</v>
      </c>
      <c r="E123" s="334">
        <v>107534226.23999999</v>
      </c>
      <c r="F123" s="335">
        <v>1245779.964209819</v>
      </c>
      <c r="G123" s="333">
        <v>-9.7047757433362691E-2</v>
      </c>
      <c r="H123" s="334">
        <v>483793287.47000003</v>
      </c>
      <c r="I123" s="335">
        <v>-46951053.610277668</v>
      </c>
      <c r="J123" s="333">
        <v>-5.3221160744608503E-2</v>
      </c>
      <c r="K123" s="334">
        <v>57676786.740000002</v>
      </c>
      <c r="L123" s="334">
        <v>-3069625.5383220445</v>
      </c>
      <c r="M123" s="426">
        <v>0.10401021682892483</v>
      </c>
      <c r="N123" s="427">
        <v>2993873703.5</v>
      </c>
      <c r="O123" s="427">
        <v>311393453.05945122</v>
      </c>
      <c r="P123" s="453">
        <v>-1.8100551793647959E-2</v>
      </c>
      <c r="Q123" s="671">
        <v>4638828444.9200001</v>
      </c>
      <c r="R123" s="427">
        <v>-83965354.529121876</v>
      </c>
      <c r="S123" s="333">
        <v>-5.1908311902397371E-2</v>
      </c>
      <c r="T123" s="334">
        <v>148758903.69</v>
      </c>
      <c r="U123" s="334">
        <v>-7721823.5709992107</v>
      </c>
      <c r="V123" s="431">
        <v>-6.3703432153878345E-2</v>
      </c>
      <c r="W123" s="335">
        <v>26129014</v>
      </c>
      <c r="X123" s="335">
        <v>-1664507.8705967374</v>
      </c>
      <c r="Y123" s="670">
        <v>-7.4049549118883284E-2</v>
      </c>
      <c r="Z123" s="669">
        <v>34145119.869999997</v>
      </c>
      <c r="AA123" s="669">
        <v>-2528430.7309837225</v>
      </c>
      <c r="AB123" s="428">
        <v>-4.5370297534003956E-2</v>
      </c>
      <c r="AC123" s="429">
        <v>64389092.950000003</v>
      </c>
      <c r="AD123" s="429">
        <v>-2921352.3050861368</v>
      </c>
      <c r="AE123" s="426">
        <v>8.534209504267673E-2</v>
      </c>
      <c r="AF123" s="427">
        <v>8606591560.1299992</v>
      </c>
      <c r="AG123" s="643">
        <v>734504554.91811383</v>
      </c>
      <c r="AH123" s="670">
        <v>-0.17913253903589854</v>
      </c>
      <c r="AI123" s="669">
        <v>21848500.059999999</v>
      </c>
      <c r="AJ123" s="669">
        <v>-3913777.2898737816</v>
      </c>
      <c r="AK123" s="329">
        <v>4.0715167049829588E-2</v>
      </c>
      <c r="AL123" s="173">
        <v>84339774.870000005</v>
      </c>
      <c r="AM123" s="173">
        <f t="shared" si="37"/>
        <v>3433908.0227770698</v>
      </c>
      <c r="AN123" s="426">
        <v>-0.11065412714083989</v>
      </c>
      <c r="AO123" s="427">
        <v>34657015</v>
      </c>
      <c r="AP123" s="427">
        <v>-3834941.7441319949</v>
      </c>
      <c r="AQ123" s="424">
        <v>-3.4794245426705304E-2</v>
      </c>
      <c r="AR123" s="425">
        <v>0</v>
      </c>
      <c r="AS123" s="359">
        <v>0</v>
      </c>
      <c r="AT123" s="333">
        <v>-5.3449768791020418E-2</v>
      </c>
      <c r="AU123" s="335">
        <v>0</v>
      </c>
      <c r="AV123" s="335">
        <v>0</v>
      </c>
      <c r="AW123" s="717">
        <v>3.0441296689551822E-2</v>
      </c>
      <c r="AX123" s="316">
        <v>97674041</v>
      </c>
      <c r="AY123" s="220">
        <f t="shared" si="38"/>
        <v>2973324.4609484491</v>
      </c>
      <c r="AZ123" s="426">
        <v>1.7761236830867503E-2</v>
      </c>
      <c r="BA123" s="427">
        <v>1830848680</v>
      </c>
      <c r="BB123" s="454">
        <v>32518137.006961152</v>
      </c>
      <c r="BC123" s="426">
        <v>3.6688889405822947E-2</v>
      </c>
      <c r="BD123" s="427">
        <v>372038320.75999999</v>
      </c>
      <c r="BE123" s="427">
        <v>13649672.805091724</v>
      </c>
      <c r="BF123" s="658">
        <v>-7.0873169313791159E-2</v>
      </c>
      <c r="BG123" s="217">
        <f>'[5]SPU investering'!L20</f>
        <v>3451473216</v>
      </c>
      <c r="BH123" s="217">
        <f t="shared" si="39"/>
        <v>-244616845.61958328</v>
      </c>
      <c r="BI123" s="428">
        <v>8.5307513929830214E-2</v>
      </c>
      <c r="BJ123" s="429">
        <v>90456.95</v>
      </c>
      <c r="BK123" s="430">
        <v>7716.6575221749554</v>
      </c>
      <c r="BL123" s="426">
        <v>0.15553782490127271</v>
      </c>
      <c r="BM123" s="427">
        <v>14071179.800000001</v>
      </c>
      <c r="BN123" s="643">
        <v>2188600.6998867257</v>
      </c>
      <c r="BO123" s="428">
        <v>2.8246697707941743E-3</v>
      </c>
      <c r="BP123" s="429">
        <v>95853633.390000001</v>
      </c>
      <c r="BQ123" s="430">
        <v>270754.86065752013</v>
      </c>
      <c r="BR123" s="426">
        <v>3.5552850505441755E-2</v>
      </c>
      <c r="BS123" s="427">
        <v>1047372299</v>
      </c>
      <c r="BT123" s="454">
        <v>37237070.769887842</v>
      </c>
      <c r="BU123" s="331">
        <v>-8.3253519859915165E-2</v>
      </c>
      <c r="BV123" s="173">
        <v>191417487</v>
      </c>
      <c r="BW123" s="172">
        <f t="shared" si="40"/>
        <v>-15936179.555489553</v>
      </c>
      <c r="BX123" s="426">
        <v>7.862126349950713E-3</v>
      </c>
      <c r="BY123" s="427">
        <v>441414094</v>
      </c>
      <c r="BZ123" s="427">
        <v>3470453.3796770209</v>
      </c>
      <c r="CA123" s="431">
        <v>-1.1704762903223805E-2</v>
      </c>
      <c r="CB123" s="427">
        <v>283296028</v>
      </c>
      <c r="CC123" s="335">
        <v>-3315912.8391650524</v>
      </c>
      <c r="CD123" s="431">
        <v>-7.0508600607095462E-2</v>
      </c>
      <c r="CE123" s="427">
        <v>8991071.6999999993</v>
      </c>
      <c r="CF123" s="335">
        <v>-633947.88352505874</v>
      </c>
      <c r="CG123" s="424">
        <v>-6.8176000238263174E-2</v>
      </c>
      <c r="CH123" s="425">
        <v>130152329.22</v>
      </c>
      <c r="CI123" s="359">
        <v>-8873265.2279132269</v>
      </c>
      <c r="CJ123" s="333">
        <v>4.525432214179579E-2</v>
      </c>
      <c r="CK123" s="334">
        <v>2828669104</v>
      </c>
      <c r="CL123" s="335">
        <v>128009502.86496086</v>
      </c>
      <c r="CM123" s="333">
        <v>1.2976096170657469E-2</v>
      </c>
      <c r="CN123" s="334">
        <v>307450924.32999998</v>
      </c>
      <c r="CO123" s="334">
        <v>3989512.7618636121</v>
      </c>
      <c r="CP123" s="333">
        <v>-4.2410636018367989E-2</v>
      </c>
      <c r="CQ123" s="334">
        <v>423025775</v>
      </c>
      <c r="CR123" s="335">
        <v>-17940792.169913031</v>
      </c>
      <c r="CS123" s="426">
        <v>-5.982294190114678E-2</v>
      </c>
      <c r="CT123" s="427">
        <v>19407046.440000001</v>
      </c>
      <c r="CU123" s="427">
        <v>-1160986.6116529775</v>
      </c>
      <c r="CV123" s="427">
        <f t="shared" si="41"/>
        <v>-90266173255.414902</v>
      </c>
      <c r="CX123" s="427">
        <f t="shared" si="42"/>
        <v>3078154188883.9687</v>
      </c>
      <c r="CZ123" s="661">
        <f t="shared" si="43"/>
        <v>-2.93247731323499E-2</v>
      </c>
      <c r="DA123" s="672">
        <v>-2.87867169650079E-2</v>
      </c>
    </row>
    <row r="124" spans="1:105" ht="15.75">
      <c r="A124" s="207">
        <v>41698</v>
      </c>
      <c r="B124" s="318">
        <v>3017559670389.7207</v>
      </c>
      <c r="C124" s="209">
        <v>131486687899.37752</v>
      </c>
      <c r="D124" s="333">
        <v>-3.3060546981188481E-2</v>
      </c>
      <c r="E124" s="334">
        <v>108780006.20420982</v>
      </c>
      <c r="F124" s="335">
        <v>-3596326.5057282532</v>
      </c>
      <c r="G124" s="333">
        <v>3.2239362968618165E-3</v>
      </c>
      <c r="H124" s="334">
        <v>436842233.85972238</v>
      </c>
      <c r="I124" s="335">
        <v>1408351.533742557</v>
      </c>
      <c r="J124" s="333">
        <v>-3.2507008162604593E-2</v>
      </c>
      <c r="K124" s="334">
        <v>54607161.201677956</v>
      </c>
      <c r="L124" s="334">
        <v>-1775115.4349196102</v>
      </c>
      <c r="M124" s="426">
        <v>0.12595411382668217</v>
      </c>
      <c r="N124" s="427">
        <v>3305267156.5594511</v>
      </c>
      <c r="O124" s="427">
        <v>416311995.66488326</v>
      </c>
      <c r="P124" s="453">
        <v>7.902853174310992E-2</v>
      </c>
      <c r="Q124" s="671">
        <v>4554863090.3908777</v>
      </c>
      <c r="R124" s="427">
        <v>359964142.32447523</v>
      </c>
      <c r="S124" s="333">
        <v>-0.18072567647378848</v>
      </c>
      <c r="T124" s="334">
        <v>141037080.11900079</v>
      </c>
      <c r="U124" s="334">
        <v>-25489021.712394323</v>
      </c>
      <c r="V124" s="431">
        <v>-2.4626152099514933E-2</v>
      </c>
      <c r="W124" s="335">
        <v>24464506.129403263</v>
      </c>
      <c r="X124" s="335">
        <v>-602466.64898220007</v>
      </c>
      <c r="Y124" s="670">
        <v>1.8352248029923499E-2</v>
      </c>
      <c r="Z124" s="669">
        <v>31616689.139016274</v>
      </c>
      <c r="AA124" s="669">
        <v>580237.32096421509</v>
      </c>
      <c r="AB124" s="428">
        <v>-2.2183633090057341E-2</v>
      </c>
      <c r="AC124" s="429">
        <v>61467740.64491386</v>
      </c>
      <c r="AD124" s="429">
        <v>-1363577.8053415737</v>
      </c>
      <c r="AE124" s="426">
        <v>2.4105353722985955E-2</v>
      </c>
      <c r="AF124" s="427">
        <v>9341096115.0481129</v>
      </c>
      <c r="AG124" s="643">
        <v>225170426.01364467</v>
      </c>
      <c r="AH124" s="670">
        <v>-1.8382649727731227E-2</v>
      </c>
      <c r="AI124" s="669">
        <v>17934722.770126216</v>
      </c>
      <c r="AJ124" s="669">
        <v>-329687.7266471957</v>
      </c>
      <c r="AK124" s="329">
        <v>-5.8053997841281131E-2</v>
      </c>
      <c r="AL124" s="173">
        <f t="shared" ref="AL124:AL131" si="50">AL123*(1+AK123)</f>
        <v>87773682.89277707</v>
      </c>
      <c r="AM124" s="173">
        <f t="shared" si="37"/>
        <v>-5095613.1971785743</v>
      </c>
      <c r="AN124" s="426">
        <v>-6.6067084123977174E-2</v>
      </c>
      <c r="AO124" s="427">
        <v>30822073.255868006</v>
      </c>
      <c r="AP124" s="427">
        <v>-2036324.5066708187</v>
      </c>
      <c r="AQ124" s="424">
        <v>4.6765862172789847E-3</v>
      </c>
      <c r="AR124" s="425">
        <v>0</v>
      </c>
      <c r="AS124" s="359">
        <v>0</v>
      </c>
      <c r="AT124" s="333">
        <v>-0.17779105541563814</v>
      </c>
      <c r="AU124" s="335">
        <v>0</v>
      </c>
      <c r="AV124" s="335">
        <v>0</v>
      </c>
      <c r="AW124" s="717">
        <v>-0.20792475196803922</v>
      </c>
      <c r="AX124" s="720">
        <f t="shared" ref="AX124:AX131" si="51">AX123*(1+AW123)</f>
        <v>100647365.46094844</v>
      </c>
      <c r="AY124" s="220">
        <f t="shared" si="38"/>
        <v>-20927078.499704301</v>
      </c>
      <c r="AZ124" s="426">
        <v>8.1170524751056333E-3</v>
      </c>
      <c r="BA124" s="427">
        <v>1863366817.0069611</v>
      </c>
      <c r="BB124" s="454">
        <v>15125046.234016059</v>
      </c>
      <c r="BC124" s="426">
        <v>5.5857596361086601E-2</v>
      </c>
      <c r="BD124" s="427">
        <v>385687993.56509173</v>
      </c>
      <c r="BE124" s="427">
        <v>21543604.26587626</v>
      </c>
      <c r="BF124" s="658">
        <v>8.752623144602982E-2</v>
      </c>
      <c r="BG124" s="217">
        <f t="shared" ref="BG124:BG131" si="52">BG123*(1+BF123)</f>
        <v>3206856370.3804169</v>
      </c>
      <c r="BH124" s="217">
        <f t="shared" si="39"/>
        <v>280684052.8880915</v>
      </c>
      <c r="BI124" s="428">
        <v>-0.1250023584668426</v>
      </c>
      <c r="BJ124" s="429">
        <v>98173.607522174963</v>
      </c>
      <c r="BK124" s="430">
        <v>-12271.93247947003</v>
      </c>
      <c r="BL124" s="426">
        <v>2.9265773626435718E-2</v>
      </c>
      <c r="BM124" s="427">
        <v>16259780.499886725</v>
      </c>
      <c r="BN124" s="643">
        <v>475855.05532521871</v>
      </c>
      <c r="BO124" s="428">
        <v>3.5464151056359895E-2</v>
      </c>
      <c r="BP124" s="429">
        <v>96124388.250657514</v>
      </c>
      <c r="BQ124" s="430">
        <v>3408969.8251215043</v>
      </c>
      <c r="BR124" s="426">
        <v>-5.2269205832740362E-3</v>
      </c>
      <c r="BS124" s="427">
        <v>1084609369.7698877</v>
      </c>
      <c r="BT124" s="454">
        <v>-5669167.039662106</v>
      </c>
      <c r="BU124" s="331">
        <v>-4.076595707997617E-2</v>
      </c>
      <c r="BV124" s="173">
        <f t="shared" ref="BV124:BV131" si="53">BV123*(1+BU123)</f>
        <v>175481307.44451046</v>
      </c>
      <c r="BW124" s="172">
        <f t="shared" si="40"/>
        <v>-7153663.4476210158</v>
      </c>
      <c r="BX124" s="426">
        <v>7.4580336626522414E-2</v>
      </c>
      <c r="BY124" s="427">
        <v>444884547.37967706</v>
      </c>
      <c r="BZ124" s="427">
        <v>33179639.303514376</v>
      </c>
      <c r="CA124" s="431">
        <v>-5.2336026722757834E-2</v>
      </c>
      <c r="CB124" s="335">
        <v>279980115.16083497</v>
      </c>
      <c r="CC124" s="335">
        <v>-14653046.788898274</v>
      </c>
      <c r="CD124" s="431">
        <v>-8.1969230132296511E-2</v>
      </c>
      <c r="CE124" s="335">
        <v>8357123.8164749406</v>
      </c>
      <c r="CF124" s="335">
        <v>-685027.00535673054</v>
      </c>
      <c r="CG124" s="424">
        <v>-4.6958288552773834E-2</v>
      </c>
      <c r="CH124" s="425">
        <v>121279063.99208677</v>
      </c>
      <c r="CI124" s="359">
        <v>-5695057.2823507339</v>
      </c>
      <c r="CJ124" s="333">
        <v>0.10564841745840439</v>
      </c>
      <c r="CK124" s="334">
        <v>2956678606.8649611</v>
      </c>
      <c r="CL124" s="335">
        <v>312368415.74840295</v>
      </c>
      <c r="CM124" s="333">
        <v>4.5168303080137917E-2</v>
      </c>
      <c r="CN124" s="334">
        <v>311440437.09186363</v>
      </c>
      <c r="CO124" s="334">
        <v>14067236.053975923</v>
      </c>
      <c r="CP124" s="333">
        <v>3.9669192928742499E-2</v>
      </c>
      <c r="CQ124" s="334">
        <v>405084982.83008695</v>
      </c>
      <c r="CR124" s="335">
        <v>16069394.336423062</v>
      </c>
      <c r="CS124" s="426">
        <v>-3.261046671095072E-2</v>
      </c>
      <c r="CT124" s="427">
        <v>18246059.828347024</v>
      </c>
      <c r="CU124" s="427">
        <v>-595012.52663832577</v>
      </c>
      <c r="CV124" s="427">
        <f t="shared" si="41"/>
        <v>129882008990.86964</v>
      </c>
      <c r="CX124" s="427">
        <f t="shared" si="42"/>
        <v>2987888015628.5557</v>
      </c>
      <c r="CZ124" s="661">
        <f t="shared" si="43"/>
        <v>4.3469503646557064E-2</v>
      </c>
      <c r="DA124" s="672">
        <v>4.3573848494070005E-2</v>
      </c>
    </row>
    <row r="125" spans="1:105" ht="15.75">
      <c r="A125" s="207">
        <v>41729</v>
      </c>
      <c r="B125" s="318">
        <v>3149046358289.0981</v>
      </c>
      <c r="C125" s="209">
        <v>3677968899.8441453</v>
      </c>
      <c r="D125" s="333">
        <v>6.3092135185525214E-2</v>
      </c>
      <c r="E125" s="334">
        <v>105183679.69848157</v>
      </c>
      <c r="F125" s="335">
        <v>6636262.9388475837</v>
      </c>
      <c r="G125" s="333">
        <v>-8.3953326737675943E-2</v>
      </c>
      <c r="H125" s="334">
        <v>438250585.39346492</v>
      </c>
      <c r="I125" s="335">
        <v>-36792594.588515311</v>
      </c>
      <c r="J125" s="333">
        <v>0.28401329018383625</v>
      </c>
      <c r="K125" s="334">
        <v>52832045.766758345</v>
      </c>
      <c r="L125" s="334">
        <v>15005003.145360056</v>
      </c>
      <c r="M125" s="426">
        <v>-6.9617989954525103E-2</v>
      </c>
      <c r="N125" s="427">
        <v>3721579152.2243342</v>
      </c>
      <c r="O125" s="427">
        <v>-259088860.03452376</v>
      </c>
      <c r="P125" s="453">
        <v>-7.9286639624155095E-2</v>
      </c>
      <c r="Q125" s="671">
        <v>4914827232.715353</v>
      </c>
      <c r="R125" s="427">
        <v>-389680135.61528563</v>
      </c>
      <c r="S125" s="333">
        <v>-0.17516245793682497</v>
      </c>
      <c r="T125" s="334">
        <v>115548058.40660648</v>
      </c>
      <c r="U125" s="334">
        <v>-20239681.920329005</v>
      </c>
      <c r="V125" s="431">
        <v>-4.0077329033219783E-2</v>
      </c>
      <c r="W125" s="335">
        <v>23862039.480421063</v>
      </c>
      <c r="X125" s="335">
        <v>-956326.80766051577</v>
      </c>
      <c r="Y125" s="670">
        <v>-5.581735955328971E-2</v>
      </c>
      <c r="Z125" s="669">
        <v>32196926.459980488</v>
      </c>
      <c r="AA125" s="669">
        <v>-1797147.4207275582</v>
      </c>
      <c r="AB125" s="428">
        <v>-7.5819674137300674E-2</v>
      </c>
      <c r="AC125" s="429">
        <v>60104162.839572288</v>
      </c>
      <c r="AD125" s="429">
        <v>-4557078.040791627</v>
      </c>
      <c r="AE125" s="426">
        <v>-0.12203726312340003</v>
      </c>
      <c r="AF125" s="427">
        <v>9566266541.061758</v>
      </c>
      <c r="AG125" s="643">
        <v>-1167440986.9801316</v>
      </c>
      <c r="AH125" s="670">
        <v>-0.18744207993610434</v>
      </c>
      <c r="AI125" s="669">
        <v>17605035.043479022</v>
      </c>
      <c r="AJ125" s="669">
        <v>-3299924.3858977128</v>
      </c>
      <c r="AK125" s="329">
        <v>-8.0239563024402924E-2</v>
      </c>
      <c r="AL125" s="173">
        <f t="shared" si="50"/>
        <v>82678069.695598498</v>
      </c>
      <c r="AM125" s="173">
        <f t="shared" si="37"/>
        <v>-6634052.1840759534</v>
      </c>
      <c r="AN125" s="426">
        <v>-0.46794367869556847</v>
      </c>
      <c r="AO125" s="427">
        <v>28785748.749197185</v>
      </c>
      <c r="AP125" s="427">
        <v>-13470109.16370569</v>
      </c>
      <c r="AQ125" s="424">
        <v>6.8264879730268416E-2</v>
      </c>
      <c r="AR125" s="425">
        <v>0</v>
      </c>
      <c r="AS125" s="359">
        <v>0</v>
      </c>
      <c r="AT125" s="333">
        <v>-0.15582988421595728</v>
      </c>
      <c r="AU125" s="335">
        <v>0</v>
      </c>
      <c r="AV125" s="335">
        <v>0</v>
      </c>
      <c r="AW125" s="717">
        <v>-0.2444814838209215</v>
      </c>
      <c r="AX125" s="720">
        <f t="shared" si="51"/>
        <v>79720286.961244136</v>
      </c>
      <c r="AY125" s="220">
        <f t="shared" si="38"/>
        <v>-19490134.046914626</v>
      </c>
      <c r="AZ125" s="426">
        <v>-6.45603958983169E-2</v>
      </c>
      <c r="BA125" s="427">
        <v>1878491863.240977</v>
      </c>
      <c r="BB125" s="454">
        <v>-121276178.38260445</v>
      </c>
      <c r="BC125" s="426">
        <v>6.0084138300646683E-2</v>
      </c>
      <c r="BD125" s="427">
        <v>407231597.83096796</v>
      </c>
      <c r="BE125" s="427">
        <v>24468159.644469209</v>
      </c>
      <c r="BF125" s="658">
        <v>-0.11423219406888424</v>
      </c>
      <c r="BG125" s="217">
        <f t="shared" si="52"/>
        <v>3487540423.2685084</v>
      </c>
      <c r="BH125" s="217">
        <f t="shared" si="39"/>
        <v>-398389394.45388693</v>
      </c>
      <c r="BI125" s="428">
        <v>-0.49291156453398788</v>
      </c>
      <c r="BJ125" s="429">
        <v>85901.675042704926</v>
      </c>
      <c r="BK125" s="430">
        <v>-42341.929041389907</v>
      </c>
      <c r="BL125" s="426">
        <v>-2.9542331648534665E-2</v>
      </c>
      <c r="BM125" s="427">
        <v>16735635.555211943</v>
      </c>
      <c r="BN125" s="643">
        <v>-494409.69592107978</v>
      </c>
      <c r="BO125" s="428">
        <v>9.1986960647565119E-2</v>
      </c>
      <c r="BP125" s="429">
        <v>99533358.075779006</v>
      </c>
      <c r="BQ125" s="430">
        <v>9155771.0924366917</v>
      </c>
      <c r="BR125" s="426">
        <v>3.5289752196086363E-2</v>
      </c>
      <c r="BS125" s="427">
        <v>1078940202.7302256</v>
      </c>
      <c r="BT125" s="454">
        <v>38075532.388744846</v>
      </c>
      <c r="BU125" s="331">
        <v>-1.4534197045916195E-2</v>
      </c>
      <c r="BV125" s="173">
        <f t="shared" si="53"/>
        <v>168327643.99688944</v>
      </c>
      <c r="BW125" s="172">
        <f t="shared" si="40"/>
        <v>-2446507.1461256235</v>
      </c>
      <c r="BX125" s="426">
        <v>-4.161785399882565E-2</v>
      </c>
      <c r="BY125" s="427">
        <v>478064186.68319136</v>
      </c>
      <c r="BZ125" s="427">
        <v>-19896005.523448389</v>
      </c>
      <c r="CA125" s="431">
        <v>-9.0403768664380449E-2</v>
      </c>
      <c r="CB125" s="335">
        <v>265327068.37193668</v>
      </c>
      <c r="CC125" s="335">
        <v>-23986566.909494817</v>
      </c>
      <c r="CD125" s="431">
        <v>-0.17732029753806144</v>
      </c>
      <c r="CE125" s="335">
        <v>7672096.8111182097</v>
      </c>
      <c r="CF125" s="335">
        <v>-1360418.4892882933</v>
      </c>
      <c r="CG125" s="424">
        <v>-4.5538860737802958E-2</v>
      </c>
      <c r="CH125" s="425">
        <v>115584006.70973603</v>
      </c>
      <c r="CI125" s="359">
        <v>-5263563.9850719515</v>
      </c>
      <c r="CJ125" s="333">
        <v>-5.5410807791340985E-2</v>
      </c>
      <c r="CK125" s="334">
        <v>3269047022.6133642</v>
      </c>
      <c r="CL125" s="335">
        <v>-181140536.23088464</v>
      </c>
      <c r="CM125" s="333">
        <v>2.5132593725840639E-2</v>
      </c>
      <c r="CN125" s="334">
        <v>325507673.14583957</v>
      </c>
      <c r="CO125" s="334">
        <v>8180852.103818113</v>
      </c>
      <c r="CP125" s="333">
        <v>-0.13447987248146354</v>
      </c>
      <c r="CQ125" s="334">
        <v>421154377.16650999</v>
      </c>
      <c r="CR125" s="335">
        <v>-56636786.93636246</v>
      </c>
      <c r="CS125" s="426">
        <v>-0.10782272991252193</v>
      </c>
      <c r="CT125" s="427">
        <v>17651047.301708698</v>
      </c>
      <c r="CU125" s="427">
        <v>-1903184.1058852859</v>
      </c>
      <c r="CV125" s="427">
        <f t="shared" si="41"/>
        <v>6312730243.5070429</v>
      </c>
      <c r="CX125" s="427">
        <f t="shared" si="42"/>
        <v>3117770024619.4248</v>
      </c>
      <c r="CZ125" s="661">
        <f t="shared" si="43"/>
        <v>2.0247581424090496E-3</v>
      </c>
      <c r="DA125" s="672">
        <v>1.1679627675733599E-3</v>
      </c>
    </row>
    <row r="126" spans="1:105" ht="15.75">
      <c r="A126" s="207">
        <v>41759</v>
      </c>
      <c r="B126" s="318">
        <v>3152724327188.9424</v>
      </c>
      <c r="C126" s="209">
        <v>18626643640.151279</v>
      </c>
      <c r="D126" s="333">
        <v>0.13853309617571338</v>
      </c>
      <c r="E126" s="334">
        <v>111819942.63732915</v>
      </c>
      <c r="F126" s="335">
        <v>15490762.867739873</v>
      </c>
      <c r="G126" s="333">
        <v>3.5733145093408997E-2</v>
      </c>
      <c r="H126" s="334">
        <v>401457990.80494958</v>
      </c>
      <c r="I126" s="335">
        <v>14345356.634341719</v>
      </c>
      <c r="J126" s="333">
        <v>0.28068338977974194</v>
      </c>
      <c r="K126" s="334">
        <v>67837048.912118405</v>
      </c>
      <c r="L126" s="334">
        <v>19040732.841307551</v>
      </c>
      <c r="M126" s="426">
        <v>8.9069763016040152E-2</v>
      </c>
      <c r="N126" s="427">
        <v>3462490292.1898108</v>
      </c>
      <c r="O126" s="427">
        <v>308403189.77068609</v>
      </c>
      <c r="P126" s="453">
        <v>9.579061887185393E-2</v>
      </c>
      <c r="Q126" s="671">
        <v>4525147097.1000671</v>
      </c>
      <c r="R126" s="427">
        <v>433466640.91738874</v>
      </c>
      <c r="S126" s="333">
        <v>4.0262327756324594E-2</v>
      </c>
      <c r="T126" s="334">
        <v>95308376.486277476</v>
      </c>
      <c r="U126" s="334">
        <v>3837337.0920136841</v>
      </c>
      <c r="V126" s="431">
        <v>-2.6206881824447994E-2</v>
      </c>
      <c r="W126" s="335">
        <v>22905712.672760546</v>
      </c>
      <c r="X126" s="335">
        <v>-600287.30511979642</v>
      </c>
      <c r="Y126" s="670">
        <v>-4.7009943310962733E-2</v>
      </c>
      <c r="Z126" s="669">
        <v>30399779.039252929</v>
      </c>
      <c r="AA126" s="669">
        <v>-1429091.8893010733</v>
      </c>
      <c r="AB126" s="428">
        <v>0.10140509250093342</v>
      </c>
      <c r="AC126" s="429">
        <v>55547084.798780657</v>
      </c>
      <c r="AD126" s="429">
        <v>5632757.2721775454</v>
      </c>
      <c r="AE126" s="426">
        <v>5.4054240912862581E-2</v>
      </c>
      <c r="AF126" s="427">
        <v>8398825554.0816269</v>
      </c>
      <c r="AG126" s="643">
        <v>453992139.88543481</v>
      </c>
      <c r="AH126" s="670">
        <v>-2.4133819461731872E-2</v>
      </c>
      <c r="AI126" s="669">
        <v>14305110.657581309</v>
      </c>
      <c r="AJ126" s="669">
        <v>-345236.95799016382</v>
      </c>
      <c r="AK126" s="329">
        <v>7.0236204068818475E-2</v>
      </c>
      <c r="AL126" s="173">
        <f t="shared" si="50"/>
        <v>76044017.511522546</v>
      </c>
      <c r="AM126" s="173">
        <f t="shared" si="37"/>
        <v>5341043.1321521029</v>
      </c>
      <c r="AN126" s="426">
        <v>2.0547584838652277E-3</v>
      </c>
      <c r="AO126" s="427">
        <v>15315639.585491497</v>
      </c>
      <c r="AP126" s="427">
        <v>31469.940374110771</v>
      </c>
      <c r="AQ126" s="424">
        <v>-1.544850253230968E-2</v>
      </c>
      <c r="AR126" s="425">
        <v>0</v>
      </c>
      <c r="AS126" s="359">
        <v>0</v>
      </c>
      <c r="AT126" s="333">
        <v>-2.9556702488341909E-2</v>
      </c>
      <c r="AU126" s="335">
        <v>0</v>
      </c>
      <c r="AV126" s="335">
        <v>0</v>
      </c>
      <c r="AW126" s="717">
        <v>0.39887211169620723</v>
      </c>
      <c r="AX126" s="720">
        <f t="shared" si="51"/>
        <v>60230152.914329506</v>
      </c>
      <c r="AY126" s="220">
        <f t="shared" si="38"/>
        <v>24024128.280724082</v>
      </c>
      <c r="AZ126" s="426">
        <v>9.8414140308571759E-3</v>
      </c>
      <c r="BA126" s="427">
        <v>1757215684.8583727</v>
      </c>
      <c r="BB126" s="454">
        <v>17293487.096207492</v>
      </c>
      <c r="BC126" s="426">
        <v>-7.9834629247181859E-3</v>
      </c>
      <c r="BD126" s="427">
        <v>431699757.47543722</v>
      </c>
      <c r="BE126" s="427">
        <v>-3446459.0084149856</v>
      </c>
      <c r="BF126" s="658">
        <v>7.1397049673158075E-2</v>
      </c>
      <c r="BG126" s="217">
        <f t="shared" si="52"/>
        <v>3089151028.8146214</v>
      </c>
      <c r="BH126" s="217">
        <f t="shared" si="39"/>
        <v>220556269.45216489</v>
      </c>
      <c r="BI126" s="428">
        <v>2.2221289026926997E-2</v>
      </c>
      <c r="BJ126" s="429">
        <v>43559.746001315019</v>
      </c>
      <c r="BK126" s="430">
        <v>967.95370583474858</v>
      </c>
      <c r="BL126" s="426">
        <v>0.23714775481120359</v>
      </c>
      <c r="BM126" s="427">
        <v>16241225.859290862</v>
      </c>
      <c r="BN126" s="643">
        <v>3851570.2479124889</v>
      </c>
      <c r="BO126" s="428">
        <v>5.3182526482579484E-2</v>
      </c>
      <c r="BP126" s="429">
        <v>108689129.16821571</v>
      </c>
      <c r="BQ126" s="430">
        <v>5780362.4903571345</v>
      </c>
      <c r="BR126" s="426">
        <v>6.6605083771884746E-2</v>
      </c>
      <c r="BS126" s="427">
        <v>1117015735.1189704</v>
      </c>
      <c r="BT126" s="454">
        <v>74398926.612112448</v>
      </c>
      <c r="BU126" s="331">
        <v>0.16151746372731418</v>
      </c>
      <c r="BV126" s="173">
        <f t="shared" si="53"/>
        <v>165881136.85076383</v>
      </c>
      <c r="BW126" s="172">
        <f t="shared" si="40"/>
        <v>26792700.504338887</v>
      </c>
      <c r="BX126" s="426">
        <v>7.2876537174726322E-2</v>
      </c>
      <c r="BY126" s="427">
        <v>458168181.15974295</v>
      </c>
      <c r="BZ126" s="427">
        <v>33389710.486564752</v>
      </c>
      <c r="CA126" s="431">
        <v>5.470020600765603E-2</v>
      </c>
      <c r="CB126" s="335">
        <v>241340501.46244186</v>
      </c>
      <c r="CC126" s="335">
        <v>13201375.147986582</v>
      </c>
      <c r="CD126" s="431">
        <v>6.523081109072848E-2</v>
      </c>
      <c r="CE126" s="335">
        <v>6311678.321829916</v>
      </c>
      <c r="CF126" s="335">
        <v>411715.89627673343</v>
      </c>
      <c r="CG126" s="424">
        <v>9.2757110310850797E-3</v>
      </c>
      <c r="CH126" s="425">
        <v>110320442.72466408</v>
      </c>
      <c r="CI126" s="359">
        <v>1023300.5475353563</v>
      </c>
      <c r="CJ126" s="333">
        <v>-6.263772933231132E-3</v>
      </c>
      <c r="CK126" s="334">
        <v>3087906486.3824797</v>
      </c>
      <c r="CL126" s="335">
        <v>-19341945.069751423</v>
      </c>
      <c r="CM126" s="333">
        <v>3.6896591713222113E-2</v>
      </c>
      <c r="CN126" s="334">
        <v>333688525.24965769</v>
      </c>
      <c r="CO126" s="334">
        <v>12311969.275523828</v>
      </c>
      <c r="CP126" s="333">
        <v>6.9498839360258732E-2</v>
      </c>
      <c r="CQ126" s="334">
        <v>364517590.23014754</v>
      </c>
      <c r="CR126" s="335">
        <v>25333549.447393641</v>
      </c>
      <c r="CS126" s="426">
        <v>5.440545382600296E-2</v>
      </c>
      <c r="CT126" s="427">
        <v>15747863.195823412</v>
      </c>
      <c r="CU126" s="427">
        <v>856769.64395858208</v>
      </c>
      <c r="CV126" s="427">
        <f t="shared" si="41"/>
        <v>16932998426.945473</v>
      </c>
      <c r="CX126" s="427">
        <f t="shared" si="42"/>
        <v>3124082754862.9316</v>
      </c>
      <c r="CZ126" s="661">
        <f t="shared" si="43"/>
        <v>5.4201504107366082E-3</v>
      </c>
      <c r="DA126" s="660">
        <v>5.9081104806773003E-3</v>
      </c>
    </row>
    <row r="127" spans="1:105" ht="15.75">
      <c r="A127" s="207">
        <v>41790</v>
      </c>
      <c r="B127" s="318">
        <v>3171350970829.0937</v>
      </c>
      <c r="C127" s="209">
        <v>74981597862.592606</v>
      </c>
      <c r="D127" s="333">
        <v>0.32006488472561023</v>
      </c>
      <c r="E127" s="334">
        <v>127310705.50506902</v>
      </c>
      <c r="F127" s="335">
        <v>40747686.281816028</v>
      </c>
      <c r="G127" s="333">
        <v>2.3384736578887108E-2</v>
      </c>
      <c r="H127" s="334">
        <v>415803347.43929136</v>
      </c>
      <c r="I127" s="335">
        <v>9723451.7484873012</v>
      </c>
      <c r="J127" s="333">
        <v>0.20803673858173882</v>
      </c>
      <c r="K127" s="334">
        <v>86877781.753425956</v>
      </c>
      <c r="L127" s="334">
        <v>18073770.371198833</v>
      </c>
      <c r="M127" s="426">
        <v>2.0761570397967149E-2</v>
      </c>
      <c r="N127" s="427">
        <v>3770893481.9604969</v>
      </c>
      <c r="O127" s="427">
        <v>78289670.488958314</v>
      </c>
      <c r="P127" s="453">
        <v>-1.6672378496432782E-2</v>
      </c>
      <c r="Q127" s="671">
        <v>4958613738.0174561</v>
      </c>
      <c r="R127" s="427">
        <v>-82671885.05783841</v>
      </c>
      <c r="S127" s="333">
        <v>0.19677205221658733</v>
      </c>
      <c r="T127" s="334">
        <v>99145713.578291148</v>
      </c>
      <c r="U127" s="334">
        <v>19509105.529278319</v>
      </c>
      <c r="V127" s="431">
        <v>-2.7362456493733745E-2</v>
      </c>
      <c r="W127" s="335">
        <v>22305425.367640749</v>
      </c>
      <c r="X127" s="335">
        <v>-610331.231196295</v>
      </c>
      <c r="Y127" s="670">
        <v>7.7893845435803195E-3</v>
      </c>
      <c r="Z127" s="669">
        <v>28970687.149951857</v>
      </c>
      <c r="AA127" s="669">
        <v>225663.82270273598</v>
      </c>
      <c r="AB127" s="428">
        <v>-6.8604710313079293E-3</v>
      </c>
      <c r="AC127" s="429">
        <v>61179842.070958197</v>
      </c>
      <c r="AD127" s="429">
        <v>-419722.53422780283</v>
      </c>
      <c r="AE127" s="426">
        <v>6.9088971120303946E-2</v>
      </c>
      <c r="AF127" s="427">
        <v>8852817693.967062</v>
      </c>
      <c r="AG127" s="643">
        <v>611632065.99180615</v>
      </c>
      <c r="AH127" s="670">
        <v>0.11724016827087921</v>
      </c>
      <c r="AI127" s="669">
        <v>13959873.699591145</v>
      </c>
      <c r="AJ127" s="669">
        <v>1636657.9415802869</v>
      </c>
      <c r="AK127" s="329">
        <v>3.9206202051505705E-2</v>
      </c>
      <c r="AL127" s="173">
        <f t="shared" si="50"/>
        <v>81385060.643674657</v>
      </c>
      <c r="AM127" s="173">
        <f t="shared" si="37"/>
        <v>3190799.1315699536</v>
      </c>
      <c r="AN127" s="426">
        <v>0.20866611933394377</v>
      </c>
      <c r="AO127" s="427">
        <v>15347109.525865609</v>
      </c>
      <c r="AP127" s="427">
        <v>3202421.7877553785</v>
      </c>
      <c r="AQ127" s="424">
        <v>-0.19127522083582738</v>
      </c>
      <c r="AR127" s="425">
        <v>0</v>
      </c>
      <c r="AS127" s="359">
        <v>0</v>
      </c>
      <c r="AT127" s="333">
        <v>-0.14776858855643329</v>
      </c>
      <c r="AU127" s="335">
        <v>0</v>
      </c>
      <c r="AV127" s="335">
        <v>0</v>
      </c>
      <c r="AW127" s="717">
        <v>8.8579820543902801E-2</v>
      </c>
      <c r="AX127" s="720">
        <f t="shared" si="51"/>
        <v>84254281.195053592</v>
      </c>
      <c r="AY127" s="220">
        <f t="shared" si="38"/>
        <v>7463229.1083133714</v>
      </c>
      <c r="AZ127" s="426">
        <v>8.8736149330136835E-2</v>
      </c>
      <c r="BA127" s="427">
        <v>1774509171.9545801</v>
      </c>
      <c r="BB127" s="454">
        <v>157463110.87025908</v>
      </c>
      <c r="BC127" s="426">
        <v>-6.0395310151027747E-2</v>
      </c>
      <c r="BD127" s="427">
        <v>428253298.46702224</v>
      </c>
      <c r="BE127" s="427">
        <v>-25864490.784116462</v>
      </c>
      <c r="BF127" s="658">
        <v>-3.1279312155454868E-2</v>
      </c>
      <c r="BG127" s="217">
        <f t="shared" si="52"/>
        <v>3309707298.2667866</v>
      </c>
      <c r="BH127" s="217">
        <f t="shared" si="39"/>
        <v>-103525367.72567399</v>
      </c>
      <c r="BI127" s="428">
        <v>0.17404481418155252</v>
      </c>
      <c r="BJ127" s="429">
        <v>44527.699707149775</v>
      </c>
      <c r="BK127" s="430">
        <v>7749.8152214628526</v>
      </c>
      <c r="BL127" s="426">
        <v>-5.399368255918225E-2</v>
      </c>
      <c r="BM127" s="427">
        <v>20092796.107203349</v>
      </c>
      <c r="BN127" s="643">
        <v>-1084884.0547387104</v>
      </c>
      <c r="BO127" s="428">
        <v>-0.15556435771276331</v>
      </c>
      <c r="BP127" s="429">
        <v>114469491.65857282</v>
      </c>
      <c r="BQ127" s="430">
        <v>-17807372.947572399</v>
      </c>
      <c r="BR127" s="426">
        <v>5.5868697459627983E-2</v>
      </c>
      <c r="BS127" s="427">
        <v>1191414661.7310829</v>
      </c>
      <c r="BT127" s="454">
        <v>66562785.285218887</v>
      </c>
      <c r="BU127" s="331">
        <v>0.15947434600322713</v>
      </c>
      <c r="BV127" s="173">
        <f t="shared" si="53"/>
        <v>192673837.35510272</v>
      </c>
      <c r="BW127" s="172">
        <f t="shared" si="40"/>
        <v>30726534.204137158</v>
      </c>
      <c r="BX127" s="426">
        <v>-2.3311128918550926E-3</v>
      </c>
      <c r="BY127" s="427">
        <v>491557891.64630777</v>
      </c>
      <c r="BZ127" s="427">
        <v>-1145876.9383098166</v>
      </c>
      <c r="CA127" s="431">
        <v>4.2218108397932844E-2</v>
      </c>
      <c r="CB127" s="335">
        <v>254541876.61042845</v>
      </c>
      <c r="CC127" s="335">
        <v>10746276.538552316</v>
      </c>
      <c r="CD127" s="431">
        <v>0.20511771085132627</v>
      </c>
      <c r="CE127" s="335">
        <v>6723394.2181066498</v>
      </c>
      <c r="CF127" s="335">
        <v>1379087.2311690787</v>
      </c>
      <c r="CG127" s="424">
        <v>-7.9354956940348539E-2</v>
      </c>
      <c r="CH127" s="425">
        <v>111343743.27219942</v>
      </c>
      <c r="CI127" s="359">
        <v>-8835677.9529426079</v>
      </c>
      <c r="CJ127" s="333">
        <v>3.9485085465836789E-2</v>
      </c>
      <c r="CK127" s="334">
        <v>3068564541.3127284</v>
      </c>
      <c r="CL127" s="335">
        <v>121162533.17116934</v>
      </c>
      <c r="CM127" s="333">
        <v>5.2243754039994185E-2</v>
      </c>
      <c r="CN127" s="334">
        <v>346000494.52518147</v>
      </c>
      <c r="CO127" s="334">
        <v>18076364.733689934</v>
      </c>
      <c r="CP127" s="333">
        <v>0.31685260431705048</v>
      </c>
      <c r="CQ127" s="334">
        <v>389851139.6775412</v>
      </c>
      <c r="CR127" s="335">
        <v>123525348.90279914</v>
      </c>
      <c r="CS127" s="426">
        <v>-1.0536275379672002E-2</v>
      </c>
      <c r="CT127" s="427">
        <v>16604632.839781996</v>
      </c>
      <c r="CU127" s="427">
        <v>-174950.98417828823</v>
      </c>
      <c r="CV127" s="427">
        <f t="shared" si="41"/>
        <v>73900394109.847717</v>
      </c>
      <c r="CX127" s="427">
        <f t="shared" si="42"/>
        <v>3141015753289.8779</v>
      </c>
      <c r="CZ127" s="661">
        <f t="shared" si="43"/>
        <v>2.3527546473603313E-2</v>
      </c>
      <c r="DA127" s="660">
        <v>2.3643424695750401E-2</v>
      </c>
    </row>
    <row r="128" spans="1:105" ht="15.75">
      <c r="A128" s="207">
        <v>41820</v>
      </c>
      <c r="B128" s="318">
        <v>3246332568691.6865</v>
      </c>
      <c r="C128" s="209">
        <v>32880979247.391739</v>
      </c>
      <c r="D128" s="333">
        <v>-5.6425372921547784E-2</v>
      </c>
      <c r="E128" s="334">
        <v>168058391.78688505</v>
      </c>
      <c r="F128" s="335">
        <v>-9482757.4291705731</v>
      </c>
      <c r="G128" s="333">
        <v>1.5374861321669394E-2</v>
      </c>
      <c r="H128" s="334">
        <v>425526799.18777865</v>
      </c>
      <c r="I128" s="335">
        <v>6542415.5261659576</v>
      </c>
      <c r="J128" s="333">
        <v>-0.14371326278786628</v>
      </c>
      <c r="K128" s="334">
        <v>104951552.12462479</v>
      </c>
      <c r="L128" s="334">
        <v>-15082929.990480648</v>
      </c>
      <c r="M128" s="426">
        <v>-5.7866087767755973E-2</v>
      </c>
      <c r="N128" s="427">
        <v>3849183152.4494553</v>
      </c>
      <c r="O128" s="427">
        <v>-222737170.13380781</v>
      </c>
      <c r="P128" s="453">
        <v>-1.0343074097299589E-2</v>
      </c>
      <c r="Q128" s="671">
        <v>4875941852.9596176</v>
      </c>
      <c r="R128" s="427">
        <v>-50432227.879285581</v>
      </c>
      <c r="S128" s="333">
        <v>-8.7823953213357245E-2</v>
      </c>
      <c r="T128" s="334">
        <v>118654819.10756946</v>
      </c>
      <c r="U128" s="334">
        <v>-10420735.281842547</v>
      </c>
      <c r="V128" s="431">
        <v>-1.5246661301460311E-2</v>
      </c>
      <c r="W128" s="335">
        <v>21695094.136444453</v>
      </c>
      <c r="X128" s="335">
        <v>-330777.75220166618</v>
      </c>
      <c r="Y128" s="670">
        <v>-2.3252612020647552E-2</v>
      </c>
      <c r="Z128" s="669">
        <v>29196350.972654592</v>
      </c>
      <c r="AA128" s="669">
        <v>-678891.42158579302</v>
      </c>
      <c r="AB128" s="428">
        <v>-3.4262373885625592E-2</v>
      </c>
      <c r="AC128" s="429">
        <v>60760119.536730394</v>
      </c>
      <c r="AD128" s="429">
        <v>-2081785.9329027608</v>
      </c>
      <c r="AE128" s="426">
        <v>9.2292239725522088E-3</v>
      </c>
      <c r="AF128" s="427">
        <v>9464449759.958868</v>
      </c>
      <c r="AG128" s="643">
        <v>87349526.611628383</v>
      </c>
      <c r="AH128" s="670">
        <v>-3.0541819935917258E-2</v>
      </c>
      <c r="AI128" s="669">
        <v>15596531.641171433</v>
      </c>
      <c r="AJ128" s="669">
        <v>-476346.46100949397</v>
      </c>
      <c r="AK128" s="329">
        <v>-2.904538671192957E-2</v>
      </c>
      <c r="AL128" s="173">
        <f t="shared" si="50"/>
        <v>84575859.775244609</v>
      </c>
      <c r="AM128" s="173">
        <f t="shared" si="37"/>
        <v>-2456538.5536659085</v>
      </c>
      <c r="AN128" s="426">
        <v>0.10135144566595444</v>
      </c>
      <c r="AO128" s="427">
        <v>18549531.313620988</v>
      </c>
      <c r="AP128" s="427">
        <v>1880021.8150613781</v>
      </c>
      <c r="AQ128" s="424">
        <v>-1.6400788890988935E-2</v>
      </c>
      <c r="AR128" s="425">
        <v>0</v>
      </c>
      <c r="AS128" s="359">
        <v>0</v>
      </c>
      <c r="AT128" s="333">
        <v>3.4773027165840117E-2</v>
      </c>
      <c r="AU128" s="335">
        <v>0</v>
      </c>
      <c r="AV128" s="335">
        <v>0</v>
      </c>
      <c r="AW128" s="717">
        <v>-9.729852164678883E-2</v>
      </c>
      <c r="AX128" s="720">
        <f t="shared" si="51"/>
        <v>91717510.303366959</v>
      </c>
      <c r="AY128" s="220">
        <f t="shared" si="38"/>
        <v>-8923978.1616417281</v>
      </c>
      <c r="AZ128" s="426">
        <v>7.0101354391802012E-2</v>
      </c>
      <c r="BA128" s="427">
        <v>1931972282.8248391</v>
      </c>
      <c r="BB128" s="454">
        <v>135433873.67344278</v>
      </c>
      <c r="BC128" s="426">
        <v>6.4050341081151763E-2</v>
      </c>
      <c r="BD128" s="427">
        <v>402388807.68290579</v>
      </c>
      <c r="BE128" s="427">
        <v>25773140.379328098</v>
      </c>
      <c r="BF128" s="658">
        <v>-2.9231209047485246E-2</v>
      </c>
      <c r="BG128" s="217">
        <f t="shared" si="52"/>
        <v>3206181930.5411124</v>
      </c>
      <c r="BH128" s="217">
        <f t="shared" si="39"/>
        <v>-93720574.255917072</v>
      </c>
      <c r="BI128" s="428">
        <v>-4.8234223933849046E-2</v>
      </c>
      <c r="BJ128" s="429">
        <v>52277.514928612625</v>
      </c>
      <c r="BK128" s="430">
        <v>-2521.5653617718381</v>
      </c>
      <c r="BL128" s="426">
        <v>0.14379492986654041</v>
      </c>
      <c r="BM128" s="427">
        <v>19007912.052464638</v>
      </c>
      <c r="BN128" s="643">
        <v>2733241.3804935208</v>
      </c>
      <c r="BO128" s="428">
        <v>5.1977901360185666E-2</v>
      </c>
      <c r="BP128" s="429">
        <v>96662118.711000428</v>
      </c>
      <c r="BQ128" s="430">
        <v>5024294.071626937</v>
      </c>
      <c r="BR128" s="426">
        <v>3.0070061891693433E-2</v>
      </c>
      <c r="BS128" s="427">
        <v>1257977447.0163019</v>
      </c>
      <c r="BT128" s="454">
        <v>37827459.690134697</v>
      </c>
      <c r="BU128" s="331">
        <v>6.5981492105561312E-2</v>
      </c>
      <c r="BV128" s="173">
        <f t="shared" si="53"/>
        <v>223400371.55923986</v>
      </c>
      <c r="BW128" s="172">
        <f t="shared" si="40"/>
        <v>14740289.85241545</v>
      </c>
      <c r="BX128" s="426">
        <v>-9.842492272013793E-3</v>
      </c>
      <c r="BY128" s="427">
        <v>490412014.70799798</v>
      </c>
      <c r="BZ128" s="427">
        <v>-4826876.4648661846</v>
      </c>
      <c r="CA128" s="431">
        <v>-4.5050130847308668E-3</v>
      </c>
      <c r="CB128" s="335">
        <v>265288153.1489808</v>
      </c>
      <c r="CC128" s="335">
        <v>-1195126.6011602446</v>
      </c>
      <c r="CD128" s="431">
        <v>-6.4651109284058164E-2</v>
      </c>
      <c r="CE128" s="335">
        <v>8102481.4492757283</v>
      </c>
      <c r="CF128" s="335">
        <v>-523834.4136491791</v>
      </c>
      <c r="CG128" s="424">
        <v>2.2470478179499386E-2</v>
      </c>
      <c r="CH128" s="425">
        <v>102508065.31925681</v>
      </c>
      <c r="CI128" s="359">
        <v>2303405.2449790579</v>
      </c>
      <c r="CJ128" s="333">
        <v>8.2173212972308438E-2</v>
      </c>
      <c r="CK128" s="334">
        <v>3189727074.4838977</v>
      </c>
      <c r="CL128" s="335">
        <v>262110122.21510366</v>
      </c>
      <c r="CM128" s="333">
        <v>6.026575952732894E-2</v>
      </c>
      <c r="CN128" s="334">
        <v>364076859.25887144</v>
      </c>
      <c r="CO128" s="334">
        <v>21941368.449560329</v>
      </c>
      <c r="CP128" s="333">
        <v>-7.9936811777555392E-2</v>
      </c>
      <c r="CQ128" s="334">
        <v>513376488.58034039</v>
      </c>
      <c r="CR128" s="335">
        <v>-41037679.738668986</v>
      </c>
      <c r="CS128" s="426">
        <v>-4.2366248624993386E-2</v>
      </c>
      <c r="CT128" s="427">
        <v>16429681.855603706</v>
      </c>
      <c r="CU128" s="427">
        <v>-696063.9863240493</v>
      </c>
      <c r="CV128" s="427">
        <f t="shared" si="41"/>
        <v>32742426904.505333</v>
      </c>
      <c r="CX128" s="427">
        <f t="shared" si="42"/>
        <v>3214916147399.7266</v>
      </c>
      <c r="CZ128" s="661">
        <f t="shared" si="43"/>
        <v>1.0184535273490076E-2</v>
      </c>
      <c r="DA128" s="660">
        <v>1.01286539661718E-2</v>
      </c>
    </row>
    <row r="129" spans="1:110" ht="15.75">
      <c r="A129" s="207">
        <v>41851</v>
      </c>
      <c r="B129" s="318">
        <v>3279213547939.0781</v>
      </c>
      <c r="C129" s="209">
        <v>-34576159804.546555</v>
      </c>
      <c r="D129" s="333">
        <v>-6.1747327886337083E-3</v>
      </c>
      <c r="E129" s="334">
        <v>158575634.35771447</v>
      </c>
      <c r="F129" s="335">
        <v>-979162.16894696956</v>
      </c>
      <c r="G129" s="333">
        <v>1.9568962105623491E-2</v>
      </c>
      <c r="H129" s="334">
        <v>432069214.71394455</v>
      </c>
      <c r="I129" s="335">
        <v>8455146.0897436813</v>
      </c>
      <c r="J129" s="333">
        <v>-2.3410405487563509E-2</v>
      </c>
      <c r="K129" s="334">
        <v>89868622.134144142</v>
      </c>
      <c r="L129" s="334">
        <v>-2103860.8847689396</v>
      </c>
      <c r="M129" s="426">
        <v>8.4526078842639865E-2</v>
      </c>
      <c r="N129" s="427">
        <v>3626445982.3156476</v>
      </c>
      <c r="O129" s="427">
        <v>306529259.01978701</v>
      </c>
      <c r="P129" s="453">
        <v>7.2060955046547234E-2</v>
      </c>
      <c r="Q129" s="671">
        <v>4825509625.0803318</v>
      </c>
      <c r="R129" s="427">
        <v>347730832.16959476</v>
      </c>
      <c r="S129" s="333">
        <v>6.1400339131178698E-2</v>
      </c>
      <c r="T129" s="334">
        <v>108234083.82572691</v>
      </c>
      <c r="U129" s="334">
        <v>6645609.4524520552</v>
      </c>
      <c r="V129" s="431">
        <v>6.5138459491738646E-2</v>
      </c>
      <c r="W129" s="335">
        <v>21364316.384242788</v>
      </c>
      <c r="X129" s="335">
        <v>1391638.6573636872</v>
      </c>
      <c r="Y129" s="670">
        <v>2.4448079016898369E-2</v>
      </c>
      <c r="Z129" s="669">
        <v>28517459.551068798</v>
      </c>
      <c r="AA129" s="669">
        <v>697197.10446573305</v>
      </c>
      <c r="AB129" s="428">
        <v>-0.10574386916184578</v>
      </c>
      <c r="AC129" s="429">
        <v>58678333.603827633</v>
      </c>
      <c r="AD129" s="429">
        <v>-6204874.0312382877</v>
      </c>
      <c r="AE129" s="426">
        <v>0.12614738006202325</v>
      </c>
      <c r="AF129" s="427">
        <v>9551799286.5704956</v>
      </c>
      <c r="AG129" s="643">
        <v>1204934454.8791709</v>
      </c>
      <c r="AH129" s="670">
        <v>4.8428092680350858E-2</v>
      </c>
      <c r="AI129" s="669">
        <v>15120185.180161938</v>
      </c>
      <c r="AJ129" s="669">
        <v>732241.72924894991</v>
      </c>
      <c r="AK129" s="329">
        <v>-1.3517629743294415E-2</v>
      </c>
      <c r="AL129" s="173">
        <f t="shared" si="50"/>
        <v>82119321.221578702</v>
      </c>
      <c r="AM129" s="173">
        <f t="shared" si="37"/>
        <v>-1110058.5790439607</v>
      </c>
      <c r="AN129" s="426">
        <v>-0.23393125363505135</v>
      </c>
      <c r="AO129" s="427">
        <v>20429553.128682368</v>
      </c>
      <c r="AP129" s="427">
        <v>-4779110.9745965516</v>
      </c>
      <c r="AQ129" s="424">
        <v>-0.23769272923801882</v>
      </c>
      <c r="AR129" s="425">
        <v>0</v>
      </c>
      <c r="AS129" s="359">
        <v>0</v>
      </c>
      <c r="AT129" s="333">
        <v>-0.16979045242523511</v>
      </c>
      <c r="AU129" s="335">
        <v>0</v>
      </c>
      <c r="AV129" s="335">
        <v>0</v>
      </c>
      <c r="AW129" s="717">
        <v>0.10446297254814949</v>
      </c>
      <c r="AX129" s="720">
        <f t="shared" si="51"/>
        <v>82793532.141725227</v>
      </c>
      <c r="AY129" s="220">
        <f t="shared" si="38"/>
        <v>8648858.4752853736</v>
      </c>
      <c r="AZ129" s="426">
        <v>1.0339969003343042E-2</v>
      </c>
      <c r="BA129" s="427">
        <v>2067406156.498282</v>
      </c>
      <c r="BB129" s="454">
        <v>21376915.575512812</v>
      </c>
      <c r="BC129" s="426">
        <v>-0.13640152846884521</v>
      </c>
      <c r="BD129" s="427">
        <v>428161948.06223387</v>
      </c>
      <c r="BE129" s="427">
        <v>-58401944.147887014</v>
      </c>
      <c r="BF129" s="658">
        <v>0.11161462733221079</v>
      </c>
      <c r="BG129" s="217">
        <f t="shared" si="52"/>
        <v>3112461356.2851954</v>
      </c>
      <c r="BH129" s="217">
        <f t="shared" si="39"/>
        <v>347396214.36767942</v>
      </c>
      <c r="BI129" s="428">
        <v>-0.10085142908559128</v>
      </c>
      <c r="BJ129" s="429">
        <v>49755.949566840791</v>
      </c>
      <c r="BK129" s="430">
        <v>-5017.9586193265004</v>
      </c>
      <c r="BL129" s="426">
        <v>2.9004379956441166E-2</v>
      </c>
      <c r="BM129" s="427">
        <v>21741153.43295816</v>
      </c>
      <c r="BN129" s="643">
        <v>630588.67486080364</v>
      </c>
      <c r="BO129" s="428">
        <v>-0.19166275669024474</v>
      </c>
      <c r="BP129" s="429">
        <v>101686412.78262737</v>
      </c>
      <c r="BQ129" s="430">
        <v>-19489498.191860504</v>
      </c>
      <c r="BR129" s="426">
        <v>1.0265948000974752E-2</v>
      </c>
      <c r="BS129" s="427">
        <v>1295804906.7064364</v>
      </c>
      <c r="BT129" s="454">
        <v>13302665.791656217</v>
      </c>
      <c r="BU129" s="331">
        <v>7.2211221651968416E-2</v>
      </c>
      <c r="BV129" s="173">
        <f t="shared" si="53"/>
        <v>238140661.41165531</v>
      </c>
      <c r="BW129" s="172">
        <f t="shared" si="40"/>
        <v>17196428.085543402</v>
      </c>
      <c r="BX129" s="426">
        <v>-2.5259087591167708E-2</v>
      </c>
      <c r="BY129" s="427">
        <v>485585138.24313176</v>
      </c>
      <c r="BZ129" s="427">
        <v>-12265437.539852545</v>
      </c>
      <c r="CA129" s="431">
        <v>4.6770214900541E-2</v>
      </c>
      <c r="CB129" s="335">
        <v>264093026.54782057</v>
      </c>
      <c r="CC129" s="335">
        <v>12351687.605375847</v>
      </c>
      <c r="CD129" s="431">
        <v>6.4820628930709001E-2</v>
      </c>
      <c r="CE129" s="335">
        <v>7578647.0356265493</v>
      </c>
      <c r="CF129" s="335">
        <v>491252.66729316633</v>
      </c>
      <c r="CG129" s="424">
        <v>0.12169552752012634</v>
      </c>
      <c r="CH129" s="425">
        <v>104811470.56423587</v>
      </c>
      <c r="CI129" s="359">
        <v>12755087.200474879</v>
      </c>
      <c r="CJ129" s="333">
        <v>-2.2432658397166107E-2</v>
      </c>
      <c r="CK129" s="334">
        <v>3451837196.6990018</v>
      </c>
      <c r="CL129" s="335">
        <v>-77433884.676180184</v>
      </c>
      <c r="CM129" s="333">
        <v>-0.14771551388059431</v>
      </c>
      <c r="CN129" s="334">
        <v>386018227.70843178</v>
      </c>
      <c r="CO129" s="334">
        <v>-57020880.873227268</v>
      </c>
      <c r="CP129" s="333">
        <v>-1.7686263282348135E-2</v>
      </c>
      <c r="CQ129" s="334">
        <v>472338808.84167141</v>
      </c>
      <c r="CR129" s="335">
        <v>-8353908.5316445073</v>
      </c>
      <c r="CS129" s="426">
        <v>-3.8921427127878988E-4</v>
      </c>
      <c r="CT129" s="427">
        <v>15733617.869279657</v>
      </c>
      <c r="CU129" s="427">
        <v>-6123.7486135706285</v>
      </c>
      <c r="CV129" s="427">
        <f t="shared" si="41"/>
        <v>-36639272119.785599</v>
      </c>
      <c r="CX129" s="427">
        <f t="shared" si="42"/>
        <v>3247658574304.2295</v>
      </c>
      <c r="CZ129" s="661">
        <f t="shared" si="43"/>
        <v>-1.1281749999731763E-2</v>
      </c>
      <c r="DA129" s="660">
        <v>-1.0544040300844999E-2</v>
      </c>
    </row>
    <row r="130" spans="1:110" ht="15.75">
      <c r="A130" s="207">
        <v>41882</v>
      </c>
      <c r="B130" s="318">
        <v>3244637388134.5317</v>
      </c>
      <c r="C130" s="209">
        <v>69787908866.298721</v>
      </c>
      <c r="D130" s="333">
        <v>-8.2036265032441325E-2</v>
      </c>
      <c r="E130" s="334">
        <v>157596472.18876752</v>
      </c>
      <c r="F130" s="335">
        <v>-12928625.960655501</v>
      </c>
      <c r="G130" s="333">
        <v>9.492982949298813E-2</v>
      </c>
      <c r="H130" s="334">
        <v>440524360.80368823</v>
      </c>
      <c r="I130" s="335">
        <v>41818902.458601706</v>
      </c>
      <c r="J130" s="333">
        <v>0.12652914969010828</v>
      </c>
      <c r="K130" s="334">
        <v>87764761.249375209</v>
      </c>
      <c r="L130" s="334">
        <v>11104800.613638811</v>
      </c>
      <c r="M130" s="426">
        <v>-4.1714385576386577E-2</v>
      </c>
      <c r="N130" s="427">
        <v>3932975241.3354344</v>
      </c>
      <c r="O130" s="427">
        <v>-164061645.67944837</v>
      </c>
      <c r="P130" s="453">
        <v>-4.2623363715516026E-2</v>
      </c>
      <c r="Q130" s="671">
        <v>5173240457.2499266</v>
      </c>
      <c r="R130" s="427">
        <v>-220500909.59718606</v>
      </c>
      <c r="S130" s="333">
        <v>0.2071347546859654</v>
      </c>
      <c r="T130" s="334">
        <v>114879693.27817896</v>
      </c>
      <c r="U130" s="334">
        <v>23795577.085574549</v>
      </c>
      <c r="V130" s="431">
        <v>7.0300076417058946E-2</v>
      </c>
      <c r="W130" s="335">
        <v>22755955.041606475</v>
      </c>
      <c r="X130" s="335">
        <v>1599745.3783680929</v>
      </c>
      <c r="Y130" s="670">
        <v>8.0729593303260447E-2</v>
      </c>
      <c r="Z130" s="669">
        <v>29214656.655534532</v>
      </c>
      <c r="AA130" s="669">
        <v>2358487.3502956936</v>
      </c>
      <c r="AB130" s="428">
        <v>7.8790697122669853E-2</v>
      </c>
      <c r="AC130" s="429">
        <v>52473459.572589345</v>
      </c>
      <c r="AD130" s="429">
        <v>4134420.4601625483</v>
      </c>
      <c r="AE130" s="426">
        <v>-6.3250092231921157E-2</v>
      </c>
      <c r="AF130" s="427">
        <v>10756733741.449665</v>
      </c>
      <c r="AG130" s="643">
        <v>-680364401.26090968</v>
      </c>
      <c r="AH130" s="670">
        <v>9.572855293382071E-2</v>
      </c>
      <c r="AI130" s="669">
        <v>15852426.909410888</v>
      </c>
      <c r="AJ130" s="669">
        <v>1517529.8885270641</v>
      </c>
      <c r="AK130" s="329">
        <v>4.6159446627114367E-2</v>
      </c>
      <c r="AL130" s="173">
        <f t="shared" si="50"/>
        <v>81009262.642534748</v>
      </c>
      <c r="AM130" s="173">
        <f t="shared" si="37"/>
        <v>3739342.7352499724</v>
      </c>
      <c r="AN130" s="426">
        <v>-0.1551022644826841</v>
      </c>
      <c r="AO130" s="427">
        <v>15650442.154085817</v>
      </c>
      <c r="AP130" s="427">
        <v>-2427419.0182539667</v>
      </c>
      <c r="AQ130" s="424">
        <v>9.3109669548281718E-2</v>
      </c>
      <c r="AR130" s="425">
        <v>0</v>
      </c>
      <c r="AS130" s="359">
        <v>0</v>
      </c>
      <c r="AT130" s="333">
        <v>0.20283146815197525</v>
      </c>
      <c r="AU130" s="335">
        <v>0</v>
      </c>
      <c r="AV130" s="335">
        <v>0</v>
      </c>
      <c r="AW130" s="717">
        <v>5.6425842938166063E-2</v>
      </c>
      <c r="AX130" s="720">
        <f t="shared" si="51"/>
        <v>91442390.617010593</v>
      </c>
      <c r="AY130" s="220">
        <f t="shared" si="38"/>
        <v>5159713.9708458697</v>
      </c>
      <c r="AZ130" s="426">
        <v>-2.2260182212382497E-2</v>
      </c>
      <c r="BA130" s="427">
        <v>2088783072.0737946</v>
      </c>
      <c r="BB130" s="454">
        <v>-46496691.786502749</v>
      </c>
      <c r="BC130" s="426">
        <v>5.7220147239754042E-2</v>
      </c>
      <c r="BD130" s="427">
        <v>369760003.91434681</v>
      </c>
      <c r="BE130" s="427">
        <v>21157721.867350955</v>
      </c>
      <c r="BF130" s="658">
        <v>-4.635680459668743E-2</v>
      </c>
      <c r="BG130" s="217">
        <f t="shared" si="52"/>
        <v>3459857570.6528745</v>
      </c>
      <c r="BH130" s="217">
        <f t="shared" si="39"/>
        <v>-160387941.33512497</v>
      </c>
      <c r="BI130" s="428">
        <v>-1.0773113850690663E-2</v>
      </c>
      <c r="BJ130" s="429">
        <v>44737.990947514292</v>
      </c>
      <c r="BK130" s="430">
        <v>-481.96746992873972</v>
      </c>
      <c r="BL130" s="426">
        <v>3.3278679677342146E-2</v>
      </c>
      <c r="BM130" s="427">
        <v>22371742.107818965</v>
      </c>
      <c r="BN130" s="643">
        <v>744502.03943021456</v>
      </c>
      <c r="BO130" s="428">
        <v>3.1582418568751303E-3</v>
      </c>
      <c r="BP130" s="429">
        <v>82196914.590766877</v>
      </c>
      <c r="BQ130" s="430">
        <v>259597.73616655008</v>
      </c>
      <c r="BR130" s="426">
        <v>-4.9175804659286143E-2</v>
      </c>
      <c r="BS130" s="427">
        <v>1309107572.4980927</v>
      </c>
      <c r="BT130" s="454">
        <v>-64376418.263158478</v>
      </c>
      <c r="BU130" s="331">
        <v>-3.8007667578726104E-2</v>
      </c>
      <c r="BV130" s="173">
        <f t="shared" si="53"/>
        <v>255337089.4971987</v>
      </c>
      <c r="BW130" s="172">
        <f t="shared" si="40"/>
        <v>-9704767.2181289643</v>
      </c>
      <c r="BX130" s="426">
        <v>-1.5880732463734813E-2</v>
      </c>
      <c r="BY130" s="427">
        <v>473319700.7032792</v>
      </c>
      <c r="BZ130" s="427">
        <v>-7516663.5366838109</v>
      </c>
      <c r="CA130" s="431">
        <v>-4.0732437243149879E-2</v>
      </c>
      <c r="CB130" s="335">
        <v>276444714.15319639</v>
      </c>
      <c r="CC130" s="335">
        <v>-11260266.970445579</v>
      </c>
      <c r="CD130" s="431">
        <v>0.11388410304777742</v>
      </c>
      <c r="CE130" s="335">
        <v>8069899.7029197151</v>
      </c>
      <c r="CF130" s="335">
        <v>919033.28935253725</v>
      </c>
      <c r="CG130" s="424">
        <v>0.1389026180605239</v>
      </c>
      <c r="CH130" s="425">
        <v>117566557.76471074</v>
      </c>
      <c r="CI130" s="359">
        <v>16330302.669882135</v>
      </c>
      <c r="CJ130" s="333">
        <v>-8.3869180428763582E-2</v>
      </c>
      <c r="CK130" s="334">
        <v>3374403312.0228214</v>
      </c>
      <c r="CL130" s="335">
        <v>-283008440.21545941</v>
      </c>
      <c r="CM130" s="333">
        <v>-1.1536987735661466E-2</v>
      </c>
      <c r="CN130" s="334">
        <v>328997346.83520448</v>
      </c>
      <c r="CO130" s="334">
        <v>-3795638.3555029156</v>
      </c>
      <c r="CP130" s="333">
        <v>-4.348025983715112E-2</v>
      </c>
      <c r="CQ130" s="334">
        <v>463984900.31002688</v>
      </c>
      <c r="CR130" s="335">
        <v>-20174184.025994629</v>
      </c>
      <c r="CS130" s="426">
        <v>6.6703679748764011E-2</v>
      </c>
      <c r="CT130" s="427">
        <v>15727494.120666085</v>
      </c>
      <c r="CU130" s="427">
        <v>1049081.7310754794</v>
      </c>
      <c r="CV130" s="427">
        <f t="shared" si="41"/>
        <v>71339224602.215118</v>
      </c>
      <c r="CX130" s="427">
        <f t="shared" si="42"/>
        <v>3211019302184.4443</v>
      </c>
      <c r="CZ130" s="661">
        <f t="shared" si="43"/>
        <v>2.221700272984448E-2</v>
      </c>
      <c r="DA130" s="660">
        <v>2.1508692811563299E-2</v>
      </c>
    </row>
    <row r="131" spans="1:110" s="170" customFormat="1" ht="15.75">
      <c r="A131" s="210">
        <v>41912</v>
      </c>
      <c r="B131" s="319">
        <v>3314425297000.8306</v>
      </c>
      <c r="C131" s="212">
        <v>-51312831690.911934</v>
      </c>
      <c r="D131" s="346">
        <v>-7.1156606328701369E-2</v>
      </c>
      <c r="E131" s="347">
        <v>144667846.22811201</v>
      </c>
      <c r="F131" s="348">
        <v>-10294072.982474871</v>
      </c>
      <c r="G131" s="346">
        <v>0</v>
      </c>
      <c r="H131" s="347">
        <v>482343263.26228994</v>
      </c>
      <c r="I131" s="348">
        <v>0</v>
      </c>
      <c r="J131" s="346">
        <v>-4.6626684430586464E-2</v>
      </c>
      <c r="K131" s="347">
        <v>98869561.863014013</v>
      </c>
      <c r="L131" s="347">
        <v>-4609959.8607771005</v>
      </c>
      <c r="M131" s="438">
        <v>-9.8568540284145398E-2</v>
      </c>
      <c r="N131" s="439">
        <v>3768913595.6559858</v>
      </c>
      <c r="O131" s="439">
        <v>-371496311.58088034</v>
      </c>
      <c r="P131" s="668">
        <v>-0.12550543712750534</v>
      </c>
      <c r="Q131" s="667">
        <v>4952739547.6527405</v>
      </c>
      <c r="R131" s="439">
        <v>-621595741.90684021</v>
      </c>
      <c r="S131" s="346">
        <v>-5.1513293770138975E-2</v>
      </c>
      <c r="T131" s="347">
        <v>138675270.3637535</v>
      </c>
      <c r="U131" s="347">
        <v>-7143619.9409014815</v>
      </c>
      <c r="V131" s="443">
        <v>2.5469530858284236E-2</v>
      </c>
      <c r="W131" s="348">
        <v>24355700.419974566</v>
      </c>
      <c r="X131" s="348">
        <v>620328.26342166855</v>
      </c>
      <c r="Y131" s="666">
        <v>3.3801569483769993E-2</v>
      </c>
      <c r="Z131" s="665">
        <v>31573144.005830225</v>
      </c>
      <c r="AA131" s="665">
        <v>1067221.8209341464</v>
      </c>
      <c r="AB131" s="440">
        <v>-0.22532768250245619</v>
      </c>
      <c r="AC131" s="441">
        <v>56607880.032751895</v>
      </c>
      <c r="AD131" s="441">
        <v>-12755322.419157049</v>
      </c>
      <c r="AE131" s="438">
        <v>-4.7955463134948445E-2</v>
      </c>
      <c r="AF131" s="439">
        <v>10076369340.188755</v>
      </c>
      <c r="AG131" s="664">
        <v>-483216958.42754662</v>
      </c>
      <c r="AH131" s="666">
        <v>9.8232643086143739E-2</v>
      </c>
      <c r="AI131" s="665">
        <v>17369956.797937952</v>
      </c>
      <c r="AJ131" s="665">
        <v>1706296.7665535749</v>
      </c>
      <c r="AK131" s="340">
        <v>-0.12959075620053642</v>
      </c>
      <c r="AL131" s="189">
        <f t="shared" si="50"/>
        <v>84748605.377784729</v>
      </c>
      <c r="AM131" s="189">
        <f t="shared" ref="AM131" si="54">AK131*AL131</f>
        <v>-10982635.85784797</v>
      </c>
      <c r="AN131" s="438">
        <v>-0.73397141998885562</v>
      </c>
      <c r="AO131" s="439">
        <v>13223023.135831852</v>
      </c>
      <c r="AP131" s="439">
        <v>-9705321.0675519947</v>
      </c>
      <c r="AQ131" s="435">
        <v>-0.30579131576546914</v>
      </c>
      <c r="AR131" s="436">
        <v>0</v>
      </c>
      <c r="AS131" s="347">
        <v>0</v>
      </c>
      <c r="AT131" s="346">
        <v>-0.32366808359994514</v>
      </c>
      <c r="AU131" s="348">
        <v>0</v>
      </c>
      <c r="AV131" s="348">
        <v>0</v>
      </c>
      <c r="AW131" s="718">
        <v>0.11604690429855344</v>
      </c>
      <c r="AX131" s="711">
        <f t="shared" si="51"/>
        <v>96602104.587856472</v>
      </c>
      <c r="AY131" s="240">
        <f t="shared" ref="AY131" si="55">AW131*AX131</f>
        <v>11210375.186145831</v>
      </c>
      <c r="AZ131" s="438">
        <v>2.6290365326150533E-2</v>
      </c>
      <c r="BA131" s="439">
        <v>2042286380.287292</v>
      </c>
      <c r="BB131" s="663">
        <v>53692455.038374506</v>
      </c>
      <c r="BC131" s="438">
        <v>-7.7622824144731747E-2</v>
      </c>
      <c r="BD131" s="439">
        <v>390917725.78169775</v>
      </c>
      <c r="BE131" s="439">
        <v>-30344137.883411191</v>
      </c>
      <c r="BF131" s="708">
        <v>-0.18503112215932835</v>
      </c>
      <c r="BG131" s="239">
        <f t="shared" si="52"/>
        <v>3299469629.3177495</v>
      </c>
      <c r="BH131" s="239">
        <f t="shared" ref="BH131" si="56">BF131*BG131</f>
        <v>-610504568.04328632</v>
      </c>
      <c r="BI131" s="440">
        <v>-0.11710507019874593</v>
      </c>
      <c r="BJ131" s="441">
        <v>44256.02347758555</v>
      </c>
      <c r="BK131" s="442">
        <v>-5182.6047360600032</v>
      </c>
      <c r="BL131" s="438">
        <v>5.8453516736073234E-2</v>
      </c>
      <c r="BM131" s="439">
        <v>23116244.147249177</v>
      </c>
      <c r="BN131" s="664">
        <v>1351225.7641363847</v>
      </c>
      <c r="BO131" s="440">
        <v>-0.22062448464410186</v>
      </c>
      <c r="BP131" s="441">
        <v>82456512.326933429</v>
      </c>
      <c r="BQ131" s="442">
        <v>-18191925.537679721</v>
      </c>
      <c r="BR131" s="438">
        <v>-4.4258046595553831E-2</v>
      </c>
      <c r="BS131" s="439">
        <v>1244731154.2349341</v>
      </c>
      <c r="BT131" s="663">
        <v>-55089369.423067212</v>
      </c>
      <c r="BU131" s="343">
        <v>-0.10975333138851294</v>
      </c>
      <c r="BV131" s="189">
        <f t="shared" si="53"/>
        <v>245632322.27906975</v>
      </c>
      <c r="BW131" s="188">
        <f t="shared" ref="BW131" si="57">BU131*BV131</f>
        <v>-26958965.666824751</v>
      </c>
      <c r="BX131" s="438">
        <v>-6.547753714017529E-2</v>
      </c>
      <c r="BY131" s="439">
        <v>465803037.1665954</v>
      </c>
      <c r="BZ131" s="439">
        <v>-30499635.6660822</v>
      </c>
      <c r="CA131" s="443">
        <v>-0.14096365381962145</v>
      </c>
      <c r="CB131" s="348">
        <v>265184447.18275082</v>
      </c>
      <c r="CC131" s="348">
        <v>-37381368.611016974</v>
      </c>
      <c r="CD131" s="443">
        <v>-5.2979166514047632E-3</v>
      </c>
      <c r="CE131" s="347">
        <v>8988932.9922722522</v>
      </c>
      <c r="CF131" s="347">
        <v>-47622.61777812081</v>
      </c>
      <c r="CG131" s="435">
        <v>-0.18332094289529249</v>
      </c>
      <c r="CH131" s="436">
        <v>133896860.43459289</v>
      </c>
      <c r="CI131" s="437">
        <v>-24546098.705588952</v>
      </c>
      <c r="CJ131" s="346">
        <v>3.9734475440675286E-2</v>
      </c>
      <c r="CK131" s="347">
        <v>3091394871.8073621</v>
      </c>
      <c r="CL131" s="348">
        <v>122834953.61125915</v>
      </c>
      <c r="CM131" s="346">
        <v>-7.8133000006770245E-2</v>
      </c>
      <c r="CN131" s="347">
        <v>325201708.47970158</v>
      </c>
      <c r="CO131" s="347">
        <v>-25408985.090846218</v>
      </c>
      <c r="CP131" s="346">
        <v>-4.781787208022633E-2</v>
      </c>
      <c r="CQ131" s="347">
        <v>443810716.28403229</v>
      </c>
      <c r="CR131" s="348">
        <v>-21222084.059103478</v>
      </c>
      <c r="CS131" s="438">
        <v>-8.4721509462682559E-2</v>
      </c>
      <c r="CT131" s="439">
        <v>16776575.851741562</v>
      </c>
      <c r="CU131" s="439">
        <v>-1421336.8297747343</v>
      </c>
      <c r="CV131" s="439">
        <f t="shared" ref="CV131" si="58">C131-F131-I131-L131-O131-R131-U131-X131-AA131-AD131-AG131-AJ131-AM131-AP131-AS131-AV131-AY131-BB131-BE131-BH131-BK131-BN131-BQ131-BT131-BW131-BZ131-CC131-CF131-CI131-CL131-CO131-CR131-CU131</f>
        <v>-49091893322.579597</v>
      </c>
      <c r="CW131" s="662"/>
      <c r="CX131" s="439">
        <f t="shared" si="42"/>
        <v>3282358526786.6611</v>
      </c>
      <c r="CY131" s="662"/>
      <c r="CZ131" s="709">
        <f t="shared" si="43"/>
        <v>-1.4956286134482456E-2</v>
      </c>
      <c r="DA131" s="674">
        <v>-1.54816678889532E-2</v>
      </c>
    </row>
    <row r="132" spans="1:110" ht="15.75">
      <c r="A132" s="207"/>
      <c r="B132" s="318"/>
      <c r="C132" s="209"/>
      <c r="D132" s="431"/>
      <c r="E132" s="359"/>
      <c r="F132" s="359"/>
      <c r="G132" s="431"/>
      <c r="H132" s="359"/>
      <c r="I132" s="359"/>
      <c r="J132" s="431"/>
      <c r="K132" s="359"/>
      <c r="L132" s="425"/>
      <c r="M132" s="453"/>
      <c r="N132" s="454"/>
      <c r="O132" s="454"/>
      <c r="P132" s="453"/>
      <c r="Q132" s="656"/>
      <c r="R132" s="454"/>
      <c r="S132" s="358"/>
      <c r="T132" s="359"/>
      <c r="U132" s="359"/>
      <c r="V132" s="358"/>
      <c r="W132" s="359"/>
      <c r="X132" s="359"/>
      <c r="Y132" s="455"/>
      <c r="Z132" s="456"/>
      <c r="AA132" s="456"/>
      <c r="AB132" s="455"/>
      <c r="AC132" s="456"/>
      <c r="AD132" s="456"/>
      <c r="AE132" s="453"/>
      <c r="AG132" s="454"/>
      <c r="AH132" s="455"/>
      <c r="AI132" s="456"/>
      <c r="AJ132" s="456"/>
      <c r="AK132" s="356"/>
      <c r="AL132" s="186"/>
      <c r="AM132" s="186"/>
      <c r="AN132" s="453"/>
      <c r="AO132" s="454"/>
      <c r="AP132" s="454"/>
      <c r="AQ132" s="358"/>
      <c r="AR132" s="359"/>
      <c r="AS132" s="359"/>
      <c r="AT132" s="358"/>
      <c r="AU132" s="359"/>
      <c r="AV132" s="359"/>
      <c r="AW132" s="717"/>
      <c r="AX132" s="659"/>
      <c r="AZ132" s="453"/>
      <c r="BC132" s="453"/>
      <c r="BD132" s="454"/>
      <c r="BE132" s="454"/>
      <c r="BF132" s="658"/>
      <c r="BG132" s="217"/>
      <c r="BH132" s="217"/>
      <c r="BI132" s="657"/>
      <c r="BJ132" s="456"/>
      <c r="BK132" s="456"/>
      <c r="BL132" s="426"/>
      <c r="BO132" s="455"/>
      <c r="BP132" s="456"/>
      <c r="BQ132" s="456"/>
      <c r="BR132" s="453"/>
      <c r="BS132" s="454"/>
      <c r="BU132" s="331"/>
      <c r="BW132" s="172"/>
      <c r="BX132" s="453"/>
      <c r="BY132" s="454"/>
      <c r="BZ132" s="454"/>
      <c r="CA132" s="358"/>
      <c r="CB132" s="359"/>
      <c r="CC132" s="359"/>
      <c r="CD132" s="358"/>
      <c r="CE132" s="359"/>
      <c r="CF132" s="359"/>
      <c r="CG132" s="358"/>
      <c r="CH132" s="359"/>
      <c r="CI132" s="359"/>
      <c r="CJ132" s="358"/>
      <c r="CK132" s="359"/>
      <c r="CL132" s="359"/>
      <c r="CM132" s="431"/>
      <c r="CN132" s="359"/>
      <c r="CO132" s="425"/>
      <c r="CP132" s="431"/>
      <c r="CQ132" s="359"/>
      <c r="CR132" s="359"/>
      <c r="CS132" s="453"/>
      <c r="CT132" s="454"/>
      <c r="CU132" s="454"/>
      <c r="CV132" s="427"/>
      <c r="CX132" s="643"/>
      <c r="CY132" s="452"/>
      <c r="CZ132" s="710" t="s">
        <v>209</v>
      </c>
      <c r="DA132" s="710" t="s">
        <v>224</v>
      </c>
      <c r="DB132" s="165" t="s">
        <v>211</v>
      </c>
      <c r="DC132" s="181"/>
    </row>
    <row r="133" spans="1:110" ht="15.75">
      <c r="A133" s="207"/>
      <c r="B133" s="318"/>
      <c r="C133" s="209"/>
      <c r="D133" s="431"/>
      <c r="E133" s="359"/>
      <c r="F133" s="359"/>
      <c r="G133" s="431"/>
      <c r="H133" s="359"/>
      <c r="I133" s="359"/>
      <c r="J133" s="431"/>
      <c r="K133" s="359"/>
      <c r="L133" s="425"/>
      <c r="M133" s="453"/>
      <c r="N133" s="454"/>
      <c r="O133" s="454"/>
      <c r="P133" s="453"/>
      <c r="Q133" s="656"/>
      <c r="R133" s="454"/>
      <c r="S133" s="358"/>
      <c r="T133" s="359"/>
      <c r="U133" s="359"/>
      <c r="W133" s="363"/>
      <c r="X133" s="363"/>
      <c r="Y133" s="455"/>
      <c r="Z133" s="456"/>
      <c r="AA133" s="456"/>
      <c r="AB133" s="455"/>
      <c r="AC133" s="456"/>
      <c r="AD133" s="456"/>
      <c r="AE133" s="453"/>
      <c r="AG133" s="454"/>
      <c r="AH133" s="455"/>
      <c r="AI133" s="456"/>
      <c r="AJ133" s="456"/>
      <c r="AK133" s="356"/>
      <c r="AL133" s="186"/>
      <c r="AM133" s="186"/>
      <c r="AN133" s="453"/>
      <c r="AO133" s="454"/>
      <c r="AP133" s="454"/>
      <c r="AQ133" s="358"/>
      <c r="AR133" s="359"/>
      <c r="AS133" s="359"/>
      <c r="AT133" s="358"/>
      <c r="AU133" s="359"/>
      <c r="AV133" s="359"/>
      <c r="AW133" s="717"/>
      <c r="AZ133" s="453"/>
      <c r="BC133" s="453"/>
      <c r="BD133" s="454"/>
      <c r="BE133" s="454"/>
      <c r="BI133" s="649"/>
      <c r="BJ133" s="459"/>
      <c r="BK133" s="459"/>
      <c r="BL133" s="426"/>
      <c r="BO133" s="455"/>
      <c r="BP133" s="456"/>
      <c r="BQ133" s="456"/>
      <c r="BR133" s="453"/>
      <c r="BS133" s="454"/>
      <c r="BU133" s="331"/>
      <c r="BX133" s="453"/>
      <c r="BY133" s="454"/>
      <c r="BZ133" s="454"/>
      <c r="CA133" s="358"/>
      <c r="CB133" s="359"/>
      <c r="CC133" s="359"/>
      <c r="CE133" s="363"/>
      <c r="CF133" s="363"/>
      <c r="CG133" s="358"/>
      <c r="CH133" s="359"/>
      <c r="CI133" s="359"/>
      <c r="CJ133" s="358"/>
      <c r="CK133" s="359"/>
      <c r="CL133" s="359"/>
      <c r="CM133" s="431"/>
      <c r="CN133" s="359"/>
      <c r="CO133" s="425"/>
      <c r="CP133" s="431"/>
      <c r="CQ133" s="359"/>
      <c r="CR133" s="359"/>
      <c r="CS133" s="453"/>
      <c r="CT133" s="454"/>
      <c r="CU133" s="454"/>
      <c r="CV133" s="427"/>
      <c r="CX133" s="643"/>
      <c r="CY133" s="452"/>
      <c r="CZ133" s="512" t="s">
        <v>222</v>
      </c>
      <c r="DA133" s="512" t="s">
        <v>225</v>
      </c>
      <c r="DB133" s="421"/>
      <c r="DC133" s="181"/>
      <c r="DE133"/>
      <c r="DF133"/>
    </row>
    <row r="134" spans="1:110" ht="15.75">
      <c r="A134" s="215"/>
      <c r="B134" s="320"/>
      <c r="C134" s="216"/>
      <c r="D134" s="452"/>
      <c r="E134" s="363"/>
      <c r="F134" s="363"/>
      <c r="H134" s="363"/>
      <c r="I134" s="363"/>
      <c r="J134" s="452"/>
      <c r="K134" s="363"/>
      <c r="L134" s="458"/>
      <c r="M134" s="453"/>
      <c r="N134" s="454"/>
      <c r="O134" s="454"/>
      <c r="P134" s="453"/>
      <c r="Q134" s="646"/>
      <c r="R134" s="644"/>
      <c r="W134" s="363"/>
      <c r="X134" s="363"/>
      <c r="AE134" s="453"/>
      <c r="AK134" s="356"/>
      <c r="AL134" s="360"/>
      <c r="AM134" s="361"/>
      <c r="AN134" s="453"/>
      <c r="AO134" s="454"/>
      <c r="AP134" s="454"/>
      <c r="AR134" s="363"/>
      <c r="AS134" s="363"/>
      <c r="AU134" s="363"/>
      <c r="AV134" s="363"/>
      <c r="AW134" s="717"/>
      <c r="AZ134" s="453"/>
      <c r="BC134" s="453"/>
      <c r="BD134" s="454"/>
      <c r="BE134" s="454"/>
      <c r="BI134" s="649"/>
      <c r="BJ134" s="459"/>
      <c r="BK134" s="459"/>
      <c r="BL134" s="426"/>
      <c r="BP134" s="459"/>
      <c r="BQ134" s="459"/>
      <c r="BR134" s="453"/>
      <c r="BS134" s="454"/>
      <c r="BU134" s="331"/>
      <c r="BX134" s="453"/>
      <c r="BY134" s="454"/>
      <c r="BZ134" s="454"/>
      <c r="CA134" s="457"/>
      <c r="CB134" s="363"/>
      <c r="CC134" s="363"/>
      <c r="CE134" s="363"/>
      <c r="CF134" s="363"/>
      <c r="CH134" s="363"/>
      <c r="CI134" s="363"/>
      <c r="CK134" s="363"/>
      <c r="CL134" s="363"/>
      <c r="CN134" s="363"/>
      <c r="CO134" s="458"/>
      <c r="CP134" s="452"/>
      <c r="CQ134" s="363"/>
      <c r="CR134" s="363"/>
      <c r="CS134" s="453"/>
      <c r="CT134" s="454"/>
      <c r="CU134" s="454"/>
      <c r="CV134" s="446"/>
      <c r="CX134" s="724"/>
      <c r="CY134" s="460" t="s">
        <v>226</v>
      </c>
      <c r="CZ134" s="655">
        <f>AVERAGE(CZ3:CZ131)</f>
        <v>7.1708868410261433E-3</v>
      </c>
      <c r="DA134" s="655">
        <f>AVERAGE(DA3:DA131)</f>
        <v>7.110657463770027E-3</v>
      </c>
      <c r="DB134" s="624">
        <f>CZ134-DA134</f>
        <v>6.0229377256116289E-5</v>
      </c>
      <c r="DC134" s="181"/>
      <c r="DD134"/>
      <c r="DE134"/>
      <c r="DF134"/>
    </row>
    <row r="135" spans="1:110" ht="15.75">
      <c r="A135" s="215"/>
      <c r="B135" s="320"/>
      <c r="C135" s="216"/>
      <c r="D135" s="452"/>
      <c r="E135" s="363"/>
      <c r="F135" s="363"/>
      <c r="H135" s="363"/>
      <c r="I135" s="363"/>
      <c r="J135" s="452"/>
      <c r="K135" s="363"/>
      <c r="L135" s="458"/>
      <c r="M135" s="453"/>
      <c r="N135" s="454"/>
      <c r="O135" s="454"/>
      <c r="P135" s="453"/>
      <c r="Q135" s="646"/>
      <c r="R135" s="644"/>
      <c r="W135" s="363"/>
      <c r="X135" s="363"/>
      <c r="AE135" s="453"/>
      <c r="AK135" s="356"/>
      <c r="AL135" s="360"/>
      <c r="AM135" s="361"/>
      <c r="AN135" s="453"/>
      <c r="AO135" s="454"/>
      <c r="AP135" s="454"/>
      <c r="AR135" s="363"/>
      <c r="AS135" s="363"/>
      <c r="AU135" s="363"/>
      <c r="AV135" s="363"/>
      <c r="AW135" s="717"/>
      <c r="AZ135" s="453"/>
      <c r="BC135" s="453"/>
      <c r="BD135" s="454"/>
      <c r="BE135" s="454"/>
      <c r="BI135" s="649"/>
      <c r="BJ135" s="459"/>
      <c r="BK135" s="459"/>
      <c r="BL135" s="426"/>
      <c r="BP135" s="459"/>
      <c r="BQ135" s="459"/>
      <c r="BR135" s="453"/>
      <c r="BS135" s="454"/>
      <c r="BU135" s="331"/>
      <c r="BX135" s="453"/>
      <c r="BY135" s="454"/>
      <c r="BZ135" s="454"/>
      <c r="CA135" s="457"/>
      <c r="CB135" s="363"/>
      <c r="CC135" s="363"/>
      <c r="CE135" s="363"/>
      <c r="CF135" s="363"/>
      <c r="CH135" s="363"/>
      <c r="CI135" s="363"/>
      <c r="CK135" s="363"/>
      <c r="CL135" s="363"/>
      <c r="CN135" s="363"/>
      <c r="CO135" s="458"/>
      <c r="CP135" s="452"/>
      <c r="CQ135" s="363"/>
      <c r="CR135" s="363"/>
      <c r="CS135" s="453"/>
      <c r="CT135" s="454"/>
      <c r="CU135" s="454"/>
      <c r="CV135" s="446"/>
      <c r="CX135" s="724"/>
      <c r="CY135" s="460" t="s">
        <v>230</v>
      </c>
      <c r="CZ135" s="654">
        <f>STDEV(CZ3:CZ131)</f>
        <v>4.1382183510631561E-2</v>
      </c>
      <c r="DA135" s="654">
        <f>STDEV(DA3:DA131)</f>
        <v>4.160028203340288E-2</v>
      </c>
      <c r="DB135" s="624">
        <f>CZ135-DA135</f>
        <v>-2.1809852277131919E-4</v>
      </c>
      <c r="DC135" s="181"/>
      <c r="DD135" s="735" t="s">
        <v>227</v>
      </c>
      <c r="DE135" s="744" t="s">
        <v>228</v>
      </c>
      <c r="DF135" s="745" t="s">
        <v>229</v>
      </c>
    </row>
    <row r="136" spans="1:110" ht="15.75">
      <c r="A136" s="215"/>
      <c r="B136" s="320"/>
      <c r="C136" s="216"/>
      <c r="D136" s="452"/>
      <c r="E136" s="363"/>
      <c r="F136" s="363"/>
      <c r="H136" s="363"/>
      <c r="I136" s="363"/>
      <c r="J136" s="452"/>
      <c r="K136" s="363"/>
      <c r="L136" s="458"/>
      <c r="M136" s="453"/>
      <c r="N136" s="454"/>
      <c r="O136" s="454"/>
      <c r="P136" s="453"/>
      <c r="Q136" s="646"/>
      <c r="R136" s="644"/>
      <c r="W136" s="363"/>
      <c r="X136" s="363"/>
      <c r="AE136" s="453"/>
      <c r="AK136" s="356"/>
      <c r="AL136" s="360"/>
      <c r="AM136" s="361"/>
      <c r="AN136" s="453"/>
      <c r="AO136" s="454"/>
      <c r="AP136" s="454"/>
      <c r="AR136" s="363"/>
      <c r="AS136" s="363"/>
      <c r="AU136" s="363"/>
      <c r="AV136" s="363"/>
      <c r="BC136" s="453"/>
      <c r="BD136" s="454"/>
      <c r="BE136" s="454"/>
      <c r="BI136" s="649"/>
      <c r="BJ136" s="459"/>
      <c r="BK136" s="459"/>
      <c r="BP136" s="459"/>
      <c r="BQ136" s="459"/>
      <c r="BR136" s="453"/>
      <c r="BS136" s="454"/>
      <c r="BX136" s="453"/>
      <c r="BY136" s="454"/>
      <c r="BZ136" s="454"/>
      <c r="CA136" s="457"/>
      <c r="CB136" s="363"/>
      <c r="CC136" s="363"/>
      <c r="CE136" s="363"/>
      <c r="CF136" s="363"/>
      <c r="CH136" s="363"/>
      <c r="CI136" s="363"/>
      <c r="CK136" s="363"/>
      <c r="CL136" s="363"/>
      <c r="CN136" s="363"/>
      <c r="CO136" s="458"/>
      <c r="CP136" s="452"/>
      <c r="CQ136" s="363"/>
      <c r="CR136" s="363"/>
      <c r="CS136" s="453"/>
      <c r="CT136" s="454"/>
      <c r="CU136" s="454"/>
      <c r="CV136" s="446"/>
      <c r="CX136" s="724"/>
      <c r="CY136" s="460" t="s">
        <v>289</v>
      </c>
      <c r="CZ136" s="653">
        <f>SKEW(CZ3:CZ131)</f>
        <v>-0.92374552454650949</v>
      </c>
      <c r="DA136" s="653">
        <f>SKEW(DA3:DA131)</f>
        <v>-0.96777730329434564</v>
      </c>
      <c r="DB136" s="625">
        <f>CZ136-DA136</f>
        <v>4.4031778747836148E-2</v>
      </c>
      <c r="DC136" s="181"/>
      <c r="DD136" s="746" t="s">
        <v>231</v>
      </c>
      <c r="DE136" s="747">
        <v>7.1708868410261433E-3</v>
      </c>
      <c r="DF136" s="748">
        <v>7.110657463770027E-3</v>
      </c>
    </row>
    <row r="137" spans="1:110" ht="15.75">
      <c r="A137" s="215"/>
      <c r="B137" s="320"/>
      <c r="C137" s="216"/>
      <c r="D137" s="452"/>
      <c r="E137" s="363"/>
      <c r="F137" s="363"/>
      <c r="H137" s="363"/>
      <c r="I137" s="363"/>
      <c r="J137" s="452"/>
      <c r="K137" s="363"/>
      <c r="L137" s="458"/>
      <c r="M137" s="328"/>
      <c r="N137" s="454"/>
      <c r="O137" s="454"/>
      <c r="Q137" s="646"/>
      <c r="R137" s="644"/>
      <c r="W137" s="363"/>
      <c r="X137" s="363"/>
      <c r="AK137" s="360"/>
      <c r="AL137" s="360"/>
      <c r="AM137" s="361"/>
      <c r="AN137" s="328"/>
      <c r="AO137" s="454"/>
      <c r="AP137" s="454"/>
      <c r="AR137" s="363"/>
      <c r="AS137" s="363"/>
      <c r="AU137" s="363"/>
      <c r="AV137" s="363"/>
      <c r="BC137" s="328"/>
      <c r="BD137" s="454"/>
      <c r="BE137" s="454"/>
      <c r="BI137" s="649"/>
      <c r="BJ137" s="459"/>
      <c r="BK137" s="459"/>
      <c r="BP137" s="459"/>
      <c r="BQ137" s="459"/>
      <c r="BR137" s="328"/>
      <c r="BS137" s="454"/>
      <c r="BX137" s="328"/>
      <c r="BY137" s="454"/>
      <c r="BZ137" s="454"/>
      <c r="CA137" s="363"/>
      <c r="CB137" s="363"/>
      <c r="CC137" s="363"/>
      <c r="CE137" s="363"/>
      <c r="CF137" s="363"/>
      <c r="CH137" s="363"/>
      <c r="CI137" s="363"/>
      <c r="CK137" s="363"/>
      <c r="CL137" s="363"/>
      <c r="CN137" s="363"/>
      <c r="CO137" s="458"/>
      <c r="CP137" s="452"/>
      <c r="CQ137" s="363"/>
      <c r="CR137" s="363"/>
      <c r="CS137" s="328"/>
      <c r="CT137" s="454"/>
      <c r="CU137" s="454"/>
      <c r="CV137" s="446"/>
      <c r="CX137" s="724"/>
      <c r="CY137" s="460" t="s">
        <v>290</v>
      </c>
      <c r="CZ137" s="653">
        <f>KURT(CZ3:CZ131)</f>
        <v>2.6302071865117838</v>
      </c>
      <c r="DA137" s="653">
        <f>KURT(DA3:DA131)</f>
        <v>2.7659226786090021</v>
      </c>
      <c r="DB137" s="625">
        <f>CZ137-DA137</f>
        <v>-0.13571549209721834</v>
      </c>
      <c r="DC137" s="181"/>
      <c r="DD137" s="746" t="s">
        <v>233</v>
      </c>
      <c r="DE137" s="747">
        <v>1.7124851121075866E-3</v>
      </c>
      <c r="DF137" s="748">
        <v>1.7305834652586627E-3</v>
      </c>
    </row>
    <row r="138" spans="1:110" ht="15.75">
      <c r="A138" s="215"/>
      <c r="B138" s="320"/>
      <c r="C138" s="216"/>
      <c r="D138" s="452"/>
      <c r="E138" s="363"/>
      <c r="F138" s="363"/>
      <c r="H138" s="363"/>
      <c r="I138" s="363"/>
      <c r="J138" s="452"/>
      <c r="K138" s="363"/>
      <c r="L138" s="458"/>
      <c r="M138" s="328"/>
      <c r="N138" s="454"/>
      <c r="O138" s="454"/>
      <c r="Q138" s="646"/>
      <c r="R138" s="644"/>
      <c r="W138" s="363"/>
      <c r="X138" s="363"/>
      <c r="AK138" s="360"/>
      <c r="AL138" s="360"/>
      <c r="AM138" s="361"/>
      <c r="AN138" s="328"/>
      <c r="AO138" s="454"/>
      <c r="AP138" s="454"/>
      <c r="AR138" s="363"/>
      <c r="AS138" s="363"/>
      <c r="AU138" s="363"/>
      <c r="AV138" s="363"/>
      <c r="BC138" s="328"/>
      <c r="BD138" s="454"/>
      <c r="BE138" s="454"/>
      <c r="BI138" s="649"/>
      <c r="BJ138" s="459"/>
      <c r="BK138" s="459"/>
      <c r="BP138" s="459"/>
      <c r="BQ138" s="459"/>
      <c r="BR138" s="328"/>
      <c r="BS138" s="454"/>
      <c r="BX138" s="328"/>
      <c r="BY138" s="454"/>
      <c r="BZ138" s="454"/>
      <c r="CA138" s="363"/>
      <c r="CB138" s="363"/>
      <c r="CC138" s="363"/>
      <c r="CE138" s="363"/>
      <c r="CF138" s="363"/>
      <c r="CH138" s="363"/>
      <c r="CI138" s="363"/>
      <c r="CK138" s="363"/>
      <c r="CL138" s="363"/>
      <c r="CN138" s="363"/>
      <c r="CO138" s="458"/>
      <c r="CP138" s="452"/>
      <c r="CQ138" s="363"/>
      <c r="CR138" s="363"/>
      <c r="CS138" s="328"/>
      <c r="CT138" s="454"/>
      <c r="CU138" s="454"/>
      <c r="CV138" s="446"/>
      <c r="CX138" s="724"/>
      <c r="CY138" s="452"/>
      <c r="CZ138" s="653"/>
      <c r="DA138" s="653"/>
      <c r="DB138" s="652"/>
      <c r="DC138" s="181"/>
      <c r="DD138" s="746" t="s">
        <v>235</v>
      </c>
      <c r="DE138" s="747">
        <v>129</v>
      </c>
      <c r="DF138" s="748">
        <v>129</v>
      </c>
    </row>
    <row r="139" spans="1:110" ht="15.75">
      <c r="A139" s="215"/>
      <c r="B139" s="320"/>
      <c r="C139" s="216"/>
      <c r="D139" s="452"/>
      <c r="E139" s="363"/>
      <c r="F139" s="363"/>
      <c r="H139" s="363"/>
      <c r="I139" s="363"/>
      <c r="J139" s="452"/>
      <c r="K139" s="363"/>
      <c r="L139" s="458"/>
      <c r="M139" s="328"/>
      <c r="N139" s="454"/>
      <c r="O139" s="454"/>
      <c r="Q139" s="646"/>
      <c r="R139" s="644"/>
      <c r="W139" s="363"/>
      <c r="X139" s="363"/>
      <c r="AK139" s="360"/>
      <c r="AL139" s="360"/>
      <c r="AM139" s="361"/>
      <c r="AN139" s="328"/>
      <c r="AO139" s="454"/>
      <c r="AP139" s="454"/>
      <c r="AR139" s="363"/>
      <c r="AS139" s="363"/>
      <c r="AU139" s="363"/>
      <c r="AV139" s="363"/>
      <c r="BC139" s="328"/>
      <c r="BD139" s="454"/>
      <c r="BE139" s="454"/>
      <c r="BI139" s="649"/>
      <c r="BJ139" s="459"/>
      <c r="BK139" s="459"/>
      <c r="BP139" s="459"/>
      <c r="BQ139" s="459"/>
      <c r="BR139" s="328"/>
      <c r="BS139" s="454"/>
      <c r="BX139" s="328"/>
      <c r="BY139" s="454"/>
      <c r="BZ139" s="454"/>
      <c r="CA139" s="363"/>
      <c r="CB139" s="363"/>
      <c r="CC139" s="363"/>
      <c r="CE139" s="363"/>
      <c r="CF139" s="363"/>
      <c r="CH139" s="363"/>
      <c r="CI139" s="363"/>
      <c r="CK139" s="363"/>
      <c r="CL139" s="363"/>
      <c r="CN139" s="363"/>
      <c r="CO139" s="458"/>
      <c r="CP139" s="452"/>
      <c r="CQ139" s="363"/>
      <c r="CR139" s="363"/>
      <c r="CS139" s="328"/>
      <c r="CT139" s="454"/>
      <c r="CU139" s="454"/>
      <c r="CV139" s="446"/>
      <c r="CX139" s="724"/>
      <c r="CY139" s="462" t="s">
        <v>236</v>
      </c>
      <c r="CZ139" s="651">
        <v>0.99998125850128872</v>
      </c>
      <c r="DA139" s="650"/>
      <c r="DB139" s="240"/>
      <c r="DC139" s="181"/>
      <c r="DD139" s="746" t="s">
        <v>237</v>
      </c>
      <c r="DE139" s="747">
        <v>0.99976198391903159</v>
      </c>
      <c r="DF139" s="748"/>
    </row>
    <row r="140" spans="1:110" ht="15.75">
      <c r="A140" s="215"/>
      <c r="B140" s="320"/>
      <c r="C140" s="216"/>
      <c r="D140" s="452"/>
      <c r="E140" s="363"/>
      <c r="F140" s="363"/>
      <c r="H140" s="363"/>
      <c r="I140" s="363"/>
      <c r="J140" s="452"/>
      <c r="K140" s="363"/>
      <c r="L140" s="458"/>
      <c r="M140" s="328"/>
      <c r="N140" s="454"/>
      <c r="O140" s="454"/>
      <c r="Q140" s="646"/>
      <c r="R140" s="644"/>
      <c r="W140" s="363"/>
      <c r="X140" s="363"/>
      <c r="AK140" s="360"/>
      <c r="AL140" s="360"/>
      <c r="AM140" s="361"/>
      <c r="AN140" s="328"/>
      <c r="AO140" s="454"/>
      <c r="AP140" s="454"/>
      <c r="AR140" s="363"/>
      <c r="AS140" s="363"/>
      <c r="AU140" s="363"/>
      <c r="AV140" s="363"/>
      <c r="BC140" s="328"/>
      <c r="BD140" s="454"/>
      <c r="BE140" s="454"/>
      <c r="BI140" s="649"/>
      <c r="BJ140" s="459"/>
      <c r="BK140" s="459"/>
      <c r="BP140" s="459"/>
      <c r="BQ140" s="459"/>
      <c r="BR140" s="328"/>
      <c r="BS140" s="454"/>
      <c r="BX140" s="328"/>
      <c r="BY140" s="454"/>
      <c r="BZ140" s="454"/>
      <c r="CA140" s="363"/>
      <c r="CB140" s="363"/>
      <c r="CC140" s="363"/>
      <c r="CE140" s="363"/>
      <c r="CF140" s="363"/>
      <c r="CH140" s="363"/>
      <c r="CI140" s="363"/>
      <c r="CK140" s="363"/>
      <c r="CL140" s="363"/>
      <c r="CN140" s="363"/>
      <c r="CO140" s="458"/>
      <c r="CP140" s="452"/>
      <c r="CQ140" s="363"/>
      <c r="CR140" s="363"/>
      <c r="CS140" s="328"/>
      <c r="CT140" s="454"/>
      <c r="CU140" s="454"/>
      <c r="CV140" s="446"/>
      <c r="CX140" s="724"/>
      <c r="CZ140" s="644"/>
      <c r="DB140" s="181"/>
      <c r="DC140" s="181"/>
      <c r="DD140" s="746" t="s">
        <v>238</v>
      </c>
      <c r="DE140" s="747">
        <v>0</v>
      </c>
      <c r="DF140" s="748"/>
    </row>
    <row r="141" spans="1:110" ht="15.75">
      <c r="A141" s="215"/>
      <c r="B141" s="320"/>
      <c r="C141" s="216"/>
      <c r="D141" s="452"/>
      <c r="E141" s="363"/>
      <c r="F141" s="363"/>
      <c r="H141" s="363"/>
      <c r="I141" s="363"/>
      <c r="J141" s="452"/>
      <c r="K141" s="363"/>
      <c r="L141" s="458"/>
      <c r="M141" s="328"/>
      <c r="N141" s="454"/>
      <c r="O141" s="454"/>
      <c r="Q141" s="646"/>
      <c r="R141" s="644"/>
      <c r="AK141" s="360"/>
      <c r="AL141" s="360"/>
      <c r="AM141" s="361"/>
      <c r="AN141" s="328"/>
      <c r="AO141" s="454"/>
      <c r="AP141" s="454"/>
      <c r="AR141" s="363"/>
      <c r="AS141" s="363"/>
      <c r="AU141" s="363"/>
      <c r="AV141" s="363"/>
      <c r="BC141" s="328"/>
      <c r="BD141" s="454"/>
      <c r="BE141" s="454"/>
      <c r="BP141" s="459"/>
      <c r="BQ141" s="459"/>
      <c r="BR141" s="328"/>
      <c r="BS141" s="454"/>
      <c r="BX141" s="328"/>
      <c r="BY141" s="454"/>
      <c r="BZ141" s="454"/>
      <c r="CA141" s="363"/>
      <c r="CB141" s="363"/>
      <c r="CC141" s="363"/>
      <c r="CH141" s="363"/>
      <c r="CI141" s="363"/>
      <c r="CK141" s="363"/>
      <c r="CL141" s="363"/>
      <c r="CN141" s="363"/>
      <c r="CO141" s="458"/>
      <c r="CP141" s="452"/>
      <c r="CQ141" s="363"/>
      <c r="CR141" s="363"/>
      <c r="CS141" s="328"/>
      <c r="CT141" s="454"/>
      <c r="CU141" s="454"/>
      <c r="CV141" s="446"/>
      <c r="CX141" s="724"/>
      <c r="CZ141" s="644"/>
      <c r="DB141" s="181"/>
      <c r="DC141" s="181"/>
      <c r="DD141" s="746" t="s">
        <v>240</v>
      </c>
      <c r="DE141" s="747">
        <v>128</v>
      </c>
      <c r="DF141" s="748"/>
    </row>
    <row r="142" spans="1:110" ht="15.75">
      <c r="M142" s="328"/>
      <c r="N142" s="454"/>
      <c r="O142" s="454"/>
      <c r="Q142" s="646"/>
      <c r="R142" s="644"/>
      <c r="AK142" s="360"/>
      <c r="AL142" s="360"/>
      <c r="AM142" s="361"/>
      <c r="AN142" s="328"/>
      <c r="AO142" s="454"/>
      <c r="AP142" s="454"/>
      <c r="BC142" s="328"/>
      <c r="BD142" s="454"/>
      <c r="BE142" s="454"/>
      <c r="BR142" s="328"/>
      <c r="BS142" s="454"/>
      <c r="BX142" s="328"/>
      <c r="BY142" s="454"/>
      <c r="BZ142" s="454"/>
      <c r="CS142" s="328"/>
      <c r="CT142" s="454"/>
      <c r="CU142" s="454"/>
      <c r="DD142" s="746" t="s">
        <v>242</v>
      </c>
      <c r="DE142" s="747">
        <v>0.73464633839236759</v>
      </c>
      <c r="DF142" s="748"/>
    </row>
    <row r="143" spans="1:110" ht="15.75">
      <c r="M143" s="328"/>
      <c r="N143" s="454"/>
      <c r="O143" s="454"/>
      <c r="Q143" s="646"/>
      <c r="R143" s="644"/>
      <c r="AK143" s="360"/>
      <c r="AL143" s="360"/>
      <c r="AM143" s="361"/>
      <c r="AN143" s="328"/>
      <c r="AO143" s="454"/>
      <c r="AP143" s="454"/>
      <c r="BC143" s="328"/>
      <c r="BD143" s="454"/>
      <c r="BE143" s="454"/>
      <c r="BR143" s="328"/>
      <c r="BS143" s="454"/>
      <c r="BX143" s="328"/>
      <c r="BY143" s="454"/>
      <c r="BZ143" s="454"/>
      <c r="CS143" s="328"/>
      <c r="CT143" s="454"/>
      <c r="CU143" s="454"/>
      <c r="DD143" s="746" t="s">
        <v>244</v>
      </c>
      <c r="DE143" s="747">
        <v>0.23194933260324047</v>
      </c>
      <c r="DF143" s="748"/>
    </row>
    <row r="144" spans="1:110" ht="15.75">
      <c r="M144" s="328"/>
      <c r="N144" s="454"/>
      <c r="O144" s="454"/>
      <c r="Q144" s="646"/>
      <c r="R144" s="644"/>
      <c r="AK144" s="360"/>
      <c r="AL144" s="360"/>
      <c r="AM144" s="361"/>
      <c r="AN144" s="328"/>
      <c r="AO144" s="454"/>
      <c r="AP144" s="454"/>
      <c r="BC144" s="328"/>
      <c r="BD144" s="454"/>
      <c r="BE144" s="454"/>
      <c r="BR144" s="328"/>
      <c r="BS144" s="454"/>
      <c r="BX144" s="328"/>
      <c r="BY144" s="454"/>
      <c r="BZ144" s="454"/>
      <c r="CS144" s="328"/>
      <c r="CT144" s="454"/>
      <c r="CU144" s="454"/>
      <c r="DD144" s="746" t="s">
        <v>246</v>
      </c>
      <c r="DE144" s="747">
        <v>1.6568452260814905</v>
      </c>
      <c r="DF144" s="748"/>
    </row>
    <row r="145" spans="13:111" ht="15.75">
      <c r="M145" s="328"/>
      <c r="N145" s="454"/>
      <c r="O145" s="454"/>
      <c r="Q145" s="646"/>
      <c r="R145" s="644"/>
      <c r="AK145" s="360"/>
      <c r="AL145" s="360"/>
      <c r="AM145" s="361"/>
      <c r="AN145" s="328"/>
      <c r="AO145" s="454"/>
      <c r="AP145" s="454"/>
      <c r="BC145" s="328"/>
      <c r="BD145" s="454"/>
      <c r="BE145" s="454"/>
      <c r="BR145" s="328"/>
      <c r="BS145" s="454"/>
      <c r="BX145" s="328"/>
      <c r="BY145" s="454"/>
      <c r="BZ145" s="454"/>
      <c r="CS145" s="328"/>
      <c r="CT145" s="454"/>
      <c r="CU145" s="454"/>
      <c r="DD145" s="746" t="s">
        <v>248</v>
      </c>
      <c r="DE145" s="747">
        <v>0.46389866520648093</v>
      </c>
      <c r="DF145" s="748"/>
    </row>
    <row r="146" spans="13:111" ht="15.75">
      <c r="M146" s="328"/>
      <c r="N146" s="454"/>
      <c r="O146" s="454"/>
      <c r="Q146" s="646"/>
      <c r="R146" s="644"/>
      <c r="AK146" s="360"/>
      <c r="AL146" s="360"/>
      <c r="AM146" s="361"/>
      <c r="AN146" s="328"/>
      <c r="AO146" s="454"/>
      <c r="AP146" s="454"/>
      <c r="BC146" s="328"/>
      <c r="BD146" s="454"/>
      <c r="BE146" s="454"/>
      <c r="BR146" s="328"/>
      <c r="BS146" s="454"/>
      <c r="BX146" s="328"/>
      <c r="BY146" s="454"/>
      <c r="BZ146" s="454"/>
      <c r="CS146" s="328"/>
      <c r="CT146" s="454"/>
      <c r="CU146" s="454"/>
      <c r="DD146" s="749" t="s">
        <v>250</v>
      </c>
      <c r="DE146" s="750">
        <v>1.9786708498378349</v>
      </c>
      <c r="DF146" s="751"/>
    </row>
    <row r="147" spans="13:111">
      <c r="M147" s="328"/>
      <c r="N147" s="454"/>
      <c r="O147" s="454"/>
      <c r="Q147" s="646"/>
      <c r="R147" s="644"/>
      <c r="AK147" s="360"/>
      <c r="AL147" s="360"/>
      <c r="AM147" s="361"/>
      <c r="AN147" s="328"/>
      <c r="AO147" s="454"/>
      <c r="AP147" s="454"/>
      <c r="BC147" s="328"/>
      <c r="BD147" s="454"/>
      <c r="BE147" s="454"/>
      <c r="BR147" s="328"/>
      <c r="BS147" s="454"/>
      <c r="BX147" s="328"/>
      <c r="BY147" s="454"/>
      <c r="BZ147" s="454"/>
      <c r="CS147" s="328"/>
      <c r="CT147" s="454"/>
      <c r="CU147" s="454"/>
    </row>
    <row r="148" spans="13:111">
      <c r="M148" s="328"/>
      <c r="N148" s="454"/>
      <c r="O148" s="454"/>
      <c r="Q148" s="646"/>
      <c r="R148" s="644"/>
      <c r="AK148" s="360"/>
      <c r="AL148" s="360"/>
      <c r="AM148" s="361"/>
      <c r="AN148" s="328"/>
      <c r="AO148" s="454"/>
      <c r="AP148" s="454"/>
      <c r="BC148" s="328"/>
      <c r="BD148" s="454"/>
      <c r="BE148" s="454"/>
      <c r="BR148" s="328"/>
      <c r="BS148" s="454"/>
      <c r="BX148" s="328"/>
      <c r="BY148" s="454"/>
      <c r="BZ148" s="454"/>
      <c r="CS148" s="328"/>
      <c r="CT148" s="454"/>
      <c r="CU148" s="454"/>
      <c r="DD148" s="232" t="s">
        <v>292</v>
      </c>
      <c r="DE148" s="679"/>
      <c r="DF148" s="679"/>
      <c r="DG148" s="680" t="s">
        <v>291</v>
      </c>
    </row>
    <row r="149" spans="13:111">
      <c r="M149" s="328"/>
      <c r="N149" s="454"/>
      <c r="O149" s="454"/>
      <c r="Q149" s="646"/>
      <c r="R149" s="644"/>
      <c r="AK149" s="360"/>
      <c r="AL149" s="360"/>
      <c r="AM149" s="361"/>
      <c r="AN149" s="328"/>
      <c r="AO149" s="454"/>
      <c r="AP149" s="454"/>
      <c r="BC149" s="328"/>
      <c r="BD149" s="454"/>
      <c r="BE149" s="454"/>
      <c r="BR149" s="328"/>
      <c r="BS149" s="454"/>
      <c r="BX149" s="328"/>
      <c r="BY149" s="454"/>
      <c r="BZ149" s="454"/>
      <c r="CS149" s="328"/>
      <c r="CT149" s="454"/>
      <c r="CU149" s="454"/>
      <c r="DD149" s="164" t="s">
        <v>241</v>
      </c>
      <c r="DE149" s="181">
        <f>(CZ139*CZ135)/DA135</f>
        <v>0.99473863935022111</v>
      </c>
      <c r="DF149" s="181">
        <v>1</v>
      </c>
      <c r="DG149" s="234"/>
    </row>
    <row r="150" spans="13:111">
      <c r="M150" s="328"/>
      <c r="N150" s="454"/>
      <c r="O150" s="454"/>
      <c r="Q150" s="646"/>
      <c r="R150" s="644"/>
      <c r="AK150" s="360"/>
      <c r="AL150" s="360"/>
      <c r="AM150" s="361"/>
      <c r="AN150" s="328"/>
      <c r="AO150" s="454"/>
      <c r="AP150" s="454"/>
      <c r="BC150" s="328"/>
      <c r="BD150" s="454"/>
      <c r="BE150" s="454"/>
      <c r="BR150" s="328"/>
      <c r="BS150" s="454"/>
      <c r="BX150" s="328"/>
      <c r="BY150" s="454"/>
      <c r="BZ150" s="454"/>
      <c r="CS150" s="328"/>
      <c r="CT150" s="454"/>
      <c r="CU150" s="454"/>
      <c r="DD150" s="164" t="s">
        <v>243</v>
      </c>
      <c r="DE150" s="289">
        <v>2.5899999999999999E-2</v>
      </c>
      <c r="DF150" s="289">
        <v>2.5899999999999999E-2</v>
      </c>
      <c r="DG150" s="234"/>
    </row>
    <row r="151" spans="13:111">
      <c r="M151" s="328"/>
      <c r="N151" s="454"/>
      <c r="O151" s="454"/>
      <c r="Q151" s="646"/>
      <c r="R151" s="644"/>
      <c r="AK151" s="360"/>
      <c r="AL151" s="360"/>
      <c r="AM151" s="361"/>
      <c r="AN151" s="328"/>
      <c r="AO151" s="454"/>
      <c r="AP151" s="454"/>
      <c r="BC151" s="328"/>
      <c r="BD151" s="454"/>
      <c r="BE151" s="454"/>
      <c r="BR151" s="328"/>
      <c r="BS151" s="454"/>
      <c r="BX151" s="328"/>
      <c r="BY151" s="454"/>
      <c r="BZ151" s="454"/>
      <c r="CS151" s="328"/>
      <c r="CT151" s="454"/>
      <c r="CU151" s="454"/>
      <c r="DD151" s="236" t="s">
        <v>245</v>
      </c>
      <c r="DE151" s="289">
        <v>0.05</v>
      </c>
      <c r="DF151" s="289">
        <v>0.05</v>
      </c>
      <c r="DG151" s="234"/>
    </row>
    <row r="152" spans="13:111" ht="15.75">
      <c r="M152" s="328"/>
      <c r="N152" s="454"/>
      <c r="O152" s="454"/>
      <c r="Q152" s="646"/>
      <c r="R152" s="644"/>
      <c r="AK152" s="360"/>
      <c r="AL152" s="360"/>
      <c r="AM152" s="361"/>
      <c r="AN152" s="328"/>
      <c r="AO152" s="454"/>
      <c r="AP152" s="454"/>
      <c r="BC152" s="328"/>
      <c r="BD152" s="454"/>
      <c r="BE152" s="454"/>
      <c r="BR152" s="328"/>
      <c r="BS152" s="454"/>
      <c r="BX152" s="328"/>
      <c r="BY152" s="454"/>
      <c r="BZ152" s="454"/>
      <c r="CS152" s="328"/>
      <c r="CT152" s="454"/>
      <c r="CU152" s="454"/>
      <c r="DD152" s="164" t="s">
        <v>247</v>
      </c>
      <c r="DE152" s="648">
        <f>DE150+DE149*DE151</f>
        <v>7.5636931967511062E-2</v>
      </c>
      <c r="DF152" s="648">
        <f>DF150+DF149*DF151</f>
        <v>7.5899999999999995E-2</v>
      </c>
      <c r="DG152" s="647"/>
    </row>
    <row r="153" spans="13:111">
      <c r="M153" s="328"/>
      <c r="N153" s="454"/>
      <c r="O153" s="454"/>
      <c r="Q153" s="646"/>
      <c r="R153" s="644"/>
      <c r="AK153" s="360"/>
      <c r="AL153" s="360"/>
      <c r="AM153" s="361"/>
      <c r="AN153" s="328"/>
      <c r="AO153" s="454"/>
      <c r="AP153" s="454"/>
      <c r="BC153" s="328"/>
      <c r="BD153" s="454"/>
      <c r="BE153" s="454"/>
      <c r="BR153" s="328"/>
      <c r="BS153" s="454"/>
      <c r="BX153" s="328"/>
      <c r="BY153" s="454"/>
      <c r="BZ153" s="454"/>
      <c r="CS153" s="328"/>
      <c r="CT153" s="454"/>
      <c r="CU153" s="454"/>
      <c r="DD153" s="236" t="s">
        <v>249</v>
      </c>
      <c r="DE153" s="181">
        <f>(DE152-DE150)/CZ135</f>
        <v>1.2018924026745246</v>
      </c>
      <c r="DF153" s="181">
        <f>(DF152-DF150)/DA135</f>
        <v>1.2019149283616053</v>
      </c>
      <c r="DG153" s="238">
        <f>DF153-DE153</f>
        <v>2.2525687080721113E-5</v>
      </c>
    </row>
    <row r="154" spans="13:111">
      <c r="M154" s="328"/>
      <c r="N154" s="454"/>
      <c r="O154" s="454"/>
      <c r="Q154" s="646"/>
      <c r="R154" s="644"/>
      <c r="AK154" s="360"/>
      <c r="AL154" s="360"/>
      <c r="AM154" s="361"/>
      <c r="AN154" s="328"/>
      <c r="AO154" s="454"/>
      <c r="AP154" s="454"/>
      <c r="BC154" s="328"/>
      <c r="BD154" s="454"/>
      <c r="BE154" s="454"/>
      <c r="BR154" s="328"/>
      <c r="BS154" s="454"/>
      <c r="BX154" s="328"/>
      <c r="BY154" s="454"/>
      <c r="BZ154" s="454"/>
      <c r="CS154" s="328"/>
      <c r="CT154" s="454"/>
      <c r="CU154" s="454"/>
      <c r="DD154" s="164"/>
      <c r="DE154" s="181"/>
      <c r="DF154" s="181"/>
      <c r="DG154" s="234"/>
    </row>
    <row r="155" spans="13:111">
      <c r="M155" s="328"/>
      <c r="N155" s="454"/>
      <c r="O155" s="454"/>
      <c r="Q155" s="646"/>
      <c r="R155" s="644"/>
      <c r="AK155" s="360"/>
      <c r="AL155" s="360"/>
      <c r="AM155" s="361"/>
      <c r="AN155" s="328"/>
      <c r="AO155" s="454"/>
      <c r="AP155" s="454"/>
      <c r="BC155" s="328"/>
      <c r="BD155" s="454"/>
      <c r="BE155" s="454"/>
      <c r="BR155" s="328"/>
      <c r="BS155" s="454"/>
      <c r="BX155" s="328"/>
      <c r="BY155" s="454"/>
      <c r="BZ155" s="454"/>
      <c r="CS155" s="328"/>
      <c r="CT155" s="454"/>
      <c r="CU155" s="454"/>
      <c r="DD155" s="236" t="s">
        <v>293</v>
      </c>
      <c r="DE155" s="219">
        <v>4380000000000</v>
      </c>
      <c r="DF155" s="181"/>
      <c r="DG155" s="234"/>
    </row>
    <row r="156" spans="13:111">
      <c r="M156" s="328"/>
      <c r="N156" s="454"/>
      <c r="O156" s="454"/>
      <c r="Q156" s="646"/>
      <c r="R156" s="644"/>
      <c r="AK156" s="360"/>
      <c r="AL156" s="360"/>
      <c r="AM156" s="361"/>
      <c r="AN156" s="328"/>
      <c r="AO156" s="454"/>
      <c r="AP156" s="454"/>
      <c r="BC156" s="328"/>
      <c r="BD156" s="454"/>
      <c r="BE156" s="454"/>
      <c r="BR156" s="328"/>
      <c r="BS156" s="454"/>
      <c r="BX156" s="328"/>
      <c r="BY156" s="454"/>
      <c r="BZ156" s="454"/>
      <c r="CS156" s="328"/>
      <c r="CT156" s="454"/>
      <c r="CU156" s="454"/>
      <c r="DD156" s="236" t="s">
        <v>252</v>
      </c>
      <c r="DE156" s="219">
        <f>DE155*DA135</f>
        <v>182209235306.30463</v>
      </c>
      <c r="DF156" s="181"/>
      <c r="DG156" s="234"/>
    </row>
    <row r="157" spans="13:111">
      <c r="M157" s="328"/>
      <c r="N157" s="454"/>
      <c r="O157" s="454"/>
      <c r="Q157" s="646"/>
      <c r="R157" s="644"/>
      <c r="AK157" s="360"/>
      <c r="AL157" s="360"/>
      <c r="AM157" s="361"/>
      <c r="AN157" s="328"/>
      <c r="AO157" s="454"/>
      <c r="AP157" s="454"/>
      <c r="BC157" s="328"/>
      <c r="BD157" s="454"/>
      <c r="BE157" s="454"/>
      <c r="BR157" s="328"/>
      <c r="BS157" s="454"/>
      <c r="BX157" s="328"/>
      <c r="BY157" s="454"/>
      <c r="BZ157" s="454"/>
      <c r="CS157" s="328"/>
      <c r="CT157" s="454"/>
      <c r="CU157" s="454"/>
      <c r="DD157" s="236" t="s">
        <v>253</v>
      </c>
      <c r="DE157" s="219">
        <f>DE156*DG153</f>
        <v>4104388.2177272993</v>
      </c>
      <c r="DF157" s="181"/>
      <c r="DG157" s="234"/>
    </row>
    <row r="158" spans="13:111">
      <c r="M158" s="328"/>
      <c r="N158" s="454"/>
      <c r="O158" s="454"/>
      <c r="Q158" s="646"/>
      <c r="R158" s="644"/>
      <c r="AK158" s="360"/>
      <c r="AL158" s="360"/>
      <c r="AM158" s="361"/>
      <c r="AN158" s="328"/>
      <c r="AO158" s="454"/>
      <c r="AP158" s="454"/>
      <c r="BC158" s="328"/>
      <c r="BD158" s="454"/>
      <c r="BE158" s="454"/>
      <c r="BR158" s="328"/>
      <c r="BS158" s="454"/>
      <c r="BX158" s="328"/>
      <c r="BY158" s="454"/>
      <c r="BZ158" s="454"/>
      <c r="CS158" s="328"/>
      <c r="CT158" s="454"/>
      <c r="CU158" s="454"/>
      <c r="DD158" s="196" t="s">
        <v>319</v>
      </c>
      <c r="DE158" s="239">
        <f>DE157*(12^0.5)</f>
        <v>14218017.854181506</v>
      </c>
      <c r="DF158" s="170"/>
      <c r="DG158" s="240"/>
    </row>
    <row r="159" spans="13:111">
      <c r="M159" s="328"/>
      <c r="N159" s="454"/>
      <c r="O159" s="454"/>
      <c r="Q159" s="646"/>
      <c r="R159" s="644"/>
      <c r="AK159" s="360"/>
      <c r="AL159" s="360"/>
      <c r="AM159" s="361"/>
      <c r="AN159" s="328"/>
      <c r="AO159" s="454"/>
      <c r="AP159" s="454"/>
      <c r="BC159" s="328"/>
      <c r="BD159" s="454"/>
      <c r="BE159" s="454"/>
      <c r="BR159" s="328"/>
      <c r="BS159" s="454"/>
      <c r="BX159" s="328"/>
      <c r="BY159" s="454"/>
      <c r="BZ159" s="454"/>
      <c r="CS159" s="328"/>
      <c r="CT159" s="454"/>
      <c r="CU159" s="454"/>
      <c r="DD159" s="181"/>
      <c r="DE159" s="181"/>
      <c r="DF159" s="181"/>
      <c r="DG159" s="181"/>
    </row>
    <row r="160" spans="13:111">
      <c r="M160" s="328"/>
      <c r="N160" s="454"/>
      <c r="O160" s="454"/>
      <c r="Q160" s="646"/>
      <c r="R160" s="644"/>
      <c r="AK160" s="360"/>
      <c r="AL160" s="360"/>
      <c r="AM160" s="361"/>
      <c r="AN160" s="328"/>
      <c r="AO160" s="454"/>
      <c r="AP160" s="454"/>
      <c r="BC160" s="328"/>
      <c r="BD160" s="454"/>
      <c r="BE160" s="454"/>
      <c r="BR160" s="328"/>
      <c r="BS160" s="454"/>
      <c r="BX160" s="328"/>
      <c r="BY160" s="454"/>
      <c r="BZ160" s="454"/>
      <c r="CS160" s="328"/>
      <c r="CT160" s="454"/>
      <c r="CU160" s="454"/>
    </row>
    <row r="161" spans="13:99">
      <c r="M161" s="328"/>
      <c r="N161" s="454"/>
      <c r="O161" s="454"/>
      <c r="Q161" s="646"/>
      <c r="R161" s="644"/>
      <c r="AK161" s="360"/>
      <c r="AL161" s="360"/>
      <c r="AM161" s="361"/>
      <c r="AN161" s="328"/>
      <c r="AO161" s="454"/>
      <c r="AP161" s="454"/>
      <c r="BC161" s="328"/>
      <c r="BD161" s="454"/>
      <c r="BE161" s="454"/>
      <c r="BR161" s="328"/>
      <c r="BS161" s="454"/>
      <c r="BX161" s="328"/>
      <c r="BY161" s="454"/>
      <c r="BZ161" s="454"/>
      <c r="CS161" s="328"/>
      <c r="CT161" s="454"/>
      <c r="CU161" s="454"/>
    </row>
    <row r="162" spans="13:99">
      <c r="M162" s="328"/>
      <c r="N162" s="454"/>
      <c r="O162" s="454"/>
      <c r="Q162" s="646"/>
      <c r="R162" s="644"/>
      <c r="AK162" s="360"/>
      <c r="AL162" s="360"/>
      <c r="AM162" s="361"/>
      <c r="AN162" s="328"/>
      <c r="AO162" s="454"/>
      <c r="AP162" s="454"/>
      <c r="BC162" s="328"/>
      <c r="BD162" s="454"/>
      <c r="BE162" s="454"/>
      <c r="BR162" s="328"/>
      <c r="BS162" s="454"/>
      <c r="BX162" s="328"/>
      <c r="BY162" s="454"/>
      <c r="BZ162" s="454"/>
      <c r="CS162" s="328"/>
      <c r="CT162" s="454"/>
      <c r="CU162" s="454"/>
    </row>
    <row r="163" spans="13:99">
      <c r="M163" s="328"/>
      <c r="N163" s="454"/>
      <c r="O163" s="454"/>
      <c r="Q163" s="646"/>
      <c r="R163" s="644"/>
      <c r="AK163" s="360"/>
      <c r="AL163" s="360"/>
      <c r="AM163" s="361"/>
      <c r="AN163" s="328"/>
      <c r="AO163" s="454"/>
      <c r="AP163" s="454"/>
      <c r="BC163" s="328"/>
      <c r="BD163" s="454"/>
      <c r="BE163" s="454"/>
      <c r="BR163" s="328"/>
      <c r="BS163" s="454"/>
      <c r="BX163" s="328"/>
      <c r="BY163" s="454"/>
      <c r="BZ163" s="454"/>
      <c r="CS163" s="328"/>
      <c r="CT163" s="454"/>
      <c r="CU163" s="454"/>
    </row>
    <row r="164" spans="13:99">
      <c r="M164" s="328"/>
      <c r="N164" s="454"/>
      <c r="O164" s="454"/>
      <c r="Q164" s="646"/>
      <c r="R164" s="644"/>
      <c r="AK164" s="360"/>
      <c r="AL164" s="360"/>
      <c r="AM164" s="361"/>
      <c r="AN164" s="328"/>
      <c r="AO164" s="454"/>
      <c r="AP164" s="454"/>
      <c r="BC164" s="328"/>
      <c r="BD164" s="454"/>
      <c r="BE164" s="454"/>
      <c r="BR164" s="328"/>
      <c r="BS164" s="454"/>
      <c r="BX164" s="328"/>
      <c r="BY164" s="454"/>
      <c r="BZ164" s="454"/>
      <c r="CS164" s="328"/>
      <c r="CT164" s="454"/>
      <c r="CU164" s="454"/>
    </row>
    <row r="165" spans="13:99">
      <c r="M165" s="328"/>
      <c r="N165" s="454"/>
      <c r="O165" s="454"/>
      <c r="Q165" s="646"/>
      <c r="R165" s="644"/>
      <c r="AK165" s="360"/>
      <c r="AL165" s="360"/>
      <c r="AM165" s="361"/>
      <c r="AN165" s="328"/>
      <c r="AO165" s="454"/>
      <c r="AP165" s="454"/>
      <c r="BC165" s="328"/>
      <c r="BD165" s="454"/>
      <c r="BE165" s="454"/>
      <c r="BR165" s="328"/>
      <c r="BS165" s="454"/>
      <c r="BX165" s="328"/>
      <c r="BY165" s="454"/>
      <c r="BZ165" s="454"/>
      <c r="CS165" s="328"/>
      <c r="CT165" s="454"/>
      <c r="CU165" s="454"/>
    </row>
    <row r="166" spans="13:99">
      <c r="M166" s="328"/>
      <c r="N166" s="454"/>
      <c r="O166" s="454"/>
      <c r="Q166" s="646"/>
      <c r="R166" s="644"/>
      <c r="AK166" s="360"/>
      <c r="AL166" s="360"/>
      <c r="AM166" s="361"/>
      <c r="AN166" s="328"/>
      <c r="AO166" s="454"/>
      <c r="AP166" s="454"/>
      <c r="BC166" s="328"/>
      <c r="BD166" s="454"/>
      <c r="BE166" s="454"/>
      <c r="BR166" s="328"/>
      <c r="BS166" s="454"/>
      <c r="BX166" s="328"/>
      <c r="BY166" s="454"/>
      <c r="BZ166" s="454"/>
      <c r="CS166" s="328"/>
      <c r="CT166" s="454"/>
      <c r="CU166" s="454"/>
    </row>
    <row r="167" spans="13:99">
      <c r="M167" s="328"/>
      <c r="N167" s="454"/>
      <c r="O167" s="454"/>
      <c r="Q167" s="646"/>
      <c r="R167" s="644"/>
      <c r="AK167" s="360"/>
      <c r="AL167" s="360"/>
      <c r="AM167" s="361"/>
      <c r="AN167" s="328"/>
      <c r="AO167" s="454"/>
      <c r="AP167" s="454"/>
      <c r="BC167" s="328"/>
      <c r="BD167" s="454"/>
      <c r="BE167" s="454"/>
      <c r="BR167" s="328"/>
      <c r="BS167" s="454"/>
      <c r="BX167" s="328"/>
      <c r="BY167" s="454"/>
      <c r="BZ167" s="454"/>
      <c r="CS167" s="328"/>
      <c r="CT167" s="454"/>
      <c r="CU167" s="454"/>
    </row>
    <row r="168" spans="13:99">
      <c r="M168" s="328"/>
      <c r="N168" s="454"/>
      <c r="O168" s="454"/>
      <c r="Q168" s="646"/>
      <c r="R168" s="644"/>
      <c r="AK168" s="360"/>
      <c r="AL168" s="360"/>
      <c r="AM168" s="361"/>
      <c r="AN168" s="328"/>
      <c r="AO168" s="454"/>
      <c r="AP168" s="454"/>
      <c r="BC168" s="328"/>
      <c r="BD168" s="454"/>
      <c r="BE168" s="454"/>
      <c r="BR168" s="328"/>
      <c r="BS168" s="454"/>
      <c r="BX168" s="328"/>
      <c r="BY168" s="454"/>
      <c r="BZ168" s="454"/>
      <c r="CS168" s="328"/>
      <c r="CT168" s="454"/>
      <c r="CU168" s="454"/>
    </row>
    <row r="169" spans="13:99">
      <c r="M169" s="328"/>
      <c r="N169" s="454"/>
      <c r="O169" s="454"/>
      <c r="Q169" s="646"/>
      <c r="R169" s="644"/>
      <c r="AK169" s="360"/>
      <c r="AL169" s="360"/>
      <c r="AM169" s="361"/>
      <c r="AN169" s="328"/>
      <c r="AO169" s="454"/>
      <c r="AP169" s="454"/>
      <c r="BC169" s="328"/>
      <c r="BD169" s="454"/>
      <c r="BE169" s="454"/>
      <c r="BR169" s="328"/>
      <c r="BS169" s="454"/>
      <c r="BX169" s="328"/>
      <c r="BY169" s="454"/>
      <c r="BZ169" s="454"/>
      <c r="CS169" s="328"/>
      <c r="CT169" s="454"/>
      <c r="CU169" s="454"/>
    </row>
    <row r="170" spans="13:99">
      <c r="M170" s="328"/>
      <c r="N170" s="454"/>
      <c r="O170" s="454"/>
      <c r="Q170" s="646"/>
      <c r="R170" s="644"/>
      <c r="AK170" s="360"/>
      <c r="AL170" s="360"/>
      <c r="AM170" s="361"/>
      <c r="AN170" s="328"/>
      <c r="AO170" s="454"/>
      <c r="AP170" s="454"/>
      <c r="BC170" s="328"/>
      <c r="BD170" s="454"/>
      <c r="BE170" s="454"/>
      <c r="BR170" s="328"/>
      <c r="BS170" s="454"/>
      <c r="BX170" s="328"/>
      <c r="BY170" s="454"/>
      <c r="BZ170" s="454"/>
      <c r="CS170" s="328"/>
      <c r="CT170" s="454"/>
      <c r="CU170" s="454"/>
    </row>
    <row r="171" spans="13:99">
      <c r="M171" s="328"/>
      <c r="N171" s="454"/>
      <c r="O171" s="454"/>
      <c r="Q171" s="646"/>
      <c r="R171" s="644"/>
      <c r="AK171" s="360"/>
      <c r="AL171" s="360"/>
      <c r="AM171" s="361"/>
      <c r="AN171" s="328"/>
      <c r="AO171" s="454"/>
      <c r="AP171" s="454"/>
      <c r="BC171" s="328"/>
      <c r="BD171" s="454"/>
      <c r="BE171" s="454"/>
      <c r="BR171" s="328"/>
      <c r="BS171" s="454"/>
      <c r="BX171" s="328"/>
      <c r="BY171" s="454"/>
      <c r="BZ171" s="454"/>
      <c r="CS171" s="328"/>
      <c r="CT171" s="454"/>
      <c r="CU171" s="454"/>
    </row>
    <row r="172" spans="13:99">
      <c r="M172" s="328"/>
      <c r="N172" s="454"/>
      <c r="O172" s="454"/>
      <c r="Q172" s="646"/>
      <c r="R172" s="644"/>
      <c r="AK172" s="360"/>
      <c r="AL172" s="360"/>
      <c r="AM172" s="361"/>
      <c r="AN172" s="328"/>
      <c r="AO172" s="454"/>
      <c r="AP172" s="454"/>
      <c r="BC172" s="328"/>
      <c r="BD172" s="454"/>
      <c r="BE172" s="454"/>
      <c r="BR172" s="328"/>
      <c r="BS172" s="454"/>
      <c r="BX172" s="328"/>
      <c r="BY172" s="454"/>
      <c r="BZ172" s="454"/>
      <c r="CS172" s="328"/>
      <c r="CT172" s="454"/>
      <c r="CU172" s="454"/>
    </row>
    <row r="173" spans="13:99">
      <c r="M173" s="328"/>
      <c r="N173" s="454"/>
      <c r="O173" s="454"/>
      <c r="Q173" s="646"/>
      <c r="R173" s="644"/>
      <c r="AK173" s="360"/>
      <c r="AL173" s="360"/>
      <c r="AM173" s="361"/>
      <c r="AN173" s="328"/>
      <c r="AO173" s="454"/>
      <c r="AP173" s="454"/>
      <c r="BC173" s="328"/>
      <c r="BD173" s="454"/>
      <c r="BE173" s="454"/>
      <c r="BR173" s="328"/>
      <c r="BS173" s="454"/>
      <c r="BX173" s="328"/>
      <c r="BY173" s="454"/>
      <c r="BZ173" s="454"/>
      <c r="CS173" s="328"/>
      <c r="CT173" s="454"/>
      <c r="CU173" s="454"/>
    </row>
    <row r="174" spans="13:99">
      <c r="M174" s="328"/>
      <c r="N174" s="454"/>
      <c r="O174" s="454"/>
      <c r="Q174" s="646"/>
      <c r="R174" s="644"/>
      <c r="AK174" s="360"/>
      <c r="AL174" s="360"/>
      <c r="AM174" s="361"/>
      <c r="AN174" s="328"/>
      <c r="AO174" s="454"/>
      <c r="AP174" s="454"/>
      <c r="BC174" s="328"/>
      <c r="BD174" s="454"/>
      <c r="BE174" s="454"/>
      <c r="BR174" s="328"/>
      <c r="BS174" s="454"/>
      <c r="BX174" s="328"/>
      <c r="BY174" s="454"/>
      <c r="BZ174" s="454"/>
      <c r="CS174" s="328"/>
      <c r="CT174" s="454"/>
      <c r="CU174" s="454"/>
    </row>
    <row r="175" spans="13:99">
      <c r="M175" s="328"/>
      <c r="N175" s="454"/>
      <c r="O175" s="454"/>
      <c r="Q175" s="646"/>
      <c r="R175" s="644"/>
      <c r="AK175" s="360"/>
      <c r="AL175" s="360"/>
      <c r="AM175" s="361"/>
      <c r="AN175" s="328"/>
      <c r="AO175" s="454"/>
      <c r="AP175" s="454"/>
      <c r="BC175" s="328"/>
      <c r="BD175" s="454"/>
      <c r="BE175" s="454"/>
      <c r="BR175" s="328"/>
      <c r="BS175" s="454"/>
      <c r="BX175" s="328"/>
      <c r="BY175" s="454"/>
      <c r="BZ175" s="454"/>
      <c r="CS175" s="328"/>
      <c r="CT175" s="454"/>
      <c r="CU175" s="454"/>
    </row>
    <row r="176" spans="13:99">
      <c r="M176" s="328"/>
      <c r="N176" s="454"/>
      <c r="O176" s="454"/>
      <c r="Q176" s="646"/>
      <c r="R176" s="644"/>
      <c r="AK176" s="360"/>
      <c r="AL176" s="360"/>
      <c r="AM176" s="361"/>
      <c r="AN176" s="328"/>
      <c r="AO176" s="454"/>
      <c r="AP176" s="454"/>
      <c r="BC176" s="328"/>
      <c r="BD176" s="454"/>
      <c r="BE176" s="454"/>
      <c r="BR176" s="328"/>
      <c r="BS176" s="454"/>
      <c r="BX176" s="328"/>
      <c r="BY176" s="454"/>
      <c r="BZ176" s="454"/>
      <c r="CS176" s="328"/>
      <c r="CT176" s="454"/>
      <c r="CU176" s="454"/>
    </row>
    <row r="177" spans="13:99">
      <c r="M177" s="328"/>
      <c r="N177" s="454"/>
      <c r="O177" s="454"/>
      <c r="Q177" s="646"/>
      <c r="R177" s="644"/>
      <c r="AK177" s="360"/>
      <c r="AL177" s="360"/>
      <c r="AM177" s="361"/>
      <c r="AN177" s="328"/>
      <c r="AO177" s="454"/>
      <c r="AP177" s="454"/>
      <c r="BC177" s="328"/>
      <c r="BD177" s="454"/>
      <c r="BE177" s="454"/>
      <c r="BR177" s="328"/>
      <c r="BS177" s="454"/>
      <c r="BX177" s="328"/>
      <c r="BY177" s="454"/>
      <c r="BZ177" s="454"/>
      <c r="CS177" s="328"/>
      <c r="CT177" s="454"/>
      <c r="CU177" s="454"/>
    </row>
    <row r="178" spans="13:99">
      <c r="M178" s="328"/>
      <c r="N178" s="454"/>
      <c r="O178" s="454"/>
      <c r="Q178" s="646"/>
      <c r="R178" s="644"/>
      <c r="AK178" s="360"/>
      <c r="AL178" s="360"/>
      <c r="AM178" s="361"/>
      <c r="AN178" s="328"/>
      <c r="AO178" s="454"/>
      <c r="AP178" s="454"/>
      <c r="BC178" s="328"/>
      <c r="BD178" s="454"/>
      <c r="BE178" s="454"/>
      <c r="BR178" s="328"/>
      <c r="BS178" s="454"/>
      <c r="BX178" s="328"/>
      <c r="BY178" s="454"/>
      <c r="BZ178" s="454"/>
      <c r="CS178" s="328"/>
      <c r="CT178" s="454"/>
      <c r="CU178" s="454"/>
    </row>
    <row r="179" spans="13:99">
      <c r="M179" s="328"/>
      <c r="N179" s="454"/>
      <c r="O179" s="454"/>
      <c r="Q179" s="646"/>
      <c r="R179" s="644"/>
      <c r="AK179" s="360"/>
      <c r="AL179" s="360"/>
      <c r="AM179" s="361"/>
      <c r="AN179" s="328"/>
      <c r="AO179" s="454"/>
      <c r="AP179" s="454"/>
      <c r="BC179" s="328"/>
      <c r="BD179" s="454"/>
      <c r="BE179" s="454"/>
      <c r="BR179" s="328"/>
      <c r="BS179" s="454"/>
      <c r="BX179" s="328"/>
      <c r="BY179" s="454"/>
      <c r="BZ179" s="454"/>
      <c r="CS179" s="328"/>
      <c r="CT179" s="454"/>
      <c r="CU179" s="454"/>
    </row>
    <row r="180" spans="13:99">
      <c r="M180" s="328"/>
      <c r="N180" s="454"/>
      <c r="O180" s="454"/>
      <c r="Q180" s="646"/>
      <c r="R180" s="644"/>
      <c r="AK180" s="360"/>
      <c r="AL180" s="360"/>
      <c r="AM180" s="361"/>
      <c r="AN180" s="328"/>
      <c r="AO180" s="454"/>
      <c r="AP180" s="454"/>
      <c r="BC180" s="328"/>
      <c r="BD180" s="454"/>
      <c r="BE180" s="454"/>
      <c r="BR180" s="328"/>
      <c r="BS180" s="454"/>
      <c r="BX180" s="328"/>
      <c r="BY180" s="454"/>
      <c r="BZ180" s="454"/>
      <c r="CS180" s="328"/>
      <c r="CT180" s="454"/>
      <c r="CU180" s="454"/>
    </row>
    <row r="181" spans="13:99">
      <c r="M181" s="328"/>
      <c r="N181" s="454"/>
      <c r="O181" s="454"/>
      <c r="Q181" s="646"/>
      <c r="R181" s="644"/>
      <c r="AK181" s="360"/>
      <c r="AL181" s="360"/>
      <c r="AM181" s="361"/>
      <c r="AN181" s="328"/>
      <c r="AO181" s="454"/>
      <c r="AP181" s="454"/>
      <c r="BC181" s="328"/>
      <c r="BD181" s="454"/>
      <c r="BE181" s="454"/>
      <c r="BR181" s="328"/>
      <c r="BS181" s="454"/>
      <c r="BX181" s="328"/>
      <c r="BY181" s="454"/>
      <c r="BZ181" s="454"/>
      <c r="CS181" s="328"/>
      <c r="CT181" s="454"/>
      <c r="CU181" s="454"/>
    </row>
    <row r="182" spans="13:99">
      <c r="M182" s="328"/>
      <c r="N182" s="454"/>
      <c r="O182" s="454"/>
      <c r="Q182" s="646"/>
      <c r="R182" s="644"/>
      <c r="AK182" s="360"/>
      <c r="AL182" s="360"/>
      <c r="AM182" s="361"/>
      <c r="AN182" s="328"/>
      <c r="AO182" s="454"/>
      <c r="AP182" s="454"/>
      <c r="BC182" s="328"/>
      <c r="BD182" s="454"/>
      <c r="BE182" s="454"/>
      <c r="BR182" s="328"/>
      <c r="BS182" s="454"/>
      <c r="BX182" s="328"/>
      <c r="BY182" s="454"/>
      <c r="BZ182" s="454"/>
      <c r="CS182" s="328"/>
      <c r="CT182" s="454"/>
      <c r="CU182" s="454"/>
    </row>
    <row r="183" spans="13:99">
      <c r="M183" s="328"/>
      <c r="N183" s="454"/>
      <c r="O183" s="454"/>
      <c r="Q183" s="646"/>
      <c r="R183" s="644"/>
      <c r="AK183" s="360"/>
      <c r="AL183" s="360"/>
      <c r="AM183" s="361"/>
      <c r="AN183" s="328"/>
      <c r="AO183" s="454"/>
      <c r="AP183" s="454"/>
      <c r="BC183" s="328"/>
      <c r="BD183" s="454"/>
      <c r="BE183" s="454"/>
      <c r="BR183" s="328"/>
      <c r="BS183" s="454"/>
      <c r="BX183" s="328"/>
      <c r="BY183" s="454"/>
      <c r="BZ183" s="454"/>
      <c r="CS183" s="328"/>
      <c r="CT183" s="454"/>
      <c r="CU183" s="454"/>
    </row>
    <row r="184" spans="13:99">
      <c r="M184" s="328"/>
      <c r="N184" s="454"/>
      <c r="O184" s="454"/>
      <c r="Q184" s="646"/>
      <c r="R184" s="644"/>
      <c r="AK184" s="360"/>
      <c r="AL184" s="360"/>
      <c r="AM184" s="361"/>
      <c r="AN184" s="328"/>
      <c r="AO184" s="454"/>
      <c r="AP184" s="454"/>
      <c r="BC184" s="328"/>
      <c r="BD184" s="454"/>
      <c r="BE184" s="454"/>
      <c r="BR184" s="328"/>
      <c r="BS184" s="454"/>
      <c r="BX184" s="328"/>
      <c r="BY184" s="454"/>
      <c r="BZ184" s="454"/>
      <c r="CS184" s="328"/>
      <c r="CT184" s="454"/>
      <c r="CU184" s="454"/>
    </row>
    <row r="185" spans="13:99">
      <c r="M185" s="328"/>
      <c r="N185" s="454"/>
      <c r="O185" s="454"/>
      <c r="Q185" s="646"/>
      <c r="R185" s="644"/>
      <c r="AK185" s="360"/>
      <c r="AL185" s="360"/>
      <c r="AM185" s="361"/>
      <c r="AN185" s="328"/>
      <c r="AO185" s="454"/>
      <c r="AP185" s="454"/>
      <c r="BC185" s="328"/>
      <c r="BD185" s="454"/>
      <c r="BE185" s="454"/>
      <c r="BR185" s="328"/>
      <c r="BS185" s="454"/>
      <c r="BX185" s="328"/>
      <c r="BY185" s="454"/>
      <c r="BZ185" s="454"/>
      <c r="CS185" s="328"/>
      <c r="CT185" s="454"/>
      <c r="CU185" s="454"/>
    </row>
    <row r="186" spans="13:99">
      <c r="M186" s="328"/>
      <c r="N186" s="454"/>
      <c r="O186" s="454"/>
      <c r="Q186" s="646"/>
      <c r="R186" s="644"/>
      <c r="AK186" s="360"/>
      <c r="AL186" s="360"/>
      <c r="AM186" s="361"/>
      <c r="AN186" s="328"/>
      <c r="AO186" s="454"/>
      <c r="AP186" s="454"/>
      <c r="BC186" s="328"/>
      <c r="BD186" s="454"/>
      <c r="BE186" s="454"/>
      <c r="BR186" s="328"/>
      <c r="BS186" s="454"/>
      <c r="BX186" s="328"/>
      <c r="BY186" s="454"/>
      <c r="BZ186" s="454"/>
      <c r="CS186" s="328"/>
      <c r="CT186" s="454"/>
      <c r="CU186" s="454"/>
    </row>
    <row r="187" spans="13:99">
      <c r="M187" s="328"/>
      <c r="N187" s="454"/>
      <c r="O187" s="454"/>
      <c r="Q187" s="646"/>
      <c r="R187" s="644"/>
      <c r="AK187" s="360"/>
      <c r="AL187" s="360"/>
      <c r="AM187" s="361"/>
      <c r="AN187" s="328"/>
      <c r="AO187" s="454"/>
      <c r="AP187" s="454"/>
      <c r="BC187" s="328"/>
      <c r="BD187" s="454"/>
      <c r="BE187" s="454"/>
      <c r="BR187" s="328"/>
      <c r="BS187" s="454"/>
      <c r="BX187" s="328"/>
      <c r="BY187" s="454"/>
      <c r="BZ187" s="454"/>
      <c r="CS187" s="328"/>
      <c r="CT187" s="454"/>
      <c r="CU187" s="454"/>
    </row>
    <row r="188" spans="13:99">
      <c r="M188" s="328"/>
      <c r="N188" s="454"/>
      <c r="O188" s="454"/>
      <c r="Q188" s="646"/>
      <c r="R188" s="644"/>
      <c r="AK188" s="360"/>
      <c r="AL188" s="360"/>
      <c r="AM188" s="361"/>
      <c r="AN188" s="328"/>
      <c r="AO188" s="454"/>
      <c r="AP188" s="454"/>
      <c r="BC188" s="328"/>
      <c r="BD188" s="454"/>
      <c r="BE188" s="454"/>
      <c r="BR188" s="328"/>
      <c r="BS188" s="454"/>
      <c r="BX188" s="328"/>
      <c r="BY188" s="454"/>
      <c r="BZ188" s="454"/>
      <c r="CS188" s="328"/>
      <c r="CT188" s="454"/>
      <c r="CU188" s="454"/>
    </row>
    <row r="189" spans="13:99">
      <c r="M189" s="328"/>
      <c r="N189" s="454"/>
      <c r="O189" s="454"/>
      <c r="Q189" s="646"/>
      <c r="R189" s="644"/>
      <c r="AK189" s="360"/>
      <c r="AL189" s="360"/>
      <c r="AM189" s="361"/>
      <c r="AN189" s="328"/>
      <c r="AO189" s="454"/>
      <c r="AP189" s="454"/>
      <c r="BC189" s="328"/>
      <c r="BD189" s="454"/>
      <c r="BE189" s="454"/>
      <c r="BR189" s="328"/>
      <c r="BS189" s="454"/>
      <c r="BX189" s="328"/>
      <c r="BY189" s="454"/>
      <c r="BZ189" s="454"/>
      <c r="CS189" s="328"/>
      <c r="CT189" s="454"/>
      <c r="CU189" s="454"/>
    </row>
    <row r="190" spans="13:99">
      <c r="M190" s="328"/>
      <c r="N190" s="454"/>
      <c r="O190" s="454"/>
      <c r="Q190" s="646"/>
      <c r="R190" s="644"/>
      <c r="AK190" s="360"/>
      <c r="AL190" s="360"/>
      <c r="AM190" s="361"/>
      <c r="AN190" s="328"/>
      <c r="AO190" s="454"/>
      <c r="AP190" s="454"/>
      <c r="BC190" s="328"/>
      <c r="BD190" s="454"/>
      <c r="BE190" s="454"/>
      <c r="BR190" s="328"/>
      <c r="BS190" s="454"/>
      <c r="BX190" s="328"/>
      <c r="BY190" s="454"/>
      <c r="BZ190" s="454"/>
      <c r="CS190" s="328"/>
      <c r="CT190" s="454"/>
      <c r="CU190" s="454"/>
    </row>
    <row r="191" spans="13:99">
      <c r="M191" s="328"/>
      <c r="N191" s="454"/>
      <c r="O191" s="454"/>
      <c r="Q191" s="646"/>
      <c r="R191" s="644"/>
      <c r="AK191" s="360"/>
      <c r="AL191" s="360"/>
      <c r="AM191" s="361"/>
      <c r="AN191" s="328"/>
      <c r="AO191" s="454"/>
      <c r="AP191" s="454"/>
      <c r="BC191" s="328"/>
      <c r="BD191" s="454"/>
      <c r="BE191" s="454"/>
      <c r="BR191" s="328"/>
      <c r="BS191" s="454"/>
      <c r="BX191" s="328"/>
      <c r="BY191" s="454"/>
      <c r="BZ191" s="454"/>
      <c r="CS191" s="328"/>
      <c r="CT191" s="454"/>
      <c r="CU191" s="454"/>
    </row>
    <row r="192" spans="13:99">
      <c r="M192" s="328"/>
      <c r="N192" s="454"/>
      <c r="O192" s="454"/>
      <c r="Q192" s="646"/>
      <c r="R192" s="644"/>
      <c r="AK192" s="360"/>
      <c r="AL192" s="360"/>
      <c r="AM192" s="361"/>
      <c r="AN192" s="328"/>
      <c r="AO192" s="454"/>
      <c r="AP192" s="454"/>
      <c r="BC192" s="328"/>
      <c r="BD192" s="454"/>
      <c r="BE192" s="454"/>
      <c r="BR192" s="328"/>
      <c r="BS192" s="454"/>
      <c r="BX192" s="328"/>
      <c r="BY192" s="454"/>
      <c r="BZ192" s="454"/>
      <c r="CS192" s="328"/>
      <c r="CT192" s="454"/>
      <c r="CU192" s="454"/>
    </row>
    <row r="193" spans="13:99">
      <c r="M193" s="328"/>
      <c r="N193" s="454"/>
      <c r="O193" s="454"/>
      <c r="Q193" s="646"/>
      <c r="R193" s="644"/>
      <c r="AK193" s="360"/>
      <c r="AL193" s="360"/>
      <c r="AM193" s="361"/>
      <c r="AN193" s="328"/>
      <c r="AO193" s="454"/>
      <c r="AP193" s="454"/>
      <c r="BC193" s="328"/>
      <c r="BD193" s="454"/>
      <c r="BE193" s="454"/>
      <c r="BR193" s="328"/>
      <c r="BS193" s="454"/>
      <c r="BX193" s="328"/>
      <c r="BY193" s="454"/>
      <c r="BZ193" s="454"/>
      <c r="CS193" s="328"/>
      <c r="CT193" s="454"/>
      <c r="CU193" s="454"/>
    </row>
    <row r="194" spans="13:99">
      <c r="M194" s="328"/>
      <c r="N194" s="454"/>
      <c r="O194" s="454"/>
      <c r="Q194" s="646"/>
      <c r="R194" s="644"/>
      <c r="AK194" s="360"/>
      <c r="AL194" s="360"/>
      <c r="AM194" s="361"/>
      <c r="AN194" s="328"/>
      <c r="AO194" s="454"/>
      <c r="AP194" s="454"/>
      <c r="BC194" s="328"/>
      <c r="BD194" s="454"/>
      <c r="BE194" s="454"/>
      <c r="BR194" s="328"/>
      <c r="BS194" s="454"/>
      <c r="BX194" s="328"/>
      <c r="BY194" s="454"/>
      <c r="BZ194" s="454"/>
      <c r="CS194" s="328"/>
      <c r="CT194" s="454"/>
      <c r="CU194" s="454"/>
    </row>
    <row r="195" spans="13:99">
      <c r="M195" s="328"/>
      <c r="N195" s="454"/>
      <c r="O195" s="454"/>
      <c r="Q195" s="646"/>
      <c r="R195" s="644"/>
      <c r="AK195" s="360"/>
      <c r="AL195" s="360"/>
      <c r="AM195" s="361"/>
      <c r="AN195" s="328"/>
      <c r="AO195" s="454"/>
      <c r="AP195" s="454"/>
      <c r="BC195" s="328"/>
      <c r="BD195" s="454"/>
      <c r="BE195" s="454"/>
      <c r="BR195" s="328"/>
      <c r="BS195" s="454"/>
      <c r="BX195" s="328"/>
      <c r="BY195" s="454"/>
      <c r="BZ195" s="454"/>
      <c r="CS195" s="328"/>
      <c r="CT195" s="454"/>
      <c r="CU195" s="454"/>
    </row>
    <row r="196" spans="13:99">
      <c r="M196" s="328"/>
      <c r="N196" s="454"/>
      <c r="O196" s="454"/>
      <c r="Q196" s="646"/>
      <c r="R196" s="644"/>
      <c r="AK196" s="360"/>
      <c r="AL196" s="360"/>
      <c r="AM196" s="361"/>
      <c r="AN196" s="328"/>
      <c r="AO196" s="454"/>
      <c r="AP196" s="454"/>
      <c r="BC196" s="328"/>
      <c r="BD196" s="454"/>
      <c r="BE196" s="454"/>
      <c r="BR196" s="328"/>
      <c r="BS196" s="454"/>
      <c r="BX196" s="328"/>
      <c r="BY196" s="454"/>
      <c r="BZ196" s="454"/>
      <c r="CS196" s="328"/>
      <c r="CT196" s="454"/>
      <c r="CU196" s="454"/>
    </row>
    <row r="197" spans="13:99">
      <c r="M197" s="328"/>
      <c r="N197" s="454"/>
      <c r="O197" s="454"/>
      <c r="Q197" s="646"/>
      <c r="R197" s="644"/>
      <c r="AK197" s="360"/>
      <c r="AL197" s="360"/>
      <c r="AM197" s="361"/>
      <c r="AN197" s="328"/>
      <c r="AO197" s="454"/>
      <c r="AP197" s="454"/>
      <c r="BC197" s="328"/>
      <c r="BD197" s="454"/>
      <c r="BE197" s="454"/>
      <c r="BR197" s="328"/>
      <c r="BS197" s="454"/>
      <c r="BX197" s="328"/>
      <c r="BY197" s="454"/>
      <c r="BZ197" s="454"/>
      <c r="CS197" s="328"/>
      <c r="CT197" s="454"/>
      <c r="CU197" s="454"/>
    </row>
    <row r="198" spans="13:99">
      <c r="M198" s="328"/>
      <c r="N198" s="454"/>
      <c r="O198" s="454"/>
      <c r="Q198" s="646"/>
      <c r="R198" s="644"/>
      <c r="AK198" s="360"/>
      <c r="AL198" s="360"/>
      <c r="AM198" s="361"/>
      <c r="AN198" s="328"/>
      <c r="AO198" s="454"/>
      <c r="AP198" s="454"/>
      <c r="BC198" s="328"/>
      <c r="BD198" s="454"/>
      <c r="BE198" s="454"/>
      <c r="BR198" s="328"/>
      <c r="BS198" s="454"/>
      <c r="BX198" s="328"/>
      <c r="BY198" s="454"/>
      <c r="BZ198" s="454"/>
      <c r="CS198" s="328"/>
      <c r="CT198" s="454"/>
      <c r="CU198" s="454"/>
    </row>
    <row r="199" spans="13:99">
      <c r="M199" s="328"/>
      <c r="N199" s="454"/>
      <c r="O199" s="454"/>
      <c r="Q199" s="646"/>
      <c r="R199" s="644"/>
      <c r="AK199" s="360"/>
      <c r="AL199" s="360"/>
      <c r="AM199" s="361"/>
      <c r="AN199" s="328"/>
      <c r="AO199" s="454"/>
      <c r="AP199" s="454"/>
      <c r="BC199" s="328"/>
      <c r="BD199" s="454"/>
      <c r="BE199" s="454"/>
      <c r="BR199" s="328"/>
      <c r="BS199" s="454"/>
      <c r="BX199" s="328"/>
      <c r="BY199" s="454"/>
      <c r="BZ199" s="454"/>
      <c r="CS199" s="328"/>
      <c r="CT199" s="454"/>
      <c r="CU199" s="454"/>
    </row>
    <row r="200" spans="13:99">
      <c r="M200" s="328"/>
      <c r="N200" s="454"/>
      <c r="O200" s="454"/>
      <c r="Q200" s="646"/>
      <c r="R200" s="644"/>
      <c r="AK200" s="360"/>
      <c r="AL200" s="360"/>
      <c r="AM200" s="361"/>
      <c r="AN200" s="328"/>
      <c r="AO200" s="454"/>
      <c r="AP200" s="454"/>
      <c r="BC200" s="328"/>
      <c r="BD200" s="454"/>
      <c r="BE200" s="454"/>
      <c r="BR200" s="328"/>
      <c r="BS200" s="454"/>
      <c r="BX200" s="328"/>
      <c r="BY200" s="454"/>
      <c r="BZ200" s="454"/>
      <c r="CS200" s="328"/>
      <c r="CT200" s="454"/>
      <c r="CU200" s="454"/>
    </row>
    <row r="201" spans="13:99">
      <c r="M201" s="328"/>
      <c r="N201" s="454"/>
      <c r="O201" s="454"/>
      <c r="Q201" s="646"/>
      <c r="R201" s="644"/>
      <c r="AK201" s="360"/>
      <c r="AL201" s="360"/>
      <c r="AM201" s="361"/>
      <c r="AN201" s="328"/>
      <c r="AO201" s="454"/>
      <c r="AP201" s="454"/>
      <c r="BC201" s="328"/>
      <c r="BD201" s="454"/>
      <c r="BE201" s="454"/>
      <c r="BR201" s="328"/>
      <c r="BS201" s="454"/>
      <c r="BX201" s="328"/>
      <c r="BY201" s="454"/>
      <c r="BZ201" s="454"/>
      <c r="CS201" s="328"/>
      <c r="CT201" s="454"/>
      <c r="CU201" s="454"/>
    </row>
    <row r="202" spans="13:99">
      <c r="M202" s="328"/>
      <c r="N202" s="454"/>
      <c r="O202" s="454"/>
      <c r="Q202" s="646"/>
      <c r="R202" s="644"/>
      <c r="AK202" s="360"/>
      <c r="AL202" s="360"/>
      <c r="AM202" s="361"/>
      <c r="AN202" s="328"/>
      <c r="AO202" s="454"/>
      <c r="AP202" s="454"/>
      <c r="BC202" s="328"/>
      <c r="BD202" s="454"/>
      <c r="BE202" s="454"/>
      <c r="BR202" s="328"/>
      <c r="BS202" s="454"/>
      <c r="BX202" s="328"/>
      <c r="BY202" s="454"/>
      <c r="BZ202" s="454"/>
      <c r="CS202" s="328"/>
      <c r="CT202" s="454"/>
      <c r="CU202" s="454"/>
    </row>
    <row r="203" spans="13:99">
      <c r="M203" s="328"/>
      <c r="N203" s="454"/>
      <c r="O203" s="454"/>
      <c r="Q203" s="646"/>
      <c r="R203" s="644"/>
      <c r="AK203" s="360"/>
      <c r="AL203" s="360"/>
      <c r="AM203" s="361"/>
      <c r="AN203" s="328"/>
      <c r="AO203" s="454"/>
      <c r="AP203" s="454"/>
      <c r="BC203" s="328"/>
      <c r="BD203" s="454"/>
      <c r="BE203" s="454"/>
      <c r="BR203" s="328"/>
      <c r="BS203" s="454"/>
      <c r="BX203" s="328"/>
      <c r="BY203" s="454"/>
      <c r="BZ203" s="454"/>
      <c r="CS203" s="328"/>
      <c r="CT203" s="454"/>
      <c r="CU203" s="454"/>
    </row>
    <row r="204" spans="13:99">
      <c r="M204" s="328"/>
      <c r="N204" s="454"/>
      <c r="O204" s="454"/>
      <c r="Q204" s="646"/>
      <c r="R204" s="644"/>
      <c r="AK204" s="360"/>
      <c r="AL204" s="360"/>
      <c r="AM204" s="361"/>
      <c r="AN204" s="328"/>
      <c r="AO204" s="454"/>
      <c r="AP204" s="454"/>
      <c r="BC204" s="328"/>
      <c r="BD204" s="454"/>
      <c r="BE204" s="454"/>
      <c r="BR204" s="328"/>
      <c r="BS204" s="454"/>
      <c r="BX204" s="328"/>
      <c r="BY204" s="454"/>
      <c r="BZ204" s="454"/>
      <c r="CS204" s="328"/>
      <c r="CT204" s="454"/>
      <c r="CU204" s="454"/>
    </row>
    <row r="205" spans="13:99">
      <c r="M205" s="328"/>
      <c r="N205" s="454"/>
      <c r="O205" s="454"/>
      <c r="Q205" s="646"/>
      <c r="R205" s="644"/>
      <c r="AK205" s="360"/>
      <c r="AL205" s="360"/>
      <c r="AM205" s="361"/>
      <c r="AN205" s="328"/>
      <c r="AO205" s="454"/>
      <c r="AP205" s="454"/>
      <c r="BC205" s="328"/>
      <c r="BD205" s="454"/>
      <c r="BE205" s="454"/>
      <c r="BR205" s="328"/>
      <c r="BS205" s="454"/>
      <c r="BX205" s="328"/>
      <c r="BY205" s="454"/>
      <c r="BZ205" s="454"/>
      <c r="CS205" s="328"/>
      <c r="CT205" s="454"/>
      <c r="CU205" s="454"/>
    </row>
    <row r="206" spans="13:99">
      <c r="M206" s="328"/>
      <c r="N206" s="454"/>
      <c r="O206" s="454"/>
      <c r="Q206" s="646"/>
      <c r="R206" s="644"/>
      <c r="AK206" s="360"/>
      <c r="AL206" s="360"/>
      <c r="AM206" s="361"/>
      <c r="AN206" s="328"/>
      <c r="AO206" s="454"/>
      <c r="AP206" s="454"/>
      <c r="BC206" s="328"/>
      <c r="BD206" s="454"/>
      <c r="BE206" s="454"/>
      <c r="BR206" s="328"/>
      <c r="BS206" s="454"/>
      <c r="BX206" s="328"/>
      <c r="BY206" s="454"/>
      <c r="BZ206" s="454"/>
      <c r="CS206" s="328"/>
      <c r="CT206" s="454"/>
      <c r="CU206" s="454"/>
    </row>
    <row r="207" spans="13:99">
      <c r="M207" s="328"/>
      <c r="N207" s="454"/>
      <c r="O207" s="454"/>
      <c r="Q207" s="646"/>
      <c r="R207" s="644"/>
      <c r="AK207" s="360"/>
      <c r="AL207" s="360"/>
      <c r="AM207" s="361"/>
      <c r="AN207" s="328"/>
      <c r="AO207" s="454"/>
      <c r="AP207" s="454"/>
      <c r="BC207" s="328"/>
      <c r="BD207" s="454"/>
      <c r="BE207" s="454"/>
      <c r="BR207" s="328"/>
      <c r="BS207" s="454"/>
      <c r="BX207" s="328"/>
      <c r="BY207" s="454"/>
      <c r="BZ207" s="454"/>
      <c r="CS207" s="328"/>
      <c r="CT207" s="454"/>
      <c r="CU207" s="454"/>
    </row>
    <row r="208" spans="13:99">
      <c r="M208" s="328"/>
      <c r="N208" s="454"/>
      <c r="O208" s="454"/>
      <c r="Q208" s="646"/>
      <c r="R208" s="644"/>
      <c r="AK208" s="360"/>
      <c r="AL208" s="360"/>
      <c r="AM208" s="361"/>
      <c r="AN208" s="328"/>
      <c r="AO208" s="454"/>
      <c r="AP208" s="454"/>
      <c r="BC208" s="328"/>
      <c r="BD208" s="454"/>
      <c r="BE208" s="454"/>
      <c r="BR208" s="328"/>
      <c r="BS208" s="454"/>
      <c r="BX208" s="328"/>
      <c r="BY208" s="454"/>
      <c r="BZ208" s="454"/>
      <c r="CS208" s="328"/>
      <c r="CT208" s="454"/>
      <c r="CU208" s="454"/>
    </row>
    <row r="209" spans="13:99">
      <c r="M209" s="328"/>
      <c r="N209" s="454"/>
      <c r="O209" s="454"/>
      <c r="Q209" s="646"/>
      <c r="R209" s="644"/>
      <c r="AK209" s="360"/>
      <c r="AL209" s="360"/>
      <c r="AM209" s="361"/>
      <c r="AN209" s="328"/>
      <c r="AO209" s="454"/>
      <c r="AP209" s="454"/>
      <c r="BC209" s="328"/>
      <c r="BD209" s="454"/>
      <c r="BE209" s="454"/>
      <c r="BR209" s="328"/>
      <c r="BS209" s="454"/>
      <c r="BX209" s="328"/>
      <c r="BY209" s="454"/>
      <c r="BZ209" s="454"/>
      <c r="CS209" s="328"/>
      <c r="CT209" s="454"/>
      <c r="CU209" s="454"/>
    </row>
    <row r="210" spans="13:99">
      <c r="M210" s="328"/>
      <c r="N210" s="454"/>
      <c r="O210" s="454"/>
      <c r="Q210" s="646"/>
      <c r="R210" s="644"/>
      <c r="AK210" s="360"/>
      <c r="AL210" s="360"/>
      <c r="AM210" s="361"/>
      <c r="AN210" s="328"/>
      <c r="AO210" s="454"/>
      <c r="AP210" s="454"/>
      <c r="BC210" s="328"/>
      <c r="BD210" s="454"/>
      <c r="BE210" s="454"/>
      <c r="BR210" s="328"/>
      <c r="BS210" s="454"/>
      <c r="BX210" s="328"/>
      <c r="BY210" s="454"/>
      <c r="BZ210" s="454"/>
      <c r="CS210" s="328"/>
      <c r="CT210" s="454"/>
      <c r="CU210" s="454"/>
    </row>
    <row r="211" spans="13:99">
      <c r="M211" s="328"/>
      <c r="N211" s="454"/>
      <c r="O211" s="454"/>
      <c r="Q211" s="646"/>
      <c r="R211" s="644"/>
      <c r="AK211" s="360"/>
      <c r="AL211" s="360"/>
      <c r="AM211" s="361"/>
      <c r="AN211" s="328"/>
      <c r="AO211" s="454"/>
      <c r="AP211" s="454"/>
      <c r="BC211" s="328"/>
      <c r="BD211" s="454"/>
      <c r="BE211" s="454"/>
      <c r="BR211" s="328"/>
      <c r="BS211" s="454"/>
      <c r="BX211" s="328"/>
      <c r="BY211" s="454"/>
      <c r="BZ211" s="454"/>
      <c r="CS211" s="328"/>
      <c r="CT211" s="454"/>
      <c r="CU211" s="454"/>
    </row>
    <row r="212" spans="13:99">
      <c r="M212" s="328"/>
      <c r="N212" s="454"/>
      <c r="O212" s="454"/>
      <c r="Q212" s="646"/>
      <c r="R212" s="644"/>
      <c r="AK212" s="360"/>
      <c r="AL212" s="360"/>
      <c r="AM212" s="361"/>
      <c r="AN212" s="328"/>
      <c r="AO212" s="454"/>
      <c r="AP212" s="454"/>
      <c r="BC212" s="328"/>
      <c r="BD212" s="454"/>
      <c r="BE212" s="454"/>
      <c r="BR212" s="328"/>
      <c r="BS212" s="454"/>
      <c r="BX212" s="328"/>
      <c r="BY212" s="454"/>
      <c r="BZ212" s="454"/>
      <c r="CS212" s="328"/>
      <c r="CT212" s="454"/>
      <c r="CU212" s="454"/>
    </row>
    <row r="213" spans="13:99">
      <c r="M213" s="328"/>
      <c r="N213" s="454"/>
      <c r="O213" s="454"/>
      <c r="Q213" s="646"/>
      <c r="R213" s="644"/>
      <c r="AK213" s="360"/>
      <c r="AL213" s="360"/>
      <c r="AM213" s="361"/>
      <c r="AN213" s="328"/>
      <c r="AO213" s="454"/>
      <c r="AP213" s="454"/>
      <c r="BC213" s="328"/>
      <c r="BD213" s="454"/>
      <c r="BE213" s="454"/>
      <c r="BR213" s="328"/>
      <c r="BS213" s="454"/>
      <c r="BX213" s="328"/>
      <c r="BY213" s="454"/>
      <c r="BZ213" s="454"/>
      <c r="CS213" s="328"/>
      <c r="CT213" s="454"/>
      <c r="CU213" s="454"/>
    </row>
    <row r="214" spans="13:99">
      <c r="M214" s="328"/>
      <c r="N214" s="454"/>
      <c r="O214" s="454"/>
      <c r="Q214" s="646"/>
      <c r="R214" s="644"/>
      <c r="AK214" s="360"/>
      <c r="AL214" s="360"/>
      <c r="AM214" s="361"/>
      <c r="AN214" s="328"/>
      <c r="AO214" s="454"/>
      <c r="AP214" s="454"/>
      <c r="BC214" s="328"/>
      <c r="BD214" s="454"/>
      <c r="BE214" s="454"/>
      <c r="BR214" s="328"/>
      <c r="BS214" s="454"/>
      <c r="BX214" s="328"/>
      <c r="BY214" s="454"/>
      <c r="BZ214" s="454"/>
      <c r="CS214" s="328"/>
      <c r="CT214" s="454"/>
      <c r="CU214" s="454"/>
    </row>
    <row r="215" spans="13:99">
      <c r="M215" s="328"/>
      <c r="N215" s="454"/>
      <c r="O215" s="454"/>
      <c r="Q215" s="646"/>
      <c r="R215" s="644"/>
      <c r="AK215" s="360"/>
      <c r="AL215" s="360"/>
      <c r="AM215" s="361"/>
      <c r="AN215" s="328"/>
      <c r="AO215" s="454"/>
      <c r="AP215" s="454"/>
      <c r="BC215" s="328"/>
      <c r="BD215" s="454"/>
      <c r="BE215" s="454"/>
      <c r="BR215" s="328"/>
      <c r="BS215" s="454"/>
      <c r="BX215" s="328"/>
      <c r="BY215" s="454"/>
      <c r="BZ215" s="454"/>
      <c r="CS215" s="328"/>
      <c r="CT215" s="454"/>
      <c r="CU215" s="454"/>
    </row>
    <row r="216" spans="13:99">
      <c r="M216" s="328"/>
      <c r="N216" s="454"/>
      <c r="O216" s="454"/>
      <c r="Q216" s="646"/>
      <c r="R216" s="644"/>
      <c r="AK216" s="360"/>
      <c r="AL216" s="360"/>
      <c r="AM216" s="361"/>
      <c r="AN216" s="328"/>
      <c r="AO216" s="454"/>
      <c r="AP216" s="454"/>
      <c r="BC216" s="328"/>
      <c r="BD216" s="454"/>
      <c r="BE216" s="454"/>
      <c r="BR216" s="328"/>
      <c r="BS216" s="454"/>
      <c r="BX216" s="328"/>
      <c r="BY216" s="454"/>
      <c r="BZ216" s="454"/>
      <c r="CS216" s="328"/>
      <c r="CT216" s="454"/>
      <c r="CU216" s="454"/>
    </row>
    <row r="217" spans="13:99">
      <c r="M217" s="328"/>
      <c r="N217" s="454"/>
      <c r="O217" s="454"/>
      <c r="Q217" s="646"/>
      <c r="R217" s="644"/>
      <c r="AK217" s="360"/>
      <c r="AL217" s="360"/>
      <c r="AM217" s="361"/>
      <c r="AN217" s="328"/>
      <c r="AO217" s="454"/>
      <c r="AP217" s="454"/>
      <c r="BC217" s="328"/>
      <c r="BD217" s="454"/>
      <c r="BE217" s="454"/>
      <c r="BR217" s="328"/>
      <c r="BS217" s="454"/>
      <c r="BX217" s="328"/>
      <c r="BY217" s="454"/>
      <c r="BZ217" s="454"/>
      <c r="CS217" s="328"/>
      <c r="CT217" s="454"/>
      <c r="CU217" s="454"/>
    </row>
    <row r="218" spans="13:99">
      <c r="M218" s="328"/>
      <c r="N218" s="454"/>
      <c r="O218" s="454"/>
      <c r="Q218" s="646"/>
      <c r="R218" s="644"/>
      <c r="AK218" s="360"/>
      <c r="AL218" s="360"/>
      <c r="AM218" s="361"/>
      <c r="AN218" s="328"/>
      <c r="AO218" s="454"/>
      <c r="AP218" s="454"/>
      <c r="BC218" s="328"/>
      <c r="BD218" s="454"/>
      <c r="BE218" s="454"/>
      <c r="BR218" s="328"/>
      <c r="BS218" s="454"/>
      <c r="BX218" s="328"/>
      <c r="BY218" s="454"/>
      <c r="BZ218" s="454"/>
      <c r="CS218" s="328"/>
      <c r="CT218" s="454"/>
      <c r="CU218" s="454"/>
    </row>
    <row r="219" spans="13:99">
      <c r="M219" s="328"/>
      <c r="N219" s="454"/>
      <c r="O219" s="454"/>
      <c r="Q219" s="646"/>
      <c r="R219" s="644"/>
      <c r="AK219" s="360"/>
      <c r="AL219" s="360"/>
      <c r="AM219" s="361"/>
      <c r="AN219" s="328"/>
      <c r="AO219" s="454"/>
      <c r="AP219" s="454"/>
      <c r="BC219" s="328"/>
      <c r="BD219" s="454"/>
      <c r="BE219" s="454"/>
      <c r="BR219" s="328"/>
      <c r="BS219" s="454"/>
      <c r="BX219" s="328"/>
      <c r="BY219" s="454"/>
      <c r="BZ219" s="454"/>
      <c r="CS219" s="328"/>
      <c r="CT219" s="454"/>
      <c r="CU219" s="454"/>
    </row>
    <row r="220" spans="13:99">
      <c r="M220" s="328"/>
      <c r="N220" s="454"/>
      <c r="O220" s="454"/>
      <c r="Q220" s="646"/>
      <c r="R220" s="644"/>
      <c r="AK220" s="360"/>
      <c r="AL220" s="360"/>
      <c r="AM220" s="361"/>
      <c r="AN220" s="328"/>
      <c r="AO220" s="454"/>
      <c r="AP220" s="454"/>
      <c r="BC220" s="328"/>
      <c r="BD220" s="454"/>
      <c r="BE220" s="454"/>
      <c r="BR220" s="328"/>
      <c r="BS220" s="454"/>
      <c r="BX220" s="328"/>
      <c r="BY220" s="454"/>
      <c r="BZ220" s="454"/>
      <c r="CS220" s="328"/>
      <c r="CT220" s="454"/>
      <c r="CU220" s="454"/>
    </row>
    <row r="221" spans="13:99">
      <c r="M221" s="328"/>
      <c r="N221" s="454"/>
      <c r="O221" s="454"/>
      <c r="Q221" s="646"/>
      <c r="R221" s="644"/>
      <c r="AK221" s="360"/>
      <c r="AL221" s="360"/>
      <c r="AM221" s="361"/>
      <c r="AN221" s="328"/>
      <c r="AO221" s="454"/>
      <c r="AP221" s="454"/>
      <c r="BC221" s="328"/>
      <c r="BD221" s="454"/>
      <c r="BE221" s="454"/>
      <c r="BR221" s="328"/>
      <c r="BS221" s="454"/>
      <c r="BX221" s="328"/>
      <c r="BY221" s="454"/>
      <c r="BZ221" s="454"/>
      <c r="CS221" s="328"/>
      <c r="CT221" s="454"/>
      <c r="CU221" s="454"/>
    </row>
    <row r="222" spans="13:99">
      <c r="M222" s="328"/>
      <c r="N222" s="454"/>
      <c r="O222" s="454"/>
      <c r="Q222" s="646"/>
      <c r="R222" s="644"/>
      <c r="AK222" s="360"/>
      <c r="AL222" s="360"/>
      <c r="AM222" s="361"/>
      <c r="AN222" s="328"/>
      <c r="AO222" s="454"/>
      <c r="AP222" s="454"/>
      <c r="BC222" s="328"/>
      <c r="BD222" s="454"/>
      <c r="BE222" s="454"/>
      <c r="BR222" s="328"/>
      <c r="BS222" s="454"/>
      <c r="BX222" s="328"/>
      <c r="BY222" s="454"/>
      <c r="BZ222" s="454"/>
      <c r="CS222" s="328"/>
      <c r="CT222" s="454"/>
      <c r="CU222" s="454"/>
    </row>
    <row r="223" spans="13:99">
      <c r="M223" s="328"/>
      <c r="N223" s="454"/>
      <c r="O223" s="454"/>
      <c r="Q223" s="646"/>
      <c r="R223" s="644"/>
      <c r="AK223" s="360"/>
      <c r="AL223" s="360"/>
      <c r="AM223" s="361"/>
      <c r="AN223" s="328"/>
      <c r="AO223" s="454"/>
      <c r="AP223" s="454"/>
      <c r="BC223" s="328"/>
      <c r="BD223" s="454"/>
      <c r="BE223" s="454"/>
      <c r="BR223" s="328"/>
      <c r="BS223" s="454"/>
      <c r="BX223" s="328"/>
      <c r="BY223" s="454"/>
      <c r="BZ223" s="454"/>
      <c r="CS223" s="328"/>
      <c r="CT223" s="454"/>
      <c r="CU223" s="454"/>
    </row>
    <row r="224" spans="13:99">
      <c r="M224" s="328"/>
      <c r="N224" s="454"/>
      <c r="O224" s="454"/>
      <c r="Q224" s="646"/>
      <c r="R224" s="644"/>
      <c r="AK224" s="360"/>
      <c r="AL224" s="360"/>
      <c r="AM224" s="361"/>
      <c r="AN224" s="328"/>
      <c r="AO224" s="454"/>
      <c r="AP224" s="454"/>
      <c r="BC224" s="328"/>
      <c r="BD224" s="454"/>
      <c r="BE224" s="454"/>
      <c r="BR224" s="328"/>
      <c r="BS224" s="454"/>
      <c r="BX224" s="328"/>
      <c r="BY224" s="454"/>
      <c r="BZ224" s="454"/>
      <c r="CS224" s="328"/>
      <c r="CT224" s="454"/>
      <c r="CU224" s="454"/>
    </row>
    <row r="225" spans="13:99">
      <c r="M225" s="328"/>
      <c r="N225" s="454"/>
      <c r="O225" s="454"/>
      <c r="Q225" s="646"/>
      <c r="R225" s="644"/>
      <c r="AK225" s="360"/>
      <c r="AL225" s="360"/>
      <c r="AM225" s="361"/>
      <c r="AN225" s="328"/>
      <c r="AO225" s="454"/>
      <c r="AP225" s="454"/>
      <c r="BC225" s="328"/>
      <c r="BD225" s="454"/>
      <c r="BE225" s="454"/>
      <c r="BR225" s="328"/>
      <c r="BS225" s="454"/>
      <c r="BX225" s="328"/>
      <c r="BY225" s="454"/>
      <c r="BZ225" s="454"/>
      <c r="CS225" s="328"/>
      <c r="CT225" s="454"/>
      <c r="CU225" s="454"/>
    </row>
    <row r="226" spans="13:99">
      <c r="M226" s="328"/>
      <c r="N226" s="454"/>
      <c r="O226" s="454"/>
      <c r="Q226" s="646"/>
      <c r="R226" s="644"/>
      <c r="AK226" s="360"/>
      <c r="AL226" s="360"/>
      <c r="AM226" s="361"/>
      <c r="AN226" s="328"/>
      <c r="AO226" s="454"/>
      <c r="AP226" s="454"/>
      <c r="BC226" s="328"/>
      <c r="BD226" s="454"/>
      <c r="BE226" s="454"/>
      <c r="BR226" s="328"/>
      <c r="BS226" s="454"/>
      <c r="BX226" s="328"/>
      <c r="BY226" s="454"/>
      <c r="BZ226" s="454"/>
      <c r="CS226" s="328"/>
      <c r="CT226" s="454"/>
      <c r="CU226" s="454"/>
    </row>
    <row r="227" spans="13:99">
      <c r="M227" s="328"/>
      <c r="N227" s="454"/>
      <c r="O227" s="454"/>
      <c r="Q227" s="646"/>
      <c r="R227" s="644"/>
      <c r="AK227" s="360"/>
      <c r="AL227" s="360"/>
      <c r="AM227" s="361"/>
      <c r="AN227" s="328"/>
      <c r="AO227" s="454"/>
      <c r="AP227" s="454"/>
      <c r="BC227" s="328"/>
      <c r="BD227" s="454"/>
      <c r="BE227" s="454"/>
      <c r="BR227" s="328"/>
      <c r="BS227" s="454"/>
      <c r="BX227" s="328"/>
      <c r="BY227" s="454"/>
      <c r="BZ227" s="454"/>
      <c r="CS227" s="328"/>
      <c r="CT227" s="454"/>
      <c r="CU227" s="454"/>
    </row>
    <row r="228" spans="13:99">
      <c r="M228" s="328"/>
      <c r="N228" s="454"/>
      <c r="O228" s="454"/>
      <c r="Q228" s="646"/>
      <c r="R228" s="644"/>
      <c r="AK228" s="360"/>
      <c r="AL228" s="360"/>
      <c r="AM228" s="361"/>
      <c r="AN228" s="328"/>
      <c r="AO228" s="454"/>
      <c r="AP228" s="454"/>
      <c r="BC228" s="328"/>
      <c r="BD228" s="454"/>
      <c r="BE228" s="454"/>
      <c r="BR228" s="328"/>
      <c r="BS228" s="454"/>
      <c r="BX228" s="328"/>
      <c r="BY228" s="454"/>
      <c r="BZ228" s="454"/>
      <c r="CS228" s="328"/>
      <c r="CT228" s="454"/>
      <c r="CU228" s="454"/>
    </row>
    <row r="229" spans="13:99">
      <c r="M229" s="328"/>
      <c r="N229" s="454"/>
      <c r="O229" s="454"/>
      <c r="Q229" s="646"/>
      <c r="R229" s="644"/>
      <c r="AK229" s="360"/>
      <c r="AL229" s="360"/>
      <c r="AM229" s="361"/>
      <c r="AN229" s="328"/>
      <c r="AO229" s="454"/>
      <c r="AP229" s="454"/>
      <c r="BC229" s="328"/>
      <c r="BD229" s="454"/>
      <c r="BE229" s="454"/>
      <c r="BR229" s="328"/>
      <c r="BS229" s="454"/>
      <c r="BX229" s="328"/>
      <c r="BY229" s="454"/>
      <c r="BZ229" s="454"/>
      <c r="CS229" s="328"/>
      <c r="CT229" s="454"/>
      <c r="CU229" s="454"/>
    </row>
    <row r="230" spans="13:99">
      <c r="M230" s="328"/>
      <c r="N230" s="454"/>
      <c r="O230" s="454"/>
      <c r="Q230" s="646"/>
      <c r="R230" s="644"/>
      <c r="AK230" s="360"/>
      <c r="AL230" s="360"/>
      <c r="AM230" s="361"/>
      <c r="AN230" s="328"/>
      <c r="AO230" s="454"/>
      <c r="AP230" s="454"/>
      <c r="BC230" s="328"/>
      <c r="BD230" s="454"/>
      <c r="BE230" s="454"/>
      <c r="BR230" s="328"/>
      <c r="BS230" s="454"/>
      <c r="BX230" s="328"/>
      <c r="BY230" s="454"/>
      <c r="BZ230" s="454"/>
      <c r="CS230" s="328"/>
      <c r="CT230" s="454"/>
      <c r="CU230" s="454"/>
    </row>
    <row r="231" spans="13:99">
      <c r="M231" s="328"/>
      <c r="N231" s="454"/>
      <c r="O231" s="454"/>
      <c r="Q231" s="646"/>
      <c r="R231" s="644"/>
      <c r="AK231" s="360"/>
      <c r="AL231" s="360"/>
      <c r="AM231" s="361"/>
      <c r="AN231" s="328"/>
      <c r="AO231" s="454"/>
      <c r="AP231" s="454"/>
      <c r="BC231" s="328"/>
      <c r="BD231" s="454"/>
      <c r="BE231" s="454"/>
      <c r="BR231" s="328"/>
      <c r="BS231" s="454"/>
      <c r="BX231" s="328"/>
      <c r="BY231" s="454"/>
      <c r="BZ231" s="454"/>
      <c r="CS231" s="328"/>
      <c r="CT231" s="454"/>
      <c r="CU231" s="454"/>
    </row>
    <row r="232" spans="13:99">
      <c r="M232" s="328"/>
      <c r="N232" s="454"/>
      <c r="O232" s="454"/>
      <c r="Q232" s="646"/>
      <c r="R232" s="644"/>
      <c r="AK232" s="360"/>
      <c r="AL232" s="360"/>
      <c r="AM232" s="361"/>
      <c r="AN232" s="328"/>
      <c r="AO232" s="454"/>
      <c r="AP232" s="454"/>
      <c r="BC232" s="328"/>
      <c r="BD232" s="454"/>
      <c r="BE232" s="454"/>
      <c r="BR232" s="328"/>
      <c r="BS232" s="454"/>
      <c r="BX232" s="328"/>
      <c r="BY232" s="454"/>
      <c r="BZ232" s="454"/>
      <c r="CS232" s="328"/>
      <c r="CT232" s="454"/>
      <c r="CU232" s="454"/>
    </row>
    <row r="233" spans="13:99">
      <c r="M233" s="328"/>
      <c r="N233" s="454"/>
      <c r="O233" s="454"/>
      <c r="Q233" s="646"/>
      <c r="R233" s="644"/>
      <c r="AK233" s="360"/>
      <c r="AL233" s="360"/>
      <c r="AM233" s="361"/>
      <c r="AN233" s="328"/>
      <c r="AO233" s="454"/>
      <c r="AP233" s="454"/>
      <c r="BC233" s="328"/>
      <c r="BD233" s="454"/>
      <c r="BE233" s="454"/>
      <c r="BR233" s="328"/>
      <c r="BS233" s="454"/>
      <c r="BX233" s="328"/>
      <c r="BY233" s="454"/>
      <c r="BZ233" s="454"/>
      <c r="CS233" s="328"/>
      <c r="CT233" s="454"/>
      <c r="CU233" s="454"/>
    </row>
    <row r="234" spans="13:99">
      <c r="M234" s="328"/>
      <c r="N234" s="454"/>
      <c r="O234" s="454"/>
      <c r="Q234" s="646"/>
      <c r="R234" s="644"/>
      <c r="AK234" s="360"/>
      <c r="AL234" s="360"/>
      <c r="AM234" s="361"/>
      <c r="AN234" s="328"/>
      <c r="AO234" s="454"/>
      <c r="AP234" s="454"/>
      <c r="BC234" s="328"/>
      <c r="BD234" s="454"/>
      <c r="BE234" s="454"/>
      <c r="BR234" s="328"/>
      <c r="BS234" s="454"/>
      <c r="BX234" s="328"/>
      <c r="BY234" s="454"/>
      <c r="BZ234" s="454"/>
      <c r="CS234" s="328"/>
      <c r="CT234" s="454"/>
      <c r="CU234" s="454"/>
    </row>
    <row r="235" spans="13:99">
      <c r="M235" s="328"/>
      <c r="N235" s="454"/>
      <c r="O235" s="454"/>
      <c r="Q235" s="646"/>
      <c r="R235" s="644"/>
      <c r="AK235" s="360"/>
      <c r="AL235" s="360"/>
      <c r="AM235" s="361"/>
      <c r="AN235" s="328"/>
      <c r="AO235" s="454"/>
      <c r="AP235" s="454"/>
      <c r="BC235" s="328"/>
      <c r="BD235" s="454"/>
      <c r="BE235" s="454"/>
      <c r="BR235" s="328"/>
      <c r="BS235" s="454"/>
      <c r="BX235" s="328"/>
      <c r="BY235" s="454"/>
      <c r="BZ235" s="454"/>
      <c r="CS235" s="328"/>
      <c r="CT235" s="454"/>
      <c r="CU235" s="454"/>
    </row>
    <row r="236" spans="13:99">
      <c r="M236" s="328"/>
      <c r="N236" s="454"/>
      <c r="O236" s="454"/>
      <c r="Q236" s="646"/>
      <c r="R236" s="644"/>
      <c r="AK236" s="360"/>
      <c r="AL236" s="360"/>
      <c r="AM236" s="361"/>
      <c r="AN236" s="328"/>
      <c r="AO236" s="454"/>
      <c r="AP236" s="454"/>
      <c r="BC236" s="328"/>
      <c r="BD236" s="454"/>
      <c r="BE236" s="454"/>
      <c r="BR236" s="328"/>
      <c r="BS236" s="454"/>
      <c r="BX236" s="328"/>
      <c r="BY236" s="454"/>
      <c r="BZ236" s="454"/>
      <c r="CS236" s="328"/>
      <c r="CT236" s="454"/>
      <c r="CU236" s="454"/>
    </row>
    <row r="237" spans="13:99">
      <c r="M237" s="328"/>
      <c r="N237" s="454"/>
      <c r="O237" s="454"/>
      <c r="Q237" s="646"/>
      <c r="R237" s="644"/>
      <c r="AK237" s="360"/>
      <c r="AL237" s="360"/>
      <c r="AM237" s="361"/>
      <c r="AN237" s="328"/>
      <c r="AO237" s="454"/>
      <c r="AP237" s="454"/>
      <c r="BC237" s="328"/>
      <c r="BD237" s="454"/>
      <c r="BE237" s="454"/>
      <c r="BR237" s="328"/>
      <c r="BS237" s="454"/>
      <c r="BX237" s="328"/>
      <c r="BY237" s="454"/>
      <c r="BZ237" s="454"/>
      <c r="CS237" s="328"/>
      <c r="CT237" s="454"/>
      <c r="CU237" s="454"/>
    </row>
    <row r="238" spans="13:99">
      <c r="M238" s="328"/>
      <c r="N238" s="454"/>
      <c r="O238" s="454"/>
      <c r="Q238" s="646"/>
      <c r="R238" s="644"/>
      <c r="AK238" s="360"/>
      <c r="AL238" s="360"/>
      <c r="AM238" s="361"/>
      <c r="AN238" s="328"/>
      <c r="AO238" s="454"/>
      <c r="AP238" s="454"/>
      <c r="BC238" s="328"/>
      <c r="BD238" s="454"/>
      <c r="BE238" s="454"/>
      <c r="BR238" s="328"/>
      <c r="BS238" s="454"/>
      <c r="BX238" s="328"/>
      <c r="BY238" s="454"/>
      <c r="BZ238" s="454"/>
      <c r="CS238" s="328"/>
      <c r="CT238" s="454"/>
      <c r="CU238" s="454"/>
    </row>
    <row r="239" spans="13:99">
      <c r="M239" s="328"/>
      <c r="N239" s="454"/>
      <c r="O239" s="454"/>
      <c r="Q239" s="646"/>
      <c r="R239" s="644"/>
      <c r="AK239" s="360"/>
      <c r="AL239" s="360"/>
      <c r="AM239" s="361"/>
      <c r="AN239" s="328"/>
      <c r="AO239" s="454"/>
      <c r="AP239" s="454"/>
      <c r="BC239" s="328"/>
      <c r="BD239" s="454"/>
      <c r="BE239" s="454"/>
      <c r="BR239" s="328"/>
      <c r="BS239" s="454"/>
      <c r="BX239" s="328"/>
      <c r="BY239" s="454"/>
      <c r="BZ239" s="454"/>
      <c r="CS239" s="328"/>
      <c r="CT239" s="454"/>
      <c r="CU239" s="454"/>
    </row>
    <row r="240" spans="13:99">
      <c r="M240" s="328"/>
      <c r="N240" s="454"/>
      <c r="O240" s="454"/>
      <c r="Q240" s="646"/>
      <c r="R240" s="644"/>
      <c r="AK240" s="360"/>
      <c r="AL240" s="360"/>
      <c r="AM240" s="361"/>
      <c r="AN240" s="328"/>
      <c r="AO240" s="454"/>
      <c r="AP240" s="454"/>
      <c r="BC240" s="328"/>
      <c r="BD240" s="454"/>
      <c r="BE240" s="454"/>
      <c r="BR240" s="328"/>
      <c r="BS240" s="454"/>
      <c r="BX240" s="328"/>
      <c r="BY240" s="454"/>
      <c r="BZ240" s="454"/>
      <c r="CS240" s="328"/>
      <c r="CT240" s="454"/>
      <c r="CU240" s="454"/>
    </row>
    <row r="241" spans="13:99">
      <c r="M241" s="328"/>
      <c r="N241" s="454"/>
      <c r="O241" s="454"/>
      <c r="Q241" s="646"/>
      <c r="R241" s="644"/>
      <c r="AK241" s="360"/>
      <c r="AL241" s="360"/>
      <c r="AM241" s="361"/>
      <c r="AN241" s="328"/>
      <c r="AO241" s="454"/>
      <c r="AP241" s="454"/>
      <c r="BC241" s="328"/>
      <c r="BD241" s="454"/>
      <c r="BE241" s="454"/>
      <c r="BR241" s="328"/>
      <c r="BS241" s="454"/>
      <c r="BX241" s="328"/>
      <c r="BY241" s="454"/>
      <c r="BZ241" s="454"/>
      <c r="CS241" s="328"/>
      <c r="CT241" s="454"/>
      <c r="CU241" s="454"/>
    </row>
    <row r="242" spans="13:99">
      <c r="M242" s="328"/>
      <c r="N242" s="454"/>
      <c r="O242" s="454"/>
      <c r="Q242" s="646"/>
      <c r="R242" s="644"/>
      <c r="AK242" s="360"/>
      <c r="AL242" s="360"/>
      <c r="AM242" s="361"/>
      <c r="AN242" s="328"/>
      <c r="AO242" s="454"/>
      <c r="AP242" s="454"/>
      <c r="BC242" s="328"/>
      <c r="BD242" s="454"/>
      <c r="BE242" s="454"/>
      <c r="BR242" s="328"/>
      <c r="BS242" s="454"/>
      <c r="BX242" s="328"/>
      <c r="BY242" s="454"/>
      <c r="BZ242" s="454"/>
      <c r="CS242" s="328"/>
      <c r="CT242" s="454"/>
      <c r="CU242" s="454"/>
    </row>
    <row r="243" spans="13:99">
      <c r="M243" s="328"/>
      <c r="N243" s="454"/>
      <c r="O243" s="454"/>
      <c r="Q243" s="646"/>
      <c r="R243" s="644"/>
      <c r="AK243" s="360"/>
      <c r="AL243" s="360"/>
      <c r="AM243" s="361"/>
      <c r="AN243" s="328"/>
      <c r="AO243" s="454"/>
      <c r="AP243" s="454"/>
      <c r="BC243" s="328"/>
      <c r="BD243" s="454"/>
      <c r="BE243" s="454"/>
      <c r="BR243" s="328"/>
      <c r="BS243" s="454"/>
      <c r="BX243" s="328"/>
      <c r="BY243" s="454"/>
      <c r="BZ243" s="454"/>
      <c r="CS243" s="328"/>
      <c r="CT243" s="454"/>
      <c r="CU243" s="454"/>
    </row>
    <row r="244" spans="13:99">
      <c r="M244" s="328"/>
      <c r="N244" s="454"/>
      <c r="O244" s="454"/>
      <c r="Q244" s="646"/>
      <c r="R244" s="644"/>
      <c r="AK244" s="360"/>
      <c r="AL244" s="360"/>
      <c r="AM244" s="361"/>
      <c r="AN244" s="328"/>
      <c r="AO244" s="454"/>
      <c r="AP244" s="454"/>
      <c r="BC244" s="328"/>
      <c r="BD244" s="454"/>
      <c r="BE244" s="454"/>
      <c r="BR244" s="328"/>
      <c r="BS244" s="454"/>
      <c r="BX244" s="328"/>
      <c r="BY244" s="454"/>
      <c r="BZ244" s="454"/>
      <c r="CS244" s="328"/>
      <c r="CT244" s="454"/>
      <c r="CU244" s="454"/>
    </row>
    <row r="245" spans="13:99">
      <c r="M245" s="328"/>
      <c r="N245" s="454"/>
      <c r="O245" s="454"/>
      <c r="Q245" s="646"/>
      <c r="R245" s="644"/>
      <c r="AK245" s="360"/>
      <c r="AL245" s="360"/>
      <c r="AM245" s="361"/>
      <c r="AN245" s="328"/>
      <c r="AO245" s="454"/>
      <c r="AP245" s="454"/>
      <c r="BC245" s="328"/>
      <c r="BD245" s="454"/>
      <c r="BE245" s="454"/>
      <c r="BR245" s="328"/>
      <c r="BS245" s="454"/>
      <c r="BX245" s="328"/>
      <c r="BY245" s="454"/>
      <c r="BZ245" s="454"/>
      <c r="CS245" s="328"/>
      <c r="CT245" s="454"/>
      <c r="CU245" s="454"/>
    </row>
    <row r="246" spans="13:99">
      <c r="M246" s="328"/>
      <c r="N246" s="454"/>
      <c r="O246" s="454"/>
      <c r="Q246" s="646"/>
      <c r="R246" s="644"/>
      <c r="AK246" s="360"/>
      <c r="AL246" s="360"/>
      <c r="AM246" s="361"/>
      <c r="AN246" s="328"/>
      <c r="AO246" s="454"/>
      <c r="AP246" s="454"/>
      <c r="BC246" s="328"/>
      <c r="BD246" s="454"/>
      <c r="BE246" s="454"/>
      <c r="BR246" s="328"/>
      <c r="BS246" s="454"/>
      <c r="BX246" s="328"/>
      <c r="BY246" s="454"/>
      <c r="BZ246" s="454"/>
      <c r="CS246" s="328"/>
      <c r="CT246" s="454"/>
      <c r="CU246" s="454"/>
    </row>
    <row r="247" spans="13:99">
      <c r="M247" s="328"/>
      <c r="N247" s="454"/>
      <c r="O247" s="454"/>
      <c r="Q247" s="646"/>
      <c r="R247" s="644"/>
      <c r="AK247" s="360"/>
      <c r="AL247" s="360"/>
      <c r="AM247" s="361"/>
      <c r="AN247" s="328"/>
      <c r="AO247" s="454"/>
      <c r="AP247" s="454"/>
      <c r="BC247" s="328"/>
      <c r="BD247" s="454"/>
      <c r="BE247" s="454"/>
      <c r="BR247" s="328"/>
      <c r="BS247" s="454"/>
      <c r="BX247" s="328"/>
      <c r="BY247" s="454"/>
      <c r="BZ247" s="454"/>
      <c r="CS247" s="328"/>
      <c r="CT247" s="454"/>
      <c r="CU247" s="454"/>
    </row>
    <row r="248" spans="13:99">
      <c r="M248" s="328"/>
      <c r="N248" s="454"/>
      <c r="O248" s="454"/>
      <c r="Q248" s="646"/>
      <c r="R248" s="644"/>
      <c r="AK248" s="360"/>
      <c r="AL248" s="360"/>
      <c r="AM248" s="361"/>
      <c r="AN248" s="328"/>
      <c r="AO248" s="454"/>
      <c r="AP248" s="454"/>
      <c r="BC248" s="328"/>
      <c r="BD248" s="454"/>
      <c r="BE248" s="454"/>
      <c r="BR248" s="328"/>
      <c r="BS248" s="454"/>
      <c r="BX248" s="328"/>
      <c r="BY248" s="454"/>
      <c r="BZ248" s="454"/>
      <c r="CS248" s="328"/>
      <c r="CT248" s="454"/>
      <c r="CU248" s="454"/>
    </row>
    <row r="249" spans="13:99">
      <c r="M249" s="328"/>
      <c r="N249" s="454"/>
      <c r="O249" s="454"/>
      <c r="Q249" s="646"/>
      <c r="R249" s="644"/>
      <c r="AK249" s="360"/>
      <c r="AL249" s="360"/>
      <c r="AM249" s="361"/>
      <c r="AN249" s="328"/>
      <c r="AO249" s="454"/>
      <c r="AP249" s="454"/>
      <c r="BC249" s="328"/>
      <c r="BD249" s="454"/>
      <c r="BE249" s="454"/>
      <c r="BR249" s="328"/>
      <c r="BS249" s="454"/>
      <c r="BX249" s="328"/>
      <c r="BY249" s="454"/>
      <c r="BZ249" s="454"/>
      <c r="CS249" s="328"/>
      <c r="CT249" s="454"/>
      <c r="CU249" s="454"/>
    </row>
    <row r="250" spans="13:99">
      <c r="M250" s="328"/>
      <c r="N250" s="454"/>
      <c r="O250" s="454"/>
      <c r="Q250" s="646"/>
      <c r="R250" s="644"/>
      <c r="AK250" s="360"/>
      <c r="AL250" s="360"/>
      <c r="AM250" s="361"/>
      <c r="AN250" s="328"/>
      <c r="AO250" s="454"/>
      <c r="AP250" s="454"/>
      <c r="BC250" s="328"/>
      <c r="BD250" s="454"/>
      <c r="BE250" s="454"/>
      <c r="BR250" s="328"/>
      <c r="BS250" s="454"/>
      <c r="BX250" s="328"/>
      <c r="BY250" s="454"/>
      <c r="BZ250" s="454"/>
      <c r="CS250" s="328"/>
      <c r="CT250" s="454"/>
      <c r="CU250" s="454"/>
    </row>
    <row r="251" spans="13:99">
      <c r="M251" s="328"/>
      <c r="N251" s="454"/>
      <c r="O251" s="454"/>
      <c r="Q251" s="646"/>
      <c r="R251" s="644"/>
      <c r="AK251" s="360"/>
      <c r="AL251" s="360"/>
      <c r="AM251" s="361"/>
      <c r="AN251" s="328"/>
      <c r="AO251" s="454"/>
      <c r="AP251" s="454"/>
      <c r="BC251" s="328"/>
      <c r="BD251" s="454"/>
      <c r="BE251" s="454"/>
      <c r="BR251" s="328"/>
      <c r="BS251" s="454"/>
      <c r="BX251" s="328"/>
      <c r="BY251" s="454"/>
      <c r="BZ251" s="454"/>
      <c r="CS251" s="328"/>
      <c r="CT251" s="454"/>
      <c r="CU251" s="454"/>
    </row>
    <row r="252" spans="13:99">
      <c r="M252" s="328"/>
      <c r="N252" s="454"/>
      <c r="O252" s="454"/>
      <c r="Q252" s="646"/>
      <c r="R252" s="644"/>
      <c r="AK252" s="360"/>
      <c r="AL252" s="360"/>
      <c r="AM252" s="361"/>
      <c r="AN252" s="328"/>
      <c r="AO252" s="454"/>
      <c r="AP252" s="454"/>
      <c r="BC252" s="328"/>
      <c r="BD252" s="454"/>
      <c r="BE252" s="454"/>
      <c r="BR252" s="328"/>
      <c r="BS252" s="454"/>
      <c r="BX252" s="328"/>
      <c r="BY252" s="454"/>
      <c r="BZ252" s="454"/>
      <c r="CS252" s="328"/>
      <c r="CT252" s="454"/>
      <c r="CU252" s="454"/>
    </row>
    <row r="253" spans="13:99">
      <c r="M253" s="328"/>
      <c r="N253" s="454"/>
      <c r="O253" s="454"/>
      <c r="Q253" s="646"/>
      <c r="R253" s="644"/>
      <c r="AK253" s="360"/>
      <c r="AL253" s="360"/>
      <c r="AM253" s="361"/>
      <c r="AN253" s="328"/>
      <c r="AO253" s="454"/>
      <c r="AP253" s="454"/>
      <c r="BC253" s="328"/>
      <c r="BD253" s="454"/>
      <c r="BE253" s="454"/>
      <c r="BR253" s="328"/>
      <c r="BS253" s="454"/>
      <c r="BX253" s="328"/>
      <c r="BY253" s="454"/>
      <c r="BZ253" s="454"/>
      <c r="CS253" s="328"/>
      <c r="CT253" s="454"/>
      <c r="CU253" s="454"/>
    </row>
    <row r="254" spans="13:99">
      <c r="M254" s="328"/>
      <c r="N254" s="454"/>
      <c r="O254" s="454"/>
      <c r="Q254" s="646"/>
      <c r="R254" s="644"/>
      <c r="AK254" s="360"/>
      <c r="AL254" s="360"/>
      <c r="AM254" s="361"/>
      <c r="AN254" s="328"/>
      <c r="AO254" s="454"/>
      <c r="AP254" s="454"/>
      <c r="BC254" s="328"/>
      <c r="BD254" s="454"/>
      <c r="BE254" s="454"/>
      <c r="BR254" s="328"/>
      <c r="BS254" s="454"/>
      <c r="BX254" s="328"/>
      <c r="BY254" s="454"/>
      <c r="BZ254" s="454"/>
      <c r="CS254" s="328"/>
      <c r="CT254" s="454"/>
      <c r="CU254" s="454"/>
    </row>
    <row r="255" spans="13:99">
      <c r="M255" s="328"/>
      <c r="N255" s="454"/>
      <c r="O255" s="454"/>
      <c r="Q255" s="646"/>
      <c r="R255" s="644"/>
      <c r="AK255" s="360"/>
      <c r="AL255" s="360"/>
      <c r="AM255" s="361"/>
      <c r="AN255" s="328"/>
      <c r="AO255" s="454"/>
      <c r="AP255" s="454"/>
      <c r="BC255" s="328"/>
      <c r="BD255" s="454"/>
      <c r="BE255" s="454"/>
      <c r="BR255" s="328"/>
      <c r="BS255" s="454"/>
      <c r="BX255" s="328"/>
      <c r="BY255" s="454"/>
      <c r="BZ255" s="454"/>
      <c r="CS255" s="328"/>
      <c r="CT255" s="454"/>
      <c r="CU255" s="454"/>
    </row>
    <row r="256" spans="13:99">
      <c r="M256" s="328"/>
      <c r="N256" s="454"/>
      <c r="O256" s="454"/>
      <c r="Q256" s="646"/>
      <c r="R256" s="644"/>
      <c r="AK256" s="360"/>
      <c r="AL256" s="360"/>
      <c r="AM256" s="361"/>
      <c r="AN256" s="328"/>
      <c r="AO256" s="454"/>
      <c r="AP256" s="454"/>
      <c r="BC256" s="328"/>
      <c r="BD256" s="454"/>
      <c r="BE256" s="454"/>
      <c r="BR256" s="328"/>
      <c r="BS256" s="454"/>
      <c r="BX256" s="328"/>
      <c r="BY256" s="454"/>
      <c r="BZ256" s="454"/>
      <c r="CS256" s="328"/>
      <c r="CT256" s="454"/>
      <c r="CU256" s="454"/>
    </row>
    <row r="257" spans="13:99">
      <c r="M257" s="328"/>
      <c r="N257" s="454"/>
      <c r="O257" s="454"/>
      <c r="Q257" s="646"/>
      <c r="R257" s="644"/>
      <c r="AK257" s="360"/>
      <c r="AL257" s="360"/>
      <c r="AM257" s="361"/>
      <c r="AN257" s="328"/>
      <c r="AO257" s="454"/>
      <c r="AP257" s="454"/>
      <c r="BC257" s="328"/>
      <c r="BD257" s="454"/>
      <c r="BE257" s="454"/>
      <c r="BR257" s="328"/>
      <c r="BS257" s="454"/>
      <c r="BX257" s="328"/>
      <c r="BY257" s="454"/>
      <c r="BZ257" s="454"/>
      <c r="CS257" s="328"/>
      <c r="CT257" s="454"/>
      <c r="CU257" s="454"/>
    </row>
    <row r="258" spans="13:99">
      <c r="M258" s="328"/>
      <c r="N258" s="454"/>
      <c r="O258" s="454"/>
      <c r="Q258" s="646"/>
      <c r="R258" s="644"/>
      <c r="AK258" s="360"/>
      <c r="AL258" s="360"/>
      <c r="AM258" s="361"/>
      <c r="AN258" s="328"/>
      <c r="AO258" s="454"/>
      <c r="AP258" s="454"/>
      <c r="BC258" s="328"/>
      <c r="BD258" s="454"/>
      <c r="BE258" s="454"/>
      <c r="BR258" s="328"/>
      <c r="BS258" s="454"/>
      <c r="BX258" s="328"/>
      <c r="BY258" s="454"/>
      <c r="BZ258" s="454"/>
      <c r="CS258" s="328"/>
      <c r="CT258" s="454"/>
      <c r="CU258" s="454"/>
    </row>
    <row r="259" spans="13:99">
      <c r="M259" s="328"/>
      <c r="N259" s="454"/>
      <c r="O259" s="454"/>
      <c r="Q259" s="646"/>
      <c r="R259" s="644"/>
      <c r="AK259" s="360"/>
      <c r="AL259" s="360"/>
      <c r="AM259" s="361"/>
      <c r="AN259" s="328"/>
      <c r="AO259" s="454"/>
      <c r="AP259" s="454"/>
      <c r="BC259" s="328"/>
      <c r="BD259" s="454"/>
      <c r="BE259" s="454"/>
      <c r="BR259" s="328"/>
      <c r="BS259" s="454"/>
      <c r="BX259" s="328"/>
      <c r="BY259" s="454"/>
      <c r="BZ259" s="454"/>
      <c r="CS259" s="328"/>
      <c r="CT259" s="454"/>
      <c r="CU259" s="454"/>
    </row>
    <row r="260" spans="13:99">
      <c r="M260" s="328"/>
      <c r="N260" s="454"/>
      <c r="O260" s="454"/>
      <c r="Q260" s="646"/>
      <c r="R260" s="644"/>
      <c r="AK260" s="360"/>
      <c r="AL260" s="360"/>
      <c r="AM260" s="361"/>
      <c r="AN260" s="328"/>
      <c r="AO260" s="454"/>
      <c r="AP260" s="454"/>
      <c r="BC260" s="328"/>
      <c r="BD260" s="454"/>
      <c r="BE260" s="454"/>
      <c r="BR260" s="328"/>
      <c r="BS260" s="454"/>
      <c r="BX260" s="328"/>
      <c r="BY260" s="454"/>
      <c r="BZ260" s="454"/>
      <c r="CS260" s="328"/>
      <c r="CT260" s="454"/>
      <c r="CU260" s="454"/>
    </row>
    <row r="261" spans="13:99">
      <c r="M261" s="328"/>
      <c r="N261" s="454"/>
      <c r="O261" s="454"/>
      <c r="Q261" s="646"/>
      <c r="R261" s="644"/>
      <c r="AK261" s="360"/>
      <c r="AL261" s="360"/>
      <c r="AM261" s="361"/>
      <c r="AN261" s="328"/>
      <c r="AO261" s="454"/>
      <c r="AP261" s="454"/>
      <c r="BC261" s="328"/>
      <c r="BD261" s="454"/>
      <c r="BE261" s="454"/>
      <c r="BR261" s="328"/>
      <c r="BS261" s="454"/>
      <c r="BX261" s="328"/>
      <c r="BY261" s="454"/>
      <c r="BZ261" s="454"/>
      <c r="CS261" s="328"/>
      <c r="CT261" s="454"/>
      <c r="CU261" s="454"/>
    </row>
    <row r="262" spans="13:99">
      <c r="M262" s="328"/>
      <c r="N262" s="454"/>
      <c r="O262" s="454"/>
      <c r="Q262" s="646"/>
      <c r="R262" s="644"/>
      <c r="AK262" s="360"/>
      <c r="AL262" s="360"/>
      <c r="AM262" s="361"/>
      <c r="AN262" s="328"/>
      <c r="AO262" s="454"/>
      <c r="AP262" s="454"/>
      <c r="BC262" s="328"/>
      <c r="BD262" s="454"/>
      <c r="BE262" s="454"/>
      <c r="BR262" s="328"/>
      <c r="BS262" s="454"/>
      <c r="BX262" s="328"/>
      <c r="BY262" s="454"/>
      <c r="BZ262" s="454"/>
      <c r="CS262" s="328"/>
      <c r="CT262" s="454"/>
      <c r="CU262" s="454"/>
    </row>
    <row r="263" spans="13:99">
      <c r="M263" s="328"/>
      <c r="N263" s="454"/>
      <c r="O263" s="454"/>
      <c r="Q263" s="646"/>
      <c r="R263" s="644"/>
      <c r="AK263" s="360"/>
      <c r="AL263" s="360"/>
      <c r="AM263" s="361"/>
      <c r="AN263" s="328"/>
      <c r="AO263" s="454"/>
      <c r="AP263" s="454"/>
      <c r="BC263" s="328"/>
      <c r="BD263" s="454"/>
      <c r="BE263" s="454"/>
      <c r="BR263" s="328"/>
      <c r="BS263" s="454"/>
      <c r="BX263" s="328"/>
      <c r="BY263" s="454"/>
      <c r="BZ263" s="454"/>
      <c r="CS263" s="328"/>
      <c r="CT263" s="454"/>
      <c r="CU263" s="454"/>
    </row>
    <row r="264" spans="13:99">
      <c r="M264" s="328"/>
      <c r="N264" s="454"/>
      <c r="O264" s="454"/>
      <c r="Q264" s="646"/>
      <c r="R264" s="644"/>
      <c r="AK264" s="360"/>
      <c r="AL264" s="360"/>
      <c r="AM264" s="361"/>
      <c r="AN264" s="328"/>
      <c r="AO264" s="454"/>
      <c r="AP264" s="454"/>
      <c r="BC264" s="328"/>
      <c r="BD264" s="454"/>
      <c r="BE264" s="454"/>
      <c r="BR264" s="328"/>
      <c r="BS264" s="454"/>
      <c r="BX264" s="328"/>
      <c r="BY264" s="454"/>
      <c r="BZ264" s="454"/>
      <c r="CS264" s="328"/>
      <c r="CT264" s="454"/>
      <c r="CU264" s="454"/>
    </row>
    <row r="265" spans="13:99">
      <c r="M265" s="328"/>
      <c r="N265" s="454"/>
      <c r="O265" s="454"/>
      <c r="Q265" s="646"/>
      <c r="R265" s="644"/>
      <c r="AK265" s="360"/>
      <c r="AL265" s="360"/>
      <c r="AM265" s="361"/>
      <c r="AN265" s="328"/>
      <c r="AO265" s="454"/>
      <c r="AP265" s="454"/>
      <c r="BC265" s="328"/>
      <c r="BD265" s="454"/>
      <c r="BE265" s="454"/>
      <c r="BR265" s="328"/>
      <c r="BS265" s="454"/>
      <c r="BX265" s="328"/>
      <c r="BY265" s="454"/>
      <c r="BZ265" s="454"/>
      <c r="CS265" s="328"/>
      <c r="CT265" s="454"/>
      <c r="CU265" s="454"/>
    </row>
    <row r="266" spans="13:99">
      <c r="M266" s="328"/>
      <c r="N266" s="454"/>
      <c r="O266" s="454"/>
      <c r="Q266" s="646"/>
      <c r="R266" s="644"/>
      <c r="AK266" s="360"/>
      <c r="AL266" s="360"/>
      <c r="AM266" s="361"/>
      <c r="AN266" s="328"/>
      <c r="AO266" s="454"/>
      <c r="AP266" s="454"/>
      <c r="BC266" s="328"/>
      <c r="BD266" s="454"/>
      <c r="BE266" s="454"/>
      <c r="BR266" s="328"/>
      <c r="BS266" s="454"/>
      <c r="BX266" s="328"/>
      <c r="BY266" s="454"/>
      <c r="BZ266" s="454"/>
      <c r="CS266" s="328"/>
      <c r="CT266" s="454"/>
      <c r="CU266" s="454"/>
    </row>
    <row r="267" spans="13:99">
      <c r="M267" s="328"/>
      <c r="N267" s="454"/>
      <c r="O267" s="454"/>
      <c r="Q267" s="646"/>
      <c r="R267" s="644"/>
      <c r="AK267" s="360"/>
      <c r="AL267" s="360"/>
      <c r="AM267" s="361"/>
      <c r="AN267" s="328"/>
      <c r="AO267" s="454"/>
      <c r="AP267" s="454"/>
      <c r="BC267" s="328"/>
      <c r="BD267" s="454"/>
      <c r="BE267" s="454"/>
      <c r="BR267" s="328"/>
      <c r="BS267" s="454"/>
      <c r="BX267" s="328"/>
      <c r="BY267" s="454"/>
      <c r="BZ267" s="454"/>
      <c r="CS267" s="328"/>
      <c r="CT267" s="454"/>
      <c r="CU267" s="454"/>
    </row>
    <row r="268" spans="13:99">
      <c r="M268" s="328"/>
      <c r="N268" s="454"/>
      <c r="O268" s="454"/>
      <c r="Q268" s="646"/>
      <c r="R268" s="644"/>
      <c r="AK268" s="360"/>
      <c r="AL268" s="360"/>
      <c r="AM268" s="361"/>
      <c r="AN268" s="328"/>
      <c r="AO268" s="454"/>
      <c r="AP268" s="454"/>
      <c r="BC268" s="328"/>
      <c r="BD268" s="454"/>
      <c r="BE268" s="454"/>
      <c r="BR268" s="328"/>
      <c r="BS268" s="454"/>
      <c r="BX268" s="328"/>
      <c r="BY268" s="454"/>
      <c r="BZ268" s="454"/>
      <c r="CS268" s="328"/>
      <c r="CT268" s="454"/>
      <c r="CU268" s="454"/>
    </row>
    <row r="269" spans="13:99">
      <c r="M269" s="328"/>
      <c r="N269" s="454"/>
      <c r="O269" s="454"/>
      <c r="Q269" s="646"/>
      <c r="R269" s="644"/>
      <c r="AK269" s="360"/>
      <c r="AL269" s="360"/>
      <c r="AM269" s="361"/>
      <c r="AN269" s="328"/>
      <c r="AO269" s="454"/>
      <c r="AP269" s="454"/>
      <c r="BC269" s="328"/>
      <c r="BD269" s="454"/>
      <c r="BE269" s="454"/>
      <c r="BR269" s="328"/>
      <c r="BS269" s="454"/>
      <c r="BX269" s="328"/>
      <c r="BY269" s="454"/>
      <c r="BZ269" s="454"/>
      <c r="CS269" s="328"/>
      <c r="CT269" s="454"/>
      <c r="CU269" s="454"/>
    </row>
    <row r="270" spans="13:99">
      <c r="M270" s="328"/>
      <c r="N270" s="454"/>
      <c r="O270" s="454"/>
      <c r="Q270" s="646"/>
      <c r="R270" s="644"/>
      <c r="AK270" s="360"/>
      <c r="AL270" s="360"/>
      <c r="AM270" s="361"/>
      <c r="AN270" s="328"/>
      <c r="AO270" s="454"/>
      <c r="AP270" s="454"/>
      <c r="BC270" s="328"/>
      <c r="BD270" s="454"/>
      <c r="BE270" s="454"/>
      <c r="BR270" s="328"/>
      <c r="BS270" s="454"/>
      <c r="BX270" s="328"/>
      <c r="BY270" s="454"/>
      <c r="BZ270" s="454"/>
      <c r="CS270" s="328"/>
      <c r="CT270" s="454"/>
      <c r="CU270" s="454"/>
    </row>
    <row r="271" spans="13:99">
      <c r="M271" s="328"/>
      <c r="N271" s="454"/>
      <c r="O271" s="454"/>
      <c r="Q271" s="646"/>
      <c r="R271" s="644"/>
      <c r="AK271" s="360"/>
      <c r="AL271" s="360"/>
      <c r="AM271" s="361"/>
      <c r="AN271" s="328"/>
      <c r="AO271" s="454"/>
      <c r="AP271" s="454"/>
      <c r="BC271" s="328"/>
      <c r="BD271" s="454"/>
      <c r="BE271" s="454"/>
      <c r="BR271" s="328"/>
      <c r="BS271" s="454"/>
      <c r="BX271" s="328"/>
      <c r="BY271" s="454"/>
      <c r="BZ271" s="454"/>
      <c r="CS271" s="328"/>
      <c r="CT271" s="454"/>
      <c r="CU271" s="454"/>
    </row>
    <row r="272" spans="13:99">
      <c r="M272" s="328"/>
      <c r="N272" s="454"/>
      <c r="O272" s="454"/>
      <c r="Q272" s="646"/>
      <c r="R272" s="644"/>
      <c r="AK272" s="360"/>
      <c r="AL272" s="360"/>
      <c r="AM272" s="361"/>
      <c r="AN272" s="328"/>
      <c r="AO272" s="454"/>
      <c r="AP272" s="454"/>
      <c r="BC272" s="328"/>
      <c r="BD272" s="454"/>
      <c r="BE272" s="454"/>
      <c r="BR272" s="328"/>
      <c r="BS272" s="454"/>
      <c r="BX272" s="328"/>
      <c r="BY272" s="454"/>
      <c r="BZ272" s="454"/>
      <c r="CS272" s="328"/>
      <c r="CT272" s="454"/>
      <c r="CU272" s="454"/>
    </row>
    <row r="273" spans="13:99">
      <c r="M273" s="328"/>
      <c r="N273" s="454"/>
      <c r="O273" s="454"/>
      <c r="Q273" s="646"/>
      <c r="R273" s="644"/>
      <c r="AK273" s="360"/>
      <c r="AL273" s="360"/>
      <c r="AM273" s="361"/>
      <c r="AN273" s="328"/>
      <c r="AO273" s="454"/>
      <c r="AP273" s="454"/>
      <c r="BC273" s="328"/>
      <c r="BD273" s="454"/>
      <c r="BE273" s="454"/>
      <c r="BR273" s="328"/>
      <c r="BS273" s="454"/>
      <c r="BX273" s="328"/>
      <c r="BY273" s="454"/>
      <c r="BZ273" s="454"/>
      <c r="CS273" s="328"/>
      <c r="CT273" s="454"/>
      <c r="CU273" s="454"/>
    </row>
    <row r="274" spans="13:99">
      <c r="M274" s="328"/>
      <c r="N274" s="454"/>
      <c r="O274" s="454"/>
      <c r="Q274" s="646"/>
      <c r="R274" s="644"/>
      <c r="AK274" s="360"/>
      <c r="AL274" s="360"/>
      <c r="AM274" s="361"/>
      <c r="AN274" s="328"/>
      <c r="AO274" s="454"/>
      <c r="AP274" s="454"/>
      <c r="BC274" s="328"/>
      <c r="BD274" s="454"/>
      <c r="BE274" s="454"/>
      <c r="BR274" s="328"/>
      <c r="BS274" s="454"/>
      <c r="BX274" s="328"/>
      <c r="BY274" s="454"/>
      <c r="BZ274" s="454"/>
      <c r="CS274" s="328"/>
      <c r="CT274" s="454"/>
      <c r="CU274" s="454"/>
    </row>
    <row r="275" spans="13:99">
      <c r="M275" s="328"/>
      <c r="N275" s="454"/>
      <c r="O275" s="454"/>
      <c r="Q275" s="646"/>
      <c r="R275" s="644"/>
      <c r="AK275" s="360"/>
      <c r="AL275" s="360"/>
      <c r="AM275" s="361"/>
      <c r="AN275" s="328"/>
      <c r="AO275" s="454"/>
      <c r="AP275" s="454"/>
      <c r="BC275" s="328"/>
      <c r="BD275" s="454"/>
      <c r="BE275" s="454"/>
      <c r="BR275" s="328"/>
      <c r="BS275" s="454"/>
      <c r="BX275" s="328"/>
      <c r="BY275" s="454"/>
      <c r="BZ275" s="454"/>
      <c r="CS275" s="328"/>
      <c r="CT275" s="454"/>
      <c r="CU275" s="454"/>
    </row>
    <row r="276" spans="13:99">
      <c r="M276" s="328"/>
      <c r="N276" s="454"/>
      <c r="O276" s="454"/>
      <c r="Q276" s="646"/>
      <c r="R276" s="644"/>
      <c r="AK276" s="360"/>
      <c r="AL276" s="360"/>
      <c r="AM276" s="361"/>
      <c r="AN276" s="328"/>
      <c r="AO276" s="454"/>
      <c r="AP276" s="454"/>
      <c r="BC276" s="328"/>
      <c r="BD276" s="454"/>
      <c r="BE276" s="454"/>
      <c r="BR276" s="328"/>
      <c r="BS276" s="454"/>
      <c r="BX276" s="328"/>
      <c r="BY276" s="454"/>
      <c r="BZ276" s="454"/>
      <c r="CS276" s="328"/>
      <c r="CT276" s="454"/>
      <c r="CU276" s="454"/>
    </row>
    <row r="277" spans="13:99">
      <c r="M277" s="328"/>
      <c r="N277" s="454"/>
      <c r="O277" s="454"/>
      <c r="Q277" s="646"/>
      <c r="R277" s="644"/>
      <c r="AK277" s="360"/>
      <c r="AL277" s="360"/>
      <c r="AM277" s="361"/>
      <c r="AN277" s="328"/>
      <c r="AO277" s="454"/>
      <c r="AP277" s="454"/>
      <c r="BC277" s="328"/>
      <c r="BD277" s="454"/>
      <c r="BE277" s="454"/>
      <c r="BR277" s="328"/>
      <c r="BS277" s="454"/>
      <c r="BX277" s="328"/>
      <c r="BY277" s="454"/>
      <c r="BZ277" s="454"/>
      <c r="CS277" s="328"/>
      <c r="CT277" s="454"/>
      <c r="CU277" s="454"/>
    </row>
    <row r="278" spans="13:99">
      <c r="M278" s="328"/>
      <c r="N278" s="454"/>
      <c r="O278" s="454"/>
      <c r="Q278" s="646"/>
      <c r="R278" s="644"/>
      <c r="AK278" s="360"/>
      <c r="AL278" s="360"/>
      <c r="AM278" s="361"/>
      <c r="AN278" s="328"/>
      <c r="AO278" s="454"/>
      <c r="AP278" s="454"/>
      <c r="BC278" s="328"/>
      <c r="BD278" s="454"/>
      <c r="BE278" s="454"/>
      <c r="BR278" s="328"/>
      <c r="BS278" s="454"/>
      <c r="BX278" s="328"/>
      <c r="BY278" s="454"/>
      <c r="BZ278" s="454"/>
      <c r="CS278" s="328"/>
      <c r="CT278" s="454"/>
      <c r="CU278" s="454"/>
    </row>
    <row r="279" spans="13:99">
      <c r="M279" s="328"/>
      <c r="N279" s="454"/>
      <c r="O279" s="454"/>
      <c r="Q279" s="646"/>
      <c r="R279" s="644"/>
      <c r="AK279" s="360"/>
      <c r="AL279" s="360"/>
      <c r="AM279" s="361"/>
      <c r="AN279" s="328"/>
      <c r="AO279" s="454"/>
      <c r="AP279" s="454"/>
      <c r="BC279" s="328"/>
      <c r="BD279" s="454"/>
      <c r="BE279" s="454"/>
      <c r="BR279" s="328"/>
      <c r="BS279" s="454"/>
      <c r="BX279" s="328"/>
      <c r="BY279" s="454"/>
      <c r="BZ279" s="454"/>
      <c r="CS279" s="328"/>
      <c r="CT279" s="454"/>
      <c r="CU279" s="454"/>
    </row>
    <row r="280" spans="13:99">
      <c r="M280" s="328"/>
      <c r="N280" s="454"/>
      <c r="O280" s="454"/>
      <c r="Q280" s="646"/>
      <c r="R280" s="644"/>
      <c r="AK280" s="360"/>
      <c r="AL280" s="360"/>
      <c r="AM280" s="361"/>
      <c r="AN280" s="328"/>
      <c r="AO280" s="454"/>
      <c r="AP280" s="454"/>
      <c r="BC280" s="328"/>
      <c r="BD280" s="454"/>
      <c r="BE280" s="454"/>
      <c r="BR280" s="328"/>
      <c r="BS280" s="454"/>
      <c r="BX280" s="328"/>
      <c r="BY280" s="454"/>
      <c r="BZ280" s="454"/>
      <c r="CS280" s="328"/>
      <c r="CT280" s="454"/>
      <c r="CU280" s="454"/>
    </row>
    <row r="281" spans="13:99">
      <c r="M281" s="328"/>
      <c r="N281" s="454"/>
      <c r="O281" s="454"/>
      <c r="Q281" s="646"/>
      <c r="R281" s="644"/>
      <c r="AK281" s="360"/>
      <c r="AL281" s="360"/>
      <c r="AM281" s="361"/>
      <c r="AN281" s="328"/>
      <c r="AO281" s="454"/>
      <c r="AP281" s="454"/>
      <c r="BC281" s="328"/>
      <c r="BD281" s="454"/>
      <c r="BE281" s="454"/>
      <c r="BR281" s="328"/>
      <c r="BS281" s="454"/>
      <c r="BX281" s="328"/>
      <c r="BY281" s="454"/>
      <c r="BZ281" s="454"/>
      <c r="CS281" s="328"/>
      <c r="CT281" s="454"/>
      <c r="CU281" s="454"/>
    </row>
    <row r="282" spans="13:99">
      <c r="M282" s="328"/>
      <c r="N282" s="454"/>
      <c r="O282" s="454"/>
      <c r="Q282" s="646"/>
      <c r="R282" s="644"/>
      <c r="AK282" s="360"/>
      <c r="AL282" s="360"/>
      <c r="AM282" s="361"/>
      <c r="AN282" s="328"/>
      <c r="AO282" s="454"/>
      <c r="AP282" s="454"/>
      <c r="BC282" s="328"/>
      <c r="BD282" s="454"/>
      <c r="BE282" s="454"/>
      <c r="BR282" s="328"/>
      <c r="BS282" s="454"/>
      <c r="BX282" s="328"/>
      <c r="BY282" s="454"/>
      <c r="BZ282" s="454"/>
      <c r="CS282" s="328"/>
      <c r="CT282" s="454"/>
      <c r="CU282" s="454"/>
    </row>
    <row r="283" spans="13:99">
      <c r="M283" s="328"/>
      <c r="N283" s="454"/>
      <c r="O283" s="454"/>
      <c r="Q283" s="646"/>
      <c r="R283" s="644"/>
      <c r="AK283" s="360"/>
      <c r="AL283" s="360"/>
      <c r="AM283" s="361"/>
      <c r="AN283" s="328"/>
      <c r="AO283" s="454"/>
      <c r="AP283" s="454"/>
      <c r="BC283" s="328"/>
      <c r="BD283" s="454"/>
      <c r="BE283" s="454"/>
      <c r="BR283" s="328"/>
      <c r="BS283" s="454"/>
      <c r="BX283" s="328"/>
      <c r="BY283" s="454"/>
      <c r="BZ283" s="454"/>
      <c r="CS283" s="328"/>
      <c r="CT283" s="454"/>
      <c r="CU283" s="454"/>
    </row>
    <row r="284" spans="13:99">
      <c r="M284" s="328"/>
      <c r="N284" s="454"/>
      <c r="O284" s="454"/>
      <c r="Q284" s="646"/>
      <c r="R284" s="644"/>
      <c r="AK284" s="360"/>
      <c r="AL284" s="360"/>
      <c r="AM284" s="361"/>
      <c r="AN284" s="328"/>
      <c r="AO284" s="454"/>
      <c r="AP284" s="454"/>
      <c r="BC284" s="328"/>
      <c r="BD284" s="454"/>
      <c r="BE284" s="454"/>
      <c r="BR284" s="328"/>
      <c r="BS284" s="454"/>
      <c r="BX284" s="328"/>
      <c r="BY284" s="454"/>
      <c r="BZ284" s="454"/>
      <c r="CS284" s="328"/>
      <c r="CT284" s="454"/>
      <c r="CU284" s="454"/>
    </row>
    <row r="285" spans="13:99">
      <c r="M285" s="328"/>
      <c r="N285" s="454"/>
      <c r="O285" s="454"/>
      <c r="Q285" s="646"/>
      <c r="R285" s="644"/>
      <c r="AK285" s="360"/>
      <c r="AL285" s="360"/>
      <c r="AM285" s="361"/>
      <c r="AN285" s="328"/>
      <c r="AO285" s="454"/>
      <c r="AP285" s="454"/>
      <c r="BC285" s="328"/>
      <c r="BD285" s="454"/>
      <c r="BE285" s="454"/>
      <c r="BR285" s="328"/>
      <c r="BS285" s="454"/>
      <c r="BX285" s="328"/>
      <c r="BY285" s="454"/>
      <c r="BZ285" s="454"/>
      <c r="CS285" s="328"/>
      <c r="CT285" s="454"/>
      <c r="CU285" s="454"/>
    </row>
    <row r="286" spans="13:99">
      <c r="M286" s="328"/>
      <c r="N286" s="454"/>
      <c r="O286" s="454"/>
      <c r="Q286" s="646"/>
      <c r="R286" s="644"/>
      <c r="AK286" s="360"/>
      <c r="AL286" s="360"/>
      <c r="AM286" s="361"/>
      <c r="AN286" s="328"/>
      <c r="AO286" s="454"/>
      <c r="AP286" s="454"/>
      <c r="BC286" s="328"/>
      <c r="BD286" s="454"/>
      <c r="BE286" s="454"/>
      <c r="BR286" s="328"/>
      <c r="BS286" s="454"/>
      <c r="BX286" s="328"/>
      <c r="BY286" s="454"/>
      <c r="BZ286" s="454"/>
      <c r="CS286" s="328"/>
      <c r="CT286" s="454"/>
      <c r="CU286" s="454"/>
    </row>
    <row r="287" spans="13:99">
      <c r="M287" s="328"/>
      <c r="N287" s="454"/>
      <c r="O287" s="454"/>
      <c r="Q287" s="646"/>
      <c r="R287" s="644"/>
      <c r="AK287" s="360"/>
      <c r="AL287" s="360"/>
      <c r="AM287" s="361"/>
      <c r="AN287" s="328"/>
      <c r="AO287" s="454"/>
      <c r="AP287" s="454"/>
      <c r="BC287" s="328"/>
      <c r="BD287" s="454"/>
      <c r="BE287" s="454"/>
      <c r="BR287" s="328"/>
      <c r="BS287" s="454"/>
      <c r="BX287" s="328"/>
      <c r="BY287" s="454"/>
      <c r="BZ287" s="454"/>
      <c r="CS287" s="328"/>
      <c r="CT287" s="454"/>
      <c r="CU287" s="454"/>
    </row>
    <row r="288" spans="13:99">
      <c r="M288" s="328"/>
      <c r="N288" s="454"/>
      <c r="O288" s="454"/>
      <c r="Q288" s="646"/>
      <c r="R288" s="644"/>
      <c r="AK288" s="360"/>
      <c r="AL288" s="360"/>
      <c r="AM288" s="361"/>
      <c r="AN288" s="328"/>
      <c r="AO288" s="454"/>
      <c r="AP288" s="454"/>
      <c r="BC288" s="328"/>
      <c r="BD288" s="454"/>
      <c r="BE288" s="454"/>
      <c r="BR288" s="328"/>
      <c r="BS288" s="454"/>
      <c r="BX288" s="328"/>
      <c r="BY288" s="454"/>
      <c r="BZ288" s="454"/>
      <c r="CS288" s="328"/>
      <c r="CT288" s="454"/>
      <c r="CU288" s="454"/>
    </row>
    <row r="289" spans="13:99">
      <c r="M289" s="328"/>
      <c r="N289" s="454"/>
      <c r="O289" s="454"/>
      <c r="Q289" s="646"/>
      <c r="R289" s="644"/>
      <c r="AK289" s="360"/>
      <c r="AL289" s="360"/>
      <c r="AM289" s="361"/>
      <c r="AN289" s="328"/>
      <c r="AO289" s="454"/>
      <c r="AP289" s="454"/>
      <c r="BC289" s="328"/>
      <c r="BD289" s="454"/>
      <c r="BE289" s="454"/>
      <c r="BR289" s="328"/>
      <c r="BS289" s="454"/>
      <c r="BX289" s="328"/>
      <c r="BY289" s="454"/>
      <c r="BZ289" s="454"/>
      <c r="CS289" s="328"/>
      <c r="CT289" s="454"/>
      <c r="CU289" s="454"/>
    </row>
    <row r="290" spans="13:99">
      <c r="M290" s="328"/>
      <c r="N290" s="454"/>
      <c r="O290" s="454"/>
      <c r="Q290" s="646"/>
      <c r="R290" s="644"/>
      <c r="AK290" s="360"/>
      <c r="AL290" s="360"/>
      <c r="AM290" s="361"/>
      <c r="AN290" s="328"/>
      <c r="AO290" s="454"/>
      <c r="AP290" s="454"/>
      <c r="BC290" s="328"/>
      <c r="BD290" s="454"/>
      <c r="BE290" s="454"/>
      <c r="BR290" s="328"/>
      <c r="BS290" s="454"/>
      <c r="BX290" s="328"/>
      <c r="BY290" s="454"/>
      <c r="BZ290" s="454"/>
      <c r="CS290" s="328"/>
      <c r="CT290" s="454"/>
      <c r="CU290" s="454"/>
    </row>
    <row r="291" spans="13:99">
      <c r="M291" s="328"/>
      <c r="N291" s="454"/>
      <c r="O291" s="454"/>
      <c r="Q291" s="646"/>
      <c r="R291" s="644"/>
      <c r="AK291" s="360"/>
      <c r="AL291" s="360"/>
      <c r="AM291" s="361"/>
      <c r="AN291" s="328"/>
      <c r="AO291" s="454"/>
      <c r="AP291" s="454"/>
      <c r="BC291" s="328"/>
      <c r="BD291" s="454"/>
      <c r="BE291" s="454"/>
      <c r="BR291" s="328"/>
      <c r="BS291" s="454"/>
      <c r="BX291" s="328"/>
      <c r="BY291" s="454"/>
      <c r="BZ291" s="454"/>
      <c r="CS291" s="328"/>
      <c r="CT291" s="454"/>
      <c r="CU291" s="454"/>
    </row>
    <row r="292" spans="13:99">
      <c r="M292" s="328"/>
      <c r="N292" s="454"/>
      <c r="O292" s="454"/>
      <c r="Q292" s="646"/>
      <c r="R292" s="644"/>
      <c r="AK292" s="360"/>
      <c r="AL292" s="360"/>
      <c r="AM292" s="361"/>
      <c r="AN292" s="328"/>
      <c r="AO292" s="454"/>
      <c r="AP292" s="454"/>
      <c r="BC292" s="328"/>
      <c r="BD292" s="454"/>
      <c r="BE292" s="454"/>
      <c r="BR292" s="328"/>
      <c r="BS292" s="454"/>
      <c r="BX292" s="328"/>
      <c r="BY292" s="454"/>
      <c r="BZ292" s="454"/>
      <c r="CS292" s="328"/>
      <c r="CT292" s="454"/>
      <c r="CU292" s="454"/>
    </row>
    <row r="293" spans="13:99">
      <c r="M293" s="328"/>
      <c r="N293" s="454"/>
      <c r="O293" s="454"/>
      <c r="Q293" s="646"/>
      <c r="R293" s="644"/>
      <c r="AK293" s="360"/>
      <c r="AL293" s="360"/>
      <c r="AM293" s="361"/>
      <c r="AN293" s="328"/>
      <c r="AO293" s="454"/>
      <c r="AP293" s="454"/>
      <c r="BC293" s="328"/>
      <c r="BD293" s="454"/>
      <c r="BE293" s="454"/>
      <c r="BR293" s="328"/>
      <c r="BS293" s="454"/>
      <c r="BX293" s="328"/>
      <c r="BY293" s="454"/>
      <c r="BZ293" s="454"/>
      <c r="CS293" s="328"/>
      <c r="CT293" s="454"/>
      <c r="CU293" s="454"/>
    </row>
    <row r="294" spans="13:99">
      <c r="M294" s="328"/>
      <c r="N294" s="454"/>
      <c r="O294" s="454"/>
      <c r="Q294" s="646"/>
      <c r="R294" s="644"/>
      <c r="AK294" s="360"/>
      <c r="AL294" s="360"/>
      <c r="AM294" s="361"/>
      <c r="AN294" s="328"/>
      <c r="AO294" s="454"/>
      <c r="AP294" s="454"/>
      <c r="BC294" s="328"/>
      <c r="BD294" s="454"/>
      <c r="BE294" s="454"/>
      <c r="BR294" s="328"/>
      <c r="BS294" s="454"/>
      <c r="BX294" s="328"/>
      <c r="BY294" s="454"/>
      <c r="BZ294" s="454"/>
      <c r="CS294" s="328"/>
      <c r="CT294" s="454"/>
      <c r="CU294" s="454"/>
    </row>
    <row r="295" spans="13:99">
      <c r="M295" s="328"/>
      <c r="N295" s="454"/>
      <c r="O295" s="454"/>
      <c r="Q295" s="646"/>
      <c r="R295" s="644"/>
      <c r="AK295" s="360"/>
      <c r="AL295" s="360"/>
      <c r="AM295" s="361"/>
      <c r="AN295" s="328"/>
      <c r="AO295" s="454"/>
      <c r="AP295" s="454"/>
      <c r="BC295" s="328"/>
      <c r="BD295" s="454"/>
      <c r="BE295" s="454"/>
      <c r="BR295" s="328"/>
      <c r="BS295" s="454"/>
      <c r="BX295" s="328"/>
      <c r="BY295" s="454"/>
      <c r="BZ295" s="454"/>
      <c r="CS295" s="328"/>
      <c r="CT295" s="454"/>
      <c r="CU295" s="454"/>
    </row>
    <row r="296" spans="13:99">
      <c r="M296" s="328"/>
      <c r="N296" s="454"/>
      <c r="O296" s="454"/>
      <c r="Q296" s="646"/>
      <c r="R296" s="644"/>
      <c r="AK296" s="360"/>
      <c r="AL296" s="360"/>
      <c r="AM296" s="361"/>
      <c r="AN296" s="328"/>
      <c r="AO296" s="454"/>
      <c r="AP296" s="454"/>
      <c r="BC296" s="328"/>
      <c r="BD296" s="454"/>
      <c r="BE296" s="454"/>
      <c r="BR296" s="328"/>
      <c r="BS296" s="454"/>
      <c r="BX296" s="328"/>
      <c r="BY296" s="454"/>
      <c r="BZ296" s="454"/>
      <c r="CS296" s="328"/>
      <c r="CT296" s="454"/>
      <c r="CU296" s="454"/>
    </row>
    <row r="297" spans="13:99">
      <c r="M297" s="328"/>
      <c r="N297" s="454"/>
      <c r="O297" s="454"/>
      <c r="Q297" s="646"/>
      <c r="R297" s="644"/>
      <c r="AK297" s="360"/>
      <c r="AL297" s="360"/>
      <c r="AM297" s="361"/>
      <c r="AN297" s="328"/>
      <c r="AO297" s="454"/>
      <c r="AP297" s="454"/>
      <c r="BC297" s="328"/>
      <c r="BD297" s="454"/>
      <c r="BE297" s="454"/>
      <c r="BR297" s="328"/>
      <c r="BS297" s="454"/>
      <c r="BX297" s="328"/>
      <c r="BY297" s="454"/>
      <c r="BZ297" s="454"/>
      <c r="CS297" s="328"/>
      <c r="CT297" s="454"/>
      <c r="CU297" s="454"/>
    </row>
    <row r="298" spans="13:99">
      <c r="M298" s="328"/>
      <c r="N298" s="454"/>
      <c r="O298" s="454"/>
      <c r="Q298" s="646"/>
      <c r="R298" s="644"/>
      <c r="AK298" s="360"/>
      <c r="AL298" s="360"/>
      <c r="AM298" s="361"/>
      <c r="AN298" s="328"/>
      <c r="AO298" s="454"/>
      <c r="AP298" s="454"/>
      <c r="BC298" s="328"/>
      <c r="BD298" s="454"/>
      <c r="BE298" s="454"/>
      <c r="BR298" s="328"/>
      <c r="BS298" s="454"/>
      <c r="BX298" s="328"/>
      <c r="BY298" s="454"/>
      <c r="BZ298" s="454"/>
      <c r="CS298" s="328"/>
      <c r="CT298" s="454"/>
      <c r="CU298" s="454"/>
    </row>
    <row r="299" spans="13:99">
      <c r="M299" s="328"/>
      <c r="N299" s="454"/>
      <c r="O299" s="454"/>
      <c r="Q299" s="646"/>
      <c r="R299" s="644"/>
      <c r="AK299" s="360"/>
      <c r="AL299" s="360"/>
      <c r="AM299" s="361"/>
      <c r="AN299" s="328"/>
      <c r="AO299" s="454"/>
      <c r="AP299" s="454"/>
      <c r="BC299" s="328"/>
      <c r="BD299" s="454"/>
      <c r="BE299" s="454"/>
      <c r="BR299" s="328"/>
      <c r="BS299" s="454"/>
      <c r="BX299" s="328"/>
      <c r="BY299" s="454"/>
      <c r="BZ299" s="454"/>
      <c r="CS299" s="328"/>
      <c r="CT299" s="454"/>
      <c r="CU299" s="454"/>
    </row>
    <row r="300" spans="13:99">
      <c r="M300" s="328"/>
      <c r="N300" s="454"/>
      <c r="O300" s="454"/>
      <c r="Q300" s="646"/>
      <c r="R300" s="644"/>
      <c r="AK300" s="360"/>
      <c r="AL300" s="360"/>
      <c r="AM300" s="361"/>
      <c r="AN300" s="328"/>
      <c r="AO300" s="454"/>
      <c r="AP300" s="454"/>
      <c r="BC300" s="328"/>
      <c r="BD300" s="454"/>
      <c r="BE300" s="454"/>
      <c r="BR300" s="328"/>
      <c r="BS300" s="454"/>
      <c r="BX300" s="328"/>
      <c r="BY300" s="454"/>
      <c r="BZ300" s="454"/>
      <c r="CS300" s="328"/>
      <c r="CT300" s="454"/>
      <c r="CU300" s="454"/>
    </row>
    <row r="301" spans="13:99">
      <c r="M301" s="328"/>
      <c r="N301" s="454"/>
      <c r="O301" s="454"/>
      <c r="Q301" s="646"/>
      <c r="R301" s="644"/>
      <c r="AK301" s="360"/>
      <c r="AL301" s="360"/>
      <c r="AM301" s="361"/>
      <c r="AN301" s="328"/>
      <c r="AO301" s="454"/>
      <c r="AP301" s="454"/>
      <c r="BC301" s="328"/>
      <c r="BD301" s="454"/>
      <c r="BE301" s="454"/>
      <c r="BR301" s="328"/>
      <c r="BS301" s="454"/>
      <c r="BX301" s="328"/>
      <c r="BY301" s="454"/>
      <c r="BZ301" s="454"/>
      <c r="CS301" s="328"/>
      <c r="CT301" s="454"/>
      <c r="CU301" s="454"/>
    </row>
    <row r="302" spans="13:99">
      <c r="M302" s="328"/>
      <c r="N302" s="454"/>
      <c r="O302" s="454"/>
      <c r="Q302" s="646"/>
      <c r="R302" s="644"/>
      <c r="AK302" s="360"/>
      <c r="AL302" s="360"/>
      <c r="AM302" s="361"/>
      <c r="AN302" s="328"/>
      <c r="AO302" s="454"/>
      <c r="AP302" s="454"/>
      <c r="BC302" s="328"/>
      <c r="BD302" s="454"/>
      <c r="BE302" s="454"/>
      <c r="BR302" s="328"/>
      <c r="BS302" s="454"/>
      <c r="BX302" s="328"/>
      <c r="BY302" s="454"/>
      <c r="BZ302" s="454"/>
      <c r="CS302" s="328"/>
      <c r="CT302" s="454"/>
      <c r="CU302" s="454"/>
    </row>
    <row r="303" spans="13:99">
      <c r="M303" s="328"/>
      <c r="N303" s="454"/>
      <c r="O303" s="454"/>
      <c r="Q303" s="646"/>
      <c r="R303" s="644"/>
      <c r="AK303" s="360"/>
      <c r="AL303" s="360"/>
      <c r="AM303" s="361"/>
      <c r="AN303" s="328"/>
      <c r="AO303" s="454"/>
      <c r="AP303" s="454"/>
      <c r="BC303" s="328"/>
      <c r="BD303" s="454"/>
      <c r="BE303" s="454"/>
      <c r="BR303" s="328"/>
      <c r="BS303" s="454"/>
      <c r="BX303" s="328"/>
      <c r="BY303" s="454"/>
      <c r="BZ303" s="454"/>
      <c r="CS303" s="328"/>
      <c r="CT303" s="454"/>
      <c r="CU303" s="454"/>
    </row>
    <row r="304" spans="13:99">
      <c r="M304" s="328"/>
      <c r="N304" s="454"/>
      <c r="O304" s="454"/>
      <c r="Q304" s="646"/>
      <c r="R304" s="644"/>
      <c r="AK304" s="360"/>
      <c r="AL304" s="360"/>
      <c r="AM304" s="361"/>
      <c r="AN304" s="328"/>
      <c r="AO304" s="454"/>
      <c r="AP304" s="454"/>
      <c r="BC304" s="328"/>
      <c r="BD304" s="454"/>
      <c r="BE304" s="454"/>
      <c r="BR304" s="328"/>
      <c r="BS304" s="454"/>
      <c r="BX304" s="328"/>
      <c r="BY304" s="454"/>
      <c r="BZ304" s="454"/>
      <c r="CS304" s="328"/>
      <c r="CT304" s="454"/>
      <c r="CU304" s="454"/>
    </row>
    <row r="305" spans="13:99">
      <c r="M305" s="328"/>
      <c r="N305" s="454"/>
      <c r="O305" s="454"/>
      <c r="Q305" s="646"/>
      <c r="R305" s="644"/>
      <c r="AK305" s="360"/>
      <c r="AL305" s="360"/>
      <c r="AM305" s="361"/>
      <c r="AN305" s="328"/>
      <c r="AO305" s="454"/>
      <c r="AP305" s="454"/>
      <c r="BC305" s="328"/>
      <c r="BD305" s="454"/>
      <c r="BE305" s="454"/>
      <c r="BR305" s="328"/>
      <c r="BS305" s="454"/>
      <c r="BX305" s="328"/>
      <c r="BY305" s="454"/>
      <c r="BZ305" s="454"/>
      <c r="CS305" s="328"/>
      <c r="CT305" s="454"/>
      <c r="CU305" s="454"/>
    </row>
    <row r="306" spans="13:99">
      <c r="M306" s="328"/>
      <c r="N306" s="454"/>
      <c r="O306" s="454"/>
      <c r="Q306" s="646"/>
      <c r="R306" s="644"/>
      <c r="AK306" s="360"/>
      <c r="AL306" s="360"/>
      <c r="AM306" s="361"/>
      <c r="AN306" s="328"/>
      <c r="AO306" s="454"/>
      <c r="AP306" s="454"/>
      <c r="BC306" s="328"/>
      <c r="BD306" s="454"/>
      <c r="BE306" s="454"/>
      <c r="BR306" s="328"/>
      <c r="BS306" s="454"/>
      <c r="BX306" s="328"/>
      <c r="BY306" s="454"/>
      <c r="BZ306" s="454"/>
      <c r="CS306" s="328"/>
      <c r="CT306" s="454"/>
      <c r="CU306" s="454"/>
    </row>
    <row r="307" spans="13:99">
      <c r="M307" s="328"/>
      <c r="N307" s="454"/>
      <c r="O307" s="454"/>
      <c r="Q307" s="646"/>
      <c r="R307" s="644"/>
      <c r="AK307" s="360"/>
      <c r="AL307" s="360"/>
      <c r="AM307" s="361"/>
      <c r="AN307" s="328"/>
      <c r="AO307" s="454"/>
      <c r="AP307" s="454"/>
      <c r="BC307" s="328"/>
      <c r="BD307" s="454"/>
      <c r="BE307" s="454"/>
      <c r="BR307" s="328"/>
      <c r="BS307" s="454"/>
      <c r="BX307" s="328"/>
      <c r="BY307" s="454"/>
      <c r="BZ307" s="454"/>
      <c r="CS307" s="328"/>
      <c r="CT307" s="454"/>
      <c r="CU307" s="454"/>
    </row>
    <row r="308" spans="13:99">
      <c r="M308" s="328"/>
      <c r="N308" s="454"/>
      <c r="O308" s="454"/>
      <c r="Q308" s="646"/>
      <c r="R308" s="644"/>
      <c r="AK308" s="360"/>
      <c r="AL308" s="360"/>
      <c r="AM308" s="361"/>
      <c r="AN308" s="328"/>
      <c r="AO308" s="454"/>
      <c r="AP308" s="454"/>
      <c r="BC308" s="328"/>
      <c r="BD308" s="454"/>
      <c r="BE308" s="454"/>
      <c r="BR308" s="328"/>
      <c r="BS308" s="454"/>
      <c r="BX308" s="328"/>
      <c r="BY308" s="454"/>
      <c r="BZ308" s="454"/>
      <c r="CS308" s="328"/>
      <c r="CT308" s="454"/>
      <c r="CU308" s="454"/>
    </row>
    <row r="309" spans="13:99">
      <c r="M309" s="328"/>
      <c r="N309" s="454"/>
      <c r="O309" s="454"/>
      <c r="Q309" s="646"/>
      <c r="R309" s="644"/>
      <c r="AK309" s="360"/>
      <c r="AL309" s="360"/>
      <c r="AM309" s="361"/>
      <c r="AN309" s="328"/>
      <c r="AO309" s="454"/>
      <c r="AP309" s="454"/>
      <c r="BC309" s="328"/>
      <c r="BD309" s="454"/>
      <c r="BE309" s="454"/>
      <c r="BR309" s="328"/>
      <c r="BS309" s="454"/>
      <c r="BX309" s="328"/>
      <c r="BY309" s="454"/>
      <c r="BZ309" s="454"/>
      <c r="CS309" s="328"/>
      <c r="CT309" s="454"/>
      <c r="CU309" s="454"/>
    </row>
    <row r="310" spans="13:99">
      <c r="M310" s="328"/>
      <c r="N310" s="454"/>
      <c r="O310" s="454"/>
      <c r="Q310" s="646"/>
      <c r="R310" s="644"/>
      <c r="AK310" s="360"/>
      <c r="AL310" s="360"/>
      <c r="AM310" s="361"/>
      <c r="AN310" s="328"/>
      <c r="AO310" s="454"/>
      <c r="AP310" s="454"/>
      <c r="BC310" s="328"/>
      <c r="BD310" s="454"/>
      <c r="BE310" s="454"/>
      <c r="BR310" s="328"/>
      <c r="BS310" s="454"/>
      <c r="BX310" s="328"/>
      <c r="BY310" s="454"/>
      <c r="BZ310" s="454"/>
      <c r="CS310" s="328"/>
      <c r="CT310" s="454"/>
      <c r="CU310" s="454"/>
    </row>
    <row r="311" spans="13:99">
      <c r="M311" s="328"/>
      <c r="N311" s="454"/>
      <c r="O311" s="454"/>
      <c r="Q311" s="646"/>
      <c r="R311" s="644"/>
      <c r="AK311" s="360"/>
      <c r="AL311" s="360"/>
      <c r="AM311" s="361"/>
      <c r="AN311" s="328"/>
      <c r="AO311" s="454"/>
      <c r="AP311" s="454"/>
      <c r="BC311" s="328"/>
      <c r="BD311" s="454"/>
      <c r="BE311" s="454"/>
      <c r="BR311" s="328"/>
      <c r="BS311" s="454"/>
      <c r="BX311" s="328"/>
      <c r="BY311" s="454"/>
      <c r="BZ311" s="454"/>
      <c r="CS311" s="328"/>
      <c r="CT311" s="454"/>
      <c r="CU311" s="454"/>
    </row>
    <row r="312" spans="13:99">
      <c r="M312" s="328"/>
      <c r="N312" s="454"/>
      <c r="O312" s="454"/>
      <c r="Q312" s="646"/>
      <c r="R312" s="644"/>
      <c r="AK312" s="360"/>
      <c r="AL312" s="360"/>
      <c r="AM312" s="361"/>
      <c r="AN312" s="328"/>
      <c r="AO312" s="454"/>
      <c r="AP312" s="454"/>
      <c r="BC312" s="328"/>
      <c r="BD312" s="454"/>
      <c r="BE312" s="454"/>
      <c r="BR312" s="328"/>
      <c r="BS312" s="454"/>
      <c r="BX312" s="328"/>
      <c r="BY312" s="454"/>
      <c r="BZ312" s="454"/>
      <c r="CS312" s="328"/>
      <c r="CT312" s="454"/>
      <c r="CU312" s="454"/>
    </row>
    <row r="313" spans="13:99">
      <c r="M313" s="328"/>
      <c r="N313" s="454"/>
      <c r="O313" s="454"/>
      <c r="Q313" s="646"/>
      <c r="R313" s="644"/>
      <c r="AK313" s="360"/>
      <c r="AL313" s="360"/>
      <c r="AM313" s="361"/>
      <c r="AN313" s="328"/>
      <c r="AO313" s="454"/>
      <c r="AP313" s="454"/>
      <c r="BC313" s="328"/>
      <c r="BD313" s="454"/>
      <c r="BE313" s="454"/>
      <c r="BR313" s="328"/>
      <c r="BS313" s="454"/>
      <c r="BX313" s="328"/>
      <c r="BY313" s="454"/>
      <c r="BZ313" s="454"/>
      <c r="CS313" s="328"/>
      <c r="CT313" s="454"/>
      <c r="CU313" s="454"/>
    </row>
    <row r="314" spans="13:99">
      <c r="M314" s="328"/>
      <c r="N314" s="454"/>
      <c r="O314" s="454"/>
      <c r="Q314" s="646"/>
      <c r="R314" s="644"/>
      <c r="AK314" s="360"/>
      <c r="AL314" s="360"/>
      <c r="AM314" s="361"/>
      <c r="AN314" s="328"/>
      <c r="AO314" s="454"/>
      <c r="AP314" s="454"/>
      <c r="BC314" s="328"/>
      <c r="BD314" s="454"/>
      <c r="BE314" s="454"/>
      <c r="BR314" s="328"/>
      <c r="BS314" s="454"/>
      <c r="BX314" s="328"/>
      <c r="BY314" s="454"/>
      <c r="BZ314" s="454"/>
      <c r="CS314" s="328"/>
      <c r="CT314" s="454"/>
      <c r="CU314" s="454"/>
    </row>
    <row r="315" spans="13:99">
      <c r="M315" s="328"/>
      <c r="N315" s="454"/>
      <c r="O315" s="454"/>
      <c r="Q315" s="646"/>
      <c r="R315" s="644"/>
      <c r="AK315" s="360"/>
      <c r="AL315" s="360"/>
      <c r="AM315" s="361"/>
      <c r="AN315" s="328"/>
      <c r="AO315" s="454"/>
      <c r="AP315" s="454"/>
      <c r="BC315" s="328"/>
      <c r="BD315" s="454"/>
      <c r="BE315" s="454"/>
      <c r="BR315" s="328"/>
      <c r="BS315" s="454"/>
      <c r="BX315" s="328"/>
      <c r="BY315" s="454"/>
      <c r="BZ315" s="454"/>
      <c r="CS315" s="328"/>
      <c r="CT315" s="454"/>
      <c r="CU315" s="454"/>
    </row>
    <row r="316" spans="13:99">
      <c r="M316" s="328"/>
      <c r="N316" s="454"/>
      <c r="O316" s="454"/>
      <c r="Q316" s="646"/>
      <c r="R316" s="644"/>
      <c r="AK316" s="360"/>
      <c r="AL316" s="360"/>
      <c r="AM316" s="361"/>
      <c r="AN316" s="328"/>
      <c r="AO316" s="454"/>
      <c r="AP316" s="454"/>
      <c r="BC316" s="328"/>
      <c r="BD316" s="454"/>
      <c r="BE316" s="454"/>
      <c r="BR316" s="328"/>
      <c r="BS316" s="454"/>
      <c r="BX316" s="328"/>
      <c r="BY316" s="454"/>
      <c r="BZ316" s="454"/>
      <c r="CS316" s="328"/>
      <c r="CT316" s="454"/>
      <c r="CU316" s="454"/>
    </row>
    <row r="317" spans="13:99">
      <c r="M317" s="328"/>
      <c r="N317" s="454"/>
      <c r="O317" s="454"/>
      <c r="Q317" s="646"/>
      <c r="R317" s="644"/>
      <c r="AK317" s="360"/>
      <c r="AL317" s="360"/>
      <c r="AM317" s="361"/>
      <c r="AN317" s="328"/>
      <c r="AO317" s="454"/>
      <c r="AP317" s="454"/>
      <c r="BC317" s="328"/>
      <c r="BD317" s="454"/>
      <c r="BE317" s="454"/>
      <c r="BR317" s="328"/>
      <c r="BS317" s="454"/>
      <c r="BX317" s="328"/>
      <c r="BY317" s="454"/>
      <c r="BZ317" s="454"/>
      <c r="CS317" s="328"/>
      <c r="CT317" s="454"/>
      <c r="CU317" s="454"/>
    </row>
    <row r="318" spans="13:99">
      <c r="M318" s="328"/>
      <c r="N318" s="454"/>
      <c r="O318" s="454"/>
      <c r="Q318" s="646"/>
      <c r="R318" s="644"/>
      <c r="AK318" s="360"/>
      <c r="AL318" s="360"/>
      <c r="AM318" s="361"/>
      <c r="AN318" s="328"/>
      <c r="AO318" s="454"/>
      <c r="AP318" s="454"/>
      <c r="BC318" s="328"/>
      <c r="BD318" s="454"/>
      <c r="BE318" s="454"/>
      <c r="BR318" s="328"/>
      <c r="BS318" s="454"/>
      <c r="BX318" s="328"/>
      <c r="BY318" s="454"/>
      <c r="BZ318" s="454"/>
      <c r="CS318" s="328"/>
      <c r="CT318" s="454"/>
      <c r="CU318" s="454"/>
    </row>
    <row r="319" spans="13:99">
      <c r="M319" s="328"/>
      <c r="N319" s="454"/>
      <c r="O319" s="454"/>
      <c r="Q319" s="646"/>
      <c r="R319" s="644"/>
      <c r="AK319" s="360"/>
      <c r="AL319" s="360"/>
      <c r="AM319" s="361"/>
      <c r="AN319" s="328"/>
      <c r="AO319" s="454"/>
      <c r="AP319" s="454"/>
      <c r="BC319" s="328"/>
      <c r="BD319" s="454"/>
      <c r="BE319" s="454"/>
      <c r="BR319" s="328"/>
      <c r="BS319" s="454"/>
      <c r="BX319" s="328"/>
      <c r="BY319" s="454"/>
      <c r="BZ319" s="454"/>
      <c r="CS319" s="328"/>
      <c r="CT319" s="454"/>
      <c r="CU319" s="454"/>
    </row>
    <row r="320" spans="13:99">
      <c r="M320" s="328"/>
      <c r="N320" s="454"/>
      <c r="O320" s="454"/>
      <c r="Q320" s="646"/>
      <c r="R320" s="644"/>
      <c r="AK320" s="360"/>
      <c r="AL320" s="360"/>
      <c r="AM320" s="361"/>
      <c r="AN320" s="328"/>
      <c r="AO320" s="454"/>
      <c r="AP320" s="454"/>
      <c r="BC320" s="328"/>
      <c r="BD320" s="454"/>
      <c r="BE320" s="454"/>
      <c r="BR320" s="328"/>
      <c r="BS320" s="454"/>
      <c r="BX320" s="328"/>
      <c r="BY320" s="454"/>
      <c r="BZ320" s="454"/>
      <c r="CS320" s="328"/>
      <c r="CT320" s="454"/>
      <c r="CU320" s="454"/>
    </row>
    <row r="321" spans="13:99">
      <c r="M321" s="328"/>
      <c r="N321" s="454"/>
      <c r="O321" s="454"/>
      <c r="Q321" s="646"/>
      <c r="R321" s="644"/>
      <c r="AK321" s="360"/>
      <c r="AL321" s="360"/>
      <c r="AM321" s="361"/>
      <c r="AN321" s="328"/>
      <c r="AO321" s="454"/>
      <c r="AP321" s="454"/>
      <c r="BC321" s="328"/>
      <c r="BD321" s="454"/>
      <c r="BE321" s="454"/>
      <c r="BR321" s="328"/>
      <c r="BS321" s="454"/>
      <c r="BX321" s="328"/>
      <c r="BY321" s="454"/>
      <c r="BZ321" s="454"/>
      <c r="CS321" s="328"/>
      <c r="CT321" s="454"/>
      <c r="CU321" s="454"/>
    </row>
    <row r="322" spans="13:99">
      <c r="M322" s="328"/>
      <c r="N322" s="454"/>
      <c r="O322" s="454"/>
      <c r="Q322" s="646"/>
      <c r="R322" s="644"/>
      <c r="AK322" s="360"/>
      <c r="AL322" s="360"/>
      <c r="AM322" s="361"/>
      <c r="AN322" s="328"/>
      <c r="AO322" s="454"/>
      <c r="AP322" s="454"/>
      <c r="BC322" s="328"/>
      <c r="BD322" s="454"/>
      <c r="BE322" s="454"/>
      <c r="BR322" s="328"/>
      <c r="BS322" s="454"/>
      <c r="BX322" s="328"/>
      <c r="BY322" s="454"/>
      <c r="BZ322" s="454"/>
      <c r="CS322" s="328"/>
      <c r="CT322" s="454"/>
      <c r="CU322" s="454"/>
    </row>
    <row r="323" spans="13:99">
      <c r="M323" s="328"/>
      <c r="N323" s="454"/>
      <c r="O323" s="454"/>
      <c r="Q323" s="646"/>
      <c r="R323" s="644"/>
      <c r="AK323" s="360"/>
      <c r="AL323" s="360"/>
      <c r="AM323" s="361"/>
      <c r="AN323" s="328"/>
      <c r="AO323" s="454"/>
      <c r="AP323" s="454"/>
      <c r="BC323" s="328"/>
      <c r="BD323" s="454"/>
      <c r="BE323" s="454"/>
      <c r="BR323" s="328"/>
      <c r="BS323" s="454"/>
      <c r="BX323" s="328"/>
      <c r="BY323" s="454"/>
      <c r="BZ323" s="454"/>
      <c r="CS323" s="328"/>
      <c r="CT323" s="454"/>
      <c r="CU323" s="454"/>
    </row>
    <row r="324" spans="13:99">
      <c r="M324" s="328"/>
      <c r="N324" s="454"/>
      <c r="O324" s="454"/>
      <c r="Q324" s="646"/>
      <c r="R324" s="644"/>
      <c r="AK324" s="360"/>
      <c r="AL324" s="360"/>
      <c r="AM324" s="361"/>
      <c r="AN324" s="328"/>
      <c r="AO324" s="454"/>
      <c r="AP324" s="454"/>
      <c r="BC324" s="328"/>
      <c r="BD324" s="454"/>
      <c r="BE324" s="454"/>
      <c r="BR324" s="328"/>
      <c r="BS324" s="454"/>
      <c r="BX324" s="328"/>
      <c r="BY324" s="454"/>
      <c r="BZ324" s="454"/>
      <c r="CS324" s="328"/>
      <c r="CT324" s="454"/>
      <c r="CU324" s="454"/>
    </row>
    <row r="325" spans="13:99">
      <c r="M325" s="328"/>
      <c r="N325" s="454"/>
      <c r="O325" s="454"/>
      <c r="Q325" s="646"/>
      <c r="R325" s="644"/>
      <c r="AK325" s="360"/>
      <c r="AL325" s="360"/>
      <c r="AM325" s="361"/>
      <c r="AN325" s="328"/>
      <c r="AO325" s="454"/>
      <c r="AP325" s="454"/>
      <c r="BC325" s="328"/>
      <c r="BD325" s="454"/>
      <c r="BE325" s="454"/>
      <c r="BR325" s="328"/>
      <c r="BS325" s="454"/>
      <c r="BX325" s="328"/>
      <c r="BY325" s="454"/>
      <c r="BZ325" s="454"/>
      <c r="CS325" s="328"/>
      <c r="CT325" s="454"/>
      <c r="CU325" s="454"/>
    </row>
    <row r="326" spans="13:99">
      <c r="M326" s="328"/>
      <c r="N326" s="454"/>
      <c r="O326" s="454"/>
      <c r="Q326" s="646"/>
      <c r="R326" s="644"/>
      <c r="AK326" s="360"/>
      <c r="AL326" s="360"/>
      <c r="AM326" s="361"/>
      <c r="AN326" s="328"/>
      <c r="AO326" s="454"/>
      <c r="AP326" s="454"/>
      <c r="BC326" s="328"/>
      <c r="BD326" s="454"/>
      <c r="BE326" s="454"/>
      <c r="BR326" s="328"/>
      <c r="BS326" s="454"/>
      <c r="BX326" s="328"/>
      <c r="BY326" s="454"/>
      <c r="BZ326" s="454"/>
      <c r="CS326" s="328"/>
      <c r="CT326" s="454"/>
      <c r="CU326" s="454"/>
    </row>
    <row r="327" spans="13:99">
      <c r="M327" s="328"/>
      <c r="N327" s="454"/>
      <c r="O327" s="454"/>
      <c r="Q327" s="646"/>
      <c r="R327" s="644"/>
      <c r="AK327" s="360"/>
      <c r="AL327" s="360"/>
      <c r="AM327" s="361"/>
      <c r="AN327" s="328"/>
      <c r="AO327" s="454"/>
      <c r="AP327" s="454"/>
      <c r="BC327" s="328"/>
      <c r="BD327" s="454"/>
      <c r="BE327" s="454"/>
      <c r="BR327" s="328"/>
      <c r="BS327" s="454"/>
      <c r="BX327" s="328"/>
      <c r="BY327" s="454"/>
      <c r="BZ327" s="454"/>
      <c r="CS327" s="328"/>
      <c r="CT327" s="454"/>
      <c r="CU327" s="454"/>
    </row>
    <row r="328" spans="13:99">
      <c r="M328" s="328"/>
      <c r="N328" s="454"/>
      <c r="O328" s="454"/>
      <c r="Q328" s="646"/>
      <c r="R328" s="644"/>
      <c r="AK328" s="360"/>
      <c r="AL328" s="360"/>
      <c r="AM328" s="361"/>
      <c r="AN328" s="328"/>
      <c r="AO328" s="454"/>
      <c r="AP328" s="454"/>
      <c r="BC328" s="328"/>
      <c r="BD328" s="454"/>
      <c r="BE328" s="454"/>
      <c r="BR328" s="328"/>
      <c r="BS328" s="454"/>
      <c r="BX328" s="328"/>
      <c r="BY328" s="454"/>
      <c r="BZ328" s="454"/>
      <c r="CS328" s="328"/>
      <c r="CT328" s="454"/>
      <c r="CU328" s="454"/>
    </row>
    <row r="329" spans="13:99">
      <c r="M329" s="328"/>
      <c r="N329" s="454"/>
      <c r="O329" s="454"/>
      <c r="Q329" s="646"/>
      <c r="R329" s="644"/>
      <c r="AK329" s="360"/>
      <c r="AL329" s="360"/>
      <c r="AM329" s="361"/>
      <c r="AN329" s="328"/>
      <c r="AO329" s="454"/>
      <c r="AP329" s="454"/>
      <c r="BC329" s="328"/>
      <c r="BD329" s="454"/>
      <c r="BE329" s="454"/>
      <c r="BR329" s="328"/>
      <c r="BS329" s="454"/>
      <c r="BX329" s="328"/>
      <c r="BY329" s="454"/>
      <c r="BZ329" s="454"/>
      <c r="CS329" s="328"/>
      <c r="CT329" s="454"/>
      <c r="CU329" s="454"/>
    </row>
    <row r="330" spans="13:99">
      <c r="M330" s="328"/>
      <c r="N330" s="454"/>
      <c r="O330" s="454"/>
      <c r="Q330" s="646"/>
      <c r="R330" s="644"/>
      <c r="AK330" s="360"/>
      <c r="AL330" s="360"/>
      <c r="AM330" s="361"/>
      <c r="AN330" s="328"/>
      <c r="AO330" s="454"/>
      <c r="AP330" s="454"/>
      <c r="BC330" s="328"/>
      <c r="BD330" s="454"/>
      <c r="BE330" s="454"/>
      <c r="BR330" s="328"/>
      <c r="BS330" s="454"/>
      <c r="BX330" s="328"/>
      <c r="BY330" s="454"/>
      <c r="BZ330" s="454"/>
      <c r="CS330" s="328"/>
      <c r="CT330" s="454"/>
      <c r="CU330" s="454"/>
    </row>
    <row r="331" spans="13:99">
      <c r="M331" s="328"/>
      <c r="N331" s="454"/>
      <c r="O331" s="454"/>
      <c r="Q331" s="646"/>
      <c r="R331" s="644"/>
      <c r="AK331" s="360"/>
      <c r="AL331" s="360"/>
      <c r="AM331" s="361"/>
      <c r="AN331" s="328"/>
      <c r="AO331" s="454"/>
      <c r="AP331" s="454"/>
      <c r="BC331" s="328"/>
      <c r="BD331" s="454"/>
      <c r="BE331" s="454"/>
      <c r="BR331" s="328"/>
      <c r="BS331" s="454"/>
      <c r="BX331" s="328"/>
      <c r="BY331" s="454"/>
      <c r="BZ331" s="454"/>
      <c r="CS331" s="328"/>
      <c r="CT331" s="454"/>
      <c r="CU331" s="454"/>
    </row>
    <row r="332" spans="13:99">
      <c r="M332" s="328"/>
      <c r="N332" s="454"/>
      <c r="O332" s="454"/>
      <c r="Q332" s="646"/>
      <c r="R332" s="644"/>
      <c r="AK332" s="360"/>
      <c r="AL332" s="360"/>
      <c r="AM332" s="361"/>
      <c r="AN332" s="328"/>
      <c r="AO332" s="454"/>
      <c r="AP332" s="454"/>
      <c r="BC332" s="328"/>
      <c r="BD332" s="454"/>
      <c r="BE332" s="454"/>
      <c r="BR332" s="328"/>
      <c r="BS332" s="454"/>
      <c r="BX332" s="328"/>
      <c r="BY332" s="454"/>
      <c r="BZ332" s="454"/>
      <c r="CS332" s="328"/>
      <c r="CT332" s="454"/>
      <c r="CU332" s="454"/>
    </row>
    <row r="333" spans="13:99">
      <c r="M333" s="328"/>
      <c r="N333" s="454"/>
      <c r="O333" s="454"/>
      <c r="Q333" s="646"/>
      <c r="R333" s="644"/>
      <c r="AK333" s="360"/>
      <c r="AL333" s="360"/>
      <c r="AM333" s="361"/>
      <c r="AN333" s="328"/>
      <c r="AO333" s="454"/>
      <c r="AP333" s="454"/>
      <c r="BC333" s="328"/>
      <c r="BD333" s="454"/>
      <c r="BE333" s="454"/>
      <c r="BR333" s="328"/>
      <c r="BS333" s="454"/>
      <c r="BX333" s="328"/>
      <c r="BY333" s="454"/>
      <c r="BZ333" s="454"/>
      <c r="CS333" s="328"/>
      <c r="CT333" s="454"/>
      <c r="CU333" s="454"/>
    </row>
    <row r="334" spans="13:99">
      <c r="M334" s="328"/>
      <c r="N334" s="454"/>
      <c r="O334" s="454"/>
      <c r="Q334" s="646"/>
      <c r="R334" s="644"/>
      <c r="AK334" s="360"/>
      <c r="AL334" s="360"/>
      <c r="AM334" s="361"/>
      <c r="AN334" s="328"/>
      <c r="AO334" s="454"/>
      <c r="AP334" s="454"/>
      <c r="BC334" s="328"/>
      <c r="BD334" s="454"/>
      <c r="BE334" s="454"/>
      <c r="BR334" s="328"/>
      <c r="BS334" s="454"/>
      <c r="BX334" s="328"/>
      <c r="BY334" s="454"/>
      <c r="BZ334" s="454"/>
      <c r="CS334" s="328"/>
      <c r="CT334" s="454"/>
      <c r="CU334" s="454"/>
    </row>
    <row r="335" spans="13:99">
      <c r="M335" s="328"/>
      <c r="N335" s="454"/>
      <c r="O335" s="454"/>
      <c r="Q335" s="646"/>
      <c r="R335" s="644"/>
      <c r="AK335" s="360"/>
      <c r="AL335" s="360"/>
      <c r="AM335" s="361"/>
      <c r="AN335" s="328"/>
      <c r="AO335" s="454"/>
      <c r="AP335" s="454"/>
      <c r="BC335" s="328"/>
      <c r="BD335" s="454"/>
      <c r="BE335" s="454"/>
      <c r="BR335" s="328"/>
      <c r="BS335" s="454"/>
      <c r="BX335" s="328"/>
      <c r="BY335" s="454"/>
      <c r="BZ335" s="454"/>
      <c r="CS335" s="328"/>
      <c r="CT335" s="454"/>
      <c r="CU335" s="454"/>
    </row>
    <row r="336" spans="13:99">
      <c r="M336" s="328"/>
      <c r="N336" s="454"/>
      <c r="O336" s="454"/>
      <c r="Q336" s="646"/>
      <c r="R336" s="644"/>
      <c r="AK336" s="360"/>
      <c r="AL336" s="360"/>
      <c r="AM336" s="361"/>
      <c r="AN336" s="328"/>
      <c r="AO336" s="454"/>
      <c r="AP336" s="454"/>
      <c r="BC336" s="328"/>
      <c r="BD336" s="454"/>
      <c r="BE336" s="454"/>
      <c r="BR336" s="328"/>
      <c r="BS336" s="454"/>
      <c r="BX336" s="328"/>
      <c r="BY336" s="454"/>
      <c r="BZ336" s="454"/>
      <c r="CS336" s="328"/>
      <c r="CT336" s="454"/>
      <c r="CU336" s="454"/>
    </row>
    <row r="337" spans="13:99">
      <c r="M337" s="328"/>
      <c r="N337" s="454"/>
      <c r="O337" s="454"/>
      <c r="Q337" s="646"/>
      <c r="R337" s="644"/>
      <c r="AK337" s="360"/>
      <c r="AL337" s="360"/>
      <c r="AM337" s="361"/>
      <c r="AN337" s="328"/>
      <c r="AO337" s="454"/>
      <c r="AP337" s="454"/>
      <c r="BC337" s="328"/>
      <c r="BD337" s="454"/>
      <c r="BE337" s="454"/>
      <c r="BR337" s="328"/>
      <c r="BS337" s="454"/>
      <c r="BX337" s="328"/>
      <c r="BY337" s="454"/>
      <c r="BZ337" s="454"/>
      <c r="CS337" s="328"/>
      <c r="CT337" s="454"/>
      <c r="CU337" s="454"/>
    </row>
    <row r="338" spans="13:99">
      <c r="M338" s="328"/>
      <c r="N338" s="454"/>
      <c r="O338" s="454"/>
      <c r="Q338" s="646"/>
      <c r="R338" s="644"/>
      <c r="AK338" s="360"/>
      <c r="AL338" s="360"/>
      <c r="AM338" s="361"/>
      <c r="AN338" s="328"/>
      <c r="AO338" s="454"/>
      <c r="AP338" s="454"/>
      <c r="BC338" s="328"/>
      <c r="BD338" s="454"/>
      <c r="BE338" s="454"/>
      <c r="BR338" s="328"/>
      <c r="BS338" s="454"/>
      <c r="BX338" s="328"/>
      <c r="BY338" s="454"/>
      <c r="BZ338" s="454"/>
      <c r="CS338" s="328"/>
      <c r="CT338" s="454"/>
      <c r="CU338" s="454"/>
    </row>
    <row r="339" spans="13:99">
      <c r="M339" s="328"/>
      <c r="N339" s="454"/>
      <c r="O339" s="454"/>
      <c r="Q339" s="646"/>
      <c r="R339" s="644"/>
      <c r="AK339" s="360"/>
      <c r="AL339" s="360"/>
      <c r="AM339" s="361"/>
      <c r="AN339" s="328"/>
      <c r="AO339" s="454"/>
      <c r="AP339" s="454"/>
      <c r="BC339" s="328"/>
      <c r="BD339" s="454"/>
      <c r="BE339" s="454"/>
      <c r="BR339" s="328"/>
      <c r="BS339" s="454"/>
      <c r="BX339" s="328"/>
      <c r="BY339" s="454"/>
      <c r="BZ339" s="454"/>
      <c r="CS339" s="328"/>
      <c r="CT339" s="454"/>
      <c r="CU339" s="454"/>
    </row>
    <row r="340" spans="13:99">
      <c r="M340" s="328"/>
      <c r="N340" s="454"/>
      <c r="O340" s="454"/>
      <c r="Q340" s="646"/>
      <c r="R340" s="644"/>
      <c r="AK340" s="360"/>
      <c r="AL340" s="360"/>
      <c r="AM340" s="361"/>
      <c r="AN340" s="328"/>
      <c r="AO340" s="454"/>
      <c r="AP340" s="454"/>
      <c r="BC340" s="328"/>
      <c r="BD340" s="454"/>
      <c r="BE340" s="454"/>
      <c r="BR340" s="328"/>
      <c r="BS340" s="454"/>
      <c r="BX340" s="328"/>
      <c r="BY340" s="454"/>
      <c r="BZ340" s="454"/>
      <c r="CS340" s="328"/>
      <c r="CT340" s="454"/>
      <c r="CU340" s="454"/>
    </row>
    <row r="341" spans="13:99">
      <c r="M341" s="328"/>
      <c r="N341" s="454"/>
      <c r="O341" s="454"/>
      <c r="Q341" s="646"/>
      <c r="R341" s="644"/>
      <c r="AK341" s="360"/>
      <c r="AL341" s="360"/>
      <c r="AM341" s="361"/>
      <c r="AN341" s="328"/>
      <c r="AO341" s="454"/>
      <c r="AP341" s="454"/>
      <c r="BC341" s="328"/>
      <c r="BD341" s="454"/>
      <c r="BE341" s="454"/>
      <c r="BR341" s="328"/>
      <c r="BS341" s="454"/>
      <c r="BX341" s="328"/>
      <c r="BY341" s="454"/>
      <c r="BZ341" s="454"/>
      <c r="CS341" s="328"/>
      <c r="CT341" s="454"/>
      <c r="CU341" s="454"/>
    </row>
    <row r="342" spans="13:99">
      <c r="M342" s="328"/>
      <c r="N342" s="454"/>
      <c r="O342" s="454"/>
      <c r="Q342" s="646"/>
      <c r="R342" s="644"/>
      <c r="AK342" s="360"/>
      <c r="AL342" s="360"/>
      <c r="AM342" s="361"/>
      <c r="AN342" s="328"/>
      <c r="AO342" s="454"/>
      <c r="AP342" s="454"/>
      <c r="BC342" s="328"/>
      <c r="BD342" s="454"/>
      <c r="BE342" s="454"/>
      <c r="BR342" s="328"/>
      <c r="BS342" s="454"/>
      <c r="BX342" s="328"/>
      <c r="BY342" s="454"/>
      <c r="BZ342" s="454"/>
      <c r="CS342" s="328"/>
      <c r="CT342" s="454"/>
      <c r="CU342" s="454"/>
    </row>
    <row r="343" spans="13:99">
      <c r="M343" s="328"/>
      <c r="N343" s="454"/>
      <c r="O343" s="454"/>
      <c r="Q343" s="646"/>
      <c r="R343" s="644"/>
      <c r="AK343" s="360"/>
      <c r="AL343" s="360"/>
      <c r="AM343" s="361"/>
      <c r="AN343" s="328"/>
      <c r="AO343" s="454"/>
      <c r="AP343" s="454"/>
      <c r="BC343" s="328"/>
      <c r="BD343" s="454"/>
      <c r="BE343" s="454"/>
      <c r="BR343" s="328"/>
      <c r="BS343" s="454"/>
      <c r="BX343" s="328"/>
      <c r="BY343" s="454"/>
      <c r="BZ343" s="454"/>
      <c r="CS343" s="328"/>
      <c r="CT343" s="454"/>
      <c r="CU343" s="454"/>
    </row>
    <row r="344" spans="13:99">
      <c r="M344" s="328"/>
      <c r="N344" s="454"/>
      <c r="O344" s="454"/>
      <c r="Q344" s="646"/>
      <c r="R344" s="644"/>
      <c r="AK344" s="360"/>
      <c r="AL344" s="360"/>
      <c r="AM344" s="361"/>
      <c r="AN344" s="328"/>
      <c r="AO344" s="454"/>
      <c r="AP344" s="454"/>
      <c r="BC344" s="328"/>
      <c r="BD344" s="454"/>
      <c r="BE344" s="454"/>
      <c r="BR344" s="328"/>
      <c r="BS344" s="454"/>
      <c r="BX344" s="328"/>
      <c r="BY344" s="454"/>
      <c r="BZ344" s="454"/>
      <c r="CS344" s="328"/>
      <c r="CT344" s="454"/>
      <c r="CU344" s="454"/>
    </row>
    <row r="345" spans="13:99">
      <c r="M345" s="328"/>
      <c r="N345" s="454"/>
      <c r="O345" s="454"/>
      <c r="Q345" s="646"/>
      <c r="R345" s="644"/>
      <c r="AK345" s="360"/>
      <c r="AL345" s="360"/>
      <c r="AM345" s="361"/>
      <c r="AN345" s="328"/>
      <c r="AO345" s="454"/>
      <c r="AP345" s="454"/>
      <c r="BC345" s="328"/>
      <c r="BD345" s="454"/>
      <c r="BE345" s="454"/>
      <c r="BR345" s="328"/>
      <c r="BS345" s="454"/>
      <c r="BX345" s="328"/>
      <c r="BY345" s="454"/>
      <c r="BZ345" s="454"/>
      <c r="CS345" s="328"/>
      <c r="CT345" s="454"/>
      <c r="CU345" s="454"/>
    </row>
    <row r="346" spans="13:99">
      <c r="M346" s="328"/>
      <c r="N346" s="454"/>
      <c r="O346" s="454"/>
      <c r="Q346" s="646"/>
      <c r="R346" s="644"/>
      <c r="AK346" s="360"/>
      <c r="AL346" s="360"/>
      <c r="AM346" s="361"/>
      <c r="AN346" s="328"/>
      <c r="AO346" s="454"/>
      <c r="AP346" s="454"/>
      <c r="BC346" s="328"/>
      <c r="BD346" s="454"/>
      <c r="BE346" s="454"/>
      <c r="BR346" s="328"/>
      <c r="BS346" s="454"/>
      <c r="BX346" s="328"/>
      <c r="BY346" s="454"/>
      <c r="BZ346" s="454"/>
      <c r="CS346" s="328"/>
      <c r="CT346" s="454"/>
      <c r="CU346" s="454"/>
    </row>
    <row r="347" spans="13:99">
      <c r="M347" s="328"/>
      <c r="N347" s="454"/>
      <c r="O347" s="454"/>
      <c r="Q347" s="646"/>
      <c r="R347" s="644"/>
      <c r="AK347" s="360"/>
      <c r="AL347" s="360"/>
      <c r="AM347" s="361"/>
      <c r="AN347" s="328"/>
      <c r="AO347" s="454"/>
      <c r="AP347" s="454"/>
      <c r="BC347" s="328"/>
      <c r="BD347" s="454"/>
      <c r="BE347" s="454"/>
      <c r="BR347" s="328"/>
      <c r="BS347" s="454"/>
      <c r="BX347" s="328"/>
      <c r="BY347" s="454"/>
      <c r="BZ347" s="454"/>
      <c r="CS347" s="328"/>
      <c r="CT347" s="454"/>
      <c r="CU347" s="454"/>
    </row>
    <row r="348" spans="13:99">
      <c r="M348" s="328"/>
      <c r="N348" s="454"/>
      <c r="O348" s="454"/>
      <c r="Q348" s="646"/>
      <c r="R348" s="644"/>
      <c r="AK348" s="360"/>
      <c r="AL348" s="360"/>
      <c r="AM348" s="361"/>
      <c r="AN348" s="328"/>
      <c r="AO348" s="454"/>
      <c r="AP348" s="454"/>
      <c r="BC348" s="328"/>
      <c r="BD348" s="454"/>
      <c r="BE348" s="454"/>
      <c r="BR348" s="328"/>
      <c r="BS348" s="454"/>
      <c r="BX348" s="328"/>
      <c r="BY348" s="454"/>
      <c r="BZ348" s="454"/>
      <c r="CS348" s="328"/>
      <c r="CT348" s="454"/>
      <c r="CU348" s="454"/>
    </row>
    <row r="349" spans="13:99">
      <c r="M349" s="328"/>
      <c r="N349" s="454"/>
      <c r="O349" s="454"/>
      <c r="Q349" s="646"/>
      <c r="R349" s="644"/>
      <c r="AK349" s="360"/>
      <c r="AL349" s="360"/>
      <c r="AM349" s="361"/>
      <c r="AN349" s="328"/>
      <c r="AO349" s="454"/>
      <c r="AP349" s="454"/>
      <c r="BC349" s="328"/>
      <c r="BD349" s="454"/>
      <c r="BE349" s="454"/>
      <c r="BR349" s="328"/>
      <c r="BS349" s="454"/>
      <c r="BX349" s="328"/>
      <c r="BY349" s="454"/>
      <c r="BZ349" s="454"/>
      <c r="CS349" s="328"/>
      <c r="CT349" s="454"/>
      <c r="CU349" s="454"/>
    </row>
    <row r="350" spans="13:99">
      <c r="M350" s="328"/>
      <c r="N350" s="454"/>
      <c r="O350" s="454"/>
      <c r="Q350" s="646"/>
      <c r="R350" s="644"/>
      <c r="AK350" s="360"/>
      <c r="AL350" s="360"/>
      <c r="AM350" s="361"/>
      <c r="AN350" s="328"/>
      <c r="AO350" s="454"/>
      <c r="AP350" s="454"/>
      <c r="BC350" s="328"/>
      <c r="BD350" s="454"/>
      <c r="BE350" s="454"/>
      <c r="BR350" s="328"/>
      <c r="BS350" s="454"/>
      <c r="BX350" s="328"/>
      <c r="BY350" s="454"/>
      <c r="BZ350" s="454"/>
      <c r="CS350" s="328"/>
      <c r="CT350" s="454"/>
      <c r="CU350" s="454"/>
    </row>
    <row r="351" spans="13:99">
      <c r="M351" s="328"/>
      <c r="N351" s="454"/>
      <c r="O351" s="454"/>
      <c r="Q351" s="646"/>
      <c r="R351" s="644"/>
      <c r="AK351" s="360"/>
      <c r="AL351" s="360"/>
      <c r="AM351" s="361"/>
      <c r="AN351" s="328"/>
      <c r="AO351" s="454"/>
      <c r="AP351" s="454"/>
      <c r="BC351" s="328"/>
      <c r="BD351" s="454"/>
      <c r="BE351" s="454"/>
      <c r="BR351" s="328"/>
      <c r="BS351" s="454"/>
      <c r="BX351" s="328"/>
      <c r="BY351" s="454"/>
      <c r="BZ351" s="454"/>
      <c r="CS351" s="328"/>
      <c r="CT351" s="454"/>
      <c r="CU351" s="454"/>
    </row>
    <row r="352" spans="13:99">
      <c r="M352" s="328"/>
      <c r="N352" s="454"/>
      <c r="O352" s="454"/>
      <c r="Q352" s="646"/>
      <c r="R352" s="644"/>
      <c r="AK352" s="360"/>
      <c r="AL352" s="360"/>
      <c r="AM352" s="361"/>
      <c r="AN352" s="328"/>
      <c r="AO352" s="454"/>
      <c r="AP352" s="454"/>
      <c r="BC352" s="328"/>
      <c r="BD352" s="454"/>
      <c r="BE352" s="454"/>
      <c r="BR352" s="328"/>
      <c r="BS352" s="454"/>
      <c r="BX352" s="328"/>
      <c r="BY352" s="454"/>
      <c r="BZ352" s="454"/>
      <c r="CS352" s="328"/>
      <c r="CT352" s="454"/>
      <c r="CU352" s="454"/>
    </row>
    <row r="353" spans="13:99">
      <c r="M353" s="328"/>
      <c r="N353" s="454"/>
      <c r="O353" s="454"/>
      <c r="Q353" s="646"/>
      <c r="R353" s="644"/>
      <c r="AK353" s="360"/>
      <c r="AL353" s="360"/>
      <c r="AM353" s="361"/>
      <c r="AN353" s="328"/>
      <c r="AO353" s="454"/>
      <c r="AP353" s="454"/>
      <c r="BC353" s="328"/>
      <c r="BD353" s="454"/>
      <c r="BE353" s="454"/>
      <c r="BR353" s="328"/>
      <c r="BS353" s="454"/>
      <c r="BX353" s="328"/>
      <c r="BY353" s="454"/>
      <c r="BZ353" s="454"/>
      <c r="CS353" s="328"/>
      <c r="CT353" s="454"/>
      <c r="CU353" s="454"/>
    </row>
    <row r="354" spans="13:99">
      <c r="M354" s="328"/>
      <c r="N354" s="454"/>
      <c r="O354" s="454"/>
      <c r="Q354" s="646"/>
      <c r="R354" s="644"/>
      <c r="AK354" s="360"/>
      <c r="AL354" s="360"/>
      <c r="AM354" s="361"/>
      <c r="AN354" s="328"/>
      <c r="AO354" s="454"/>
      <c r="AP354" s="454"/>
      <c r="BC354" s="328"/>
      <c r="BD354" s="454"/>
      <c r="BE354" s="454"/>
      <c r="BR354" s="328"/>
      <c r="BS354" s="454"/>
      <c r="BX354" s="328"/>
      <c r="BY354" s="454"/>
      <c r="BZ354" s="454"/>
      <c r="CS354" s="328"/>
      <c r="CT354" s="454"/>
      <c r="CU354" s="454"/>
    </row>
    <row r="355" spans="13:99">
      <c r="M355" s="328"/>
      <c r="N355" s="454"/>
      <c r="O355" s="454"/>
      <c r="Q355" s="646"/>
      <c r="R355" s="644"/>
      <c r="AK355" s="360"/>
      <c r="AL355" s="360"/>
      <c r="AM355" s="361"/>
      <c r="AN355" s="328"/>
      <c r="AO355" s="454"/>
      <c r="AP355" s="454"/>
      <c r="BC355" s="328"/>
      <c r="BD355" s="454"/>
      <c r="BE355" s="454"/>
      <c r="BR355" s="328"/>
      <c r="BS355" s="454"/>
      <c r="BX355" s="328"/>
      <c r="BY355" s="454"/>
      <c r="BZ355" s="454"/>
      <c r="CS355" s="328"/>
      <c r="CT355" s="454"/>
      <c r="CU355" s="454"/>
    </row>
    <row r="356" spans="13:99">
      <c r="M356" s="328"/>
      <c r="N356" s="454"/>
      <c r="O356" s="454"/>
      <c r="Q356" s="646"/>
      <c r="R356" s="644"/>
      <c r="AK356" s="360"/>
      <c r="AL356" s="360"/>
      <c r="AM356" s="361"/>
      <c r="AN356" s="328"/>
      <c r="AO356" s="454"/>
      <c r="AP356" s="454"/>
      <c r="BC356" s="328"/>
      <c r="BD356" s="454"/>
      <c r="BE356" s="454"/>
      <c r="BR356" s="328"/>
      <c r="BS356" s="454"/>
      <c r="BX356" s="328"/>
      <c r="BY356" s="454"/>
      <c r="BZ356" s="454"/>
      <c r="CS356" s="328"/>
      <c r="CT356" s="454"/>
      <c r="CU356" s="454"/>
    </row>
    <row r="357" spans="13:99">
      <c r="M357" s="328"/>
      <c r="N357" s="454"/>
      <c r="O357" s="454"/>
      <c r="Q357" s="646"/>
      <c r="R357" s="644"/>
      <c r="AK357" s="360"/>
      <c r="AL357" s="360"/>
      <c r="AM357" s="361"/>
      <c r="AN357" s="328"/>
      <c r="AO357" s="454"/>
      <c r="AP357" s="454"/>
      <c r="BC357" s="328"/>
      <c r="BD357" s="454"/>
      <c r="BE357" s="454"/>
      <c r="BR357" s="328"/>
      <c r="BS357" s="454"/>
      <c r="BX357" s="328"/>
      <c r="BY357" s="454"/>
      <c r="BZ357" s="454"/>
      <c r="CS357" s="328"/>
      <c r="CT357" s="454"/>
      <c r="CU357" s="454"/>
    </row>
    <row r="358" spans="13:99">
      <c r="M358" s="328"/>
      <c r="N358" s="454"/>
      <c r="O358" s="454"/>
      <c r="Q358" s="646"/>
      <c r="R358" s="644"/>
      <c r="AK358" s="360"/>
      <c r="AL358" s="360"/>
      <c r="AM358" s="361"/>
      <c r="AN358" s="328"/>
      <c r="AO358" s="454"/>
      <c r="AP358" s="454"/>
      <c r="BC358" s="328"/>
      <c r="BD358" s="454"/>
      <c r="BE358" s="454"/>
      <c r="BR358" s="328"/>
      <c r="BS358" s="454"/>
      <c r="BX358" s="328"/>
      <c r="BY358" s="454"/>
      <c r="BZ358" s="454"/>
      <c r="CS358" s="328"/>
      <c r="CT358" s="454"/>
      <c r="CU358" s="454"/>
    </row>
    <row r="359" spans="13:99">
      <c r="M359" s="328"/>
      <c r="N359" s="454"/>
      <c r="O359" s="454"/>
      <c r="Q359" s="646"/>
      <c r="R359" s="644"/>
      <c r="AK359" s="360"/>
      <c r="AL359" s="360"/>
      <c r="AM359" s="361"/>
      <c r="AN359" s="328"/>
      <c r="AO359" s="454"/>
      <c r="AP359" s="454"/>
      <c r="BC359" s="328"/>
      <c r="BD359" s="454"/>
      <c r="BE359" s="454"/>
      <c r="BR359" s="328"/>
      <c r="BS359" s="454"/>
      <c r="BX359" s="328"/>
      <c r="BY359" s="454"/>
      <c r="BZ359" s="454"/>
      <c r="CS359" s="328"/>
      <c r="CT359" s="454"/>
      <c r="CU359" s="454"/>
    </row>
    <row r="360" spans="13:99">
      <c r="M360" s="328"/>
      <c r="N360" s="454"/>
      <c r="O360" s="454"/>
      <c r="Q360" s="646"/>
      <c r="R360" s="644"/>
      <c r="AK360" s="360"/>
      <c r="AL360" s="360"/>
      <c r="AM360" s="361"/>
      <c r="AN360" s="328"/>
      <c r="AO360" s="454"/>
      <c r="AP360" s="454"/>
      <c r="BC360" s="328"/>
      <c r="BD360" s="454"/>
      <c r="BE360" s="454"/>
      <c r="BR360" s="328"/>
      <c r="BS360" s="454"/>
      <c r="BX360" s="328"/>
      <c r="BY360" s="454"/>
      <c r="BZ360" s="454"/>
      <c r="CS360" s="328"/>
      <c r="CT360" s="454"/>
      <c r="CU360" s="454"/>
    </row>
    <row r="361" spans="13:99">
      <c r="M361" s="328"/>
      <c r="N361" s="454"/>
      <c r="O361" s="454"/>
      <c r="Q361" s="646"/>
      <c r="R361" s="644"/>
      <c r="AK361" s="360"/>
      <c r="AL361" s="360"/>
      <c r="AM361" s="361"/>
      <c r="AN361" s="328"/>
      <c r="AO361" s="454"/>
      <c r="AP361" s="454"/>
      <c r="BC361" s="328"/>
      <c r="BD361" s="454"/>
      <c r="BE361" s="454"/>
      <c r="BR361" s="328"/>
      <c r="BS361" s="454"/>
      <c r="BX361" s="328"/>
      <c r="BY361" s="454"/>
      <c r="BZ361" s="454"/>
      <c r="CS361" s="328"/>
      <c r="CT361" s="454"/>
      <c r="CU361" s="454"/>
    </row>
    <row r="362" spans="13:99">
      <c r="M362" s="328"/>
      <c r="N362" s="454"/>
      <c r="O362" s="454"/>
      <c r="Q362" s="646"/>
      <c r="R362" s="644"/>
      <c r="AK362" s="360"/>
      <c r="AL362" s="360"/>
      <c r="AM362" s="361"/>
      <c r="AN362" s="328"/>
      <c r="AO362" s="454"/>
      <c r="AP362" s="454"/>
      <c r="BC362" s="328"/>
      <c r="BD362" s="454"/>
      <c r="BE362" s="454"/>
      <c r="BR362" s="328"/>
      <c r="BS362" s="454"/>
      <c r="BX362" s="328"/>
      <c r="BY362" s="454"/>
      <c r="BZ362" s="454"/>
      <c r="CS362" s="328"/>
      <c r="CT362" s="454"/>
      <c r="CU362" s="454"/>
    </row>
    <row r="363" spans="13:99">
      <c r="M363" s="328"/>
      <c r="N363" s="454"/>
      <c r="O363" s="454"/>
      <c r="Q363" s="646"/>
      <c r="R363" s="644"/>
      <c r="AK363" s="360"/>
      <c r="AL363" s="360"/>
      <c r="AM363" s="361"/>
      <c r="AN363" s="328"/>
      <c r="AO363" s="454"/>
      <c r="AP363" s="454"/>
      <c r="BC363" s="328"/>
      <c r="BD363" s="454"/>
      <c r="BE363" s="454"/>
      <c r="BR363" s="328"/>
      <c r="BS363" s="454"/>
      <c r="BX363" s="328"/>
      <c r="BY363" s="454"/>
      <c r="BZ363" s="454"/>
      <c r="CS363" s="328"/>
      <c r="CT363" s="454"/>
      <c r="CU363" s="454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62"/>
  <sheetViews>
    <sheetView tabSelected="1" topLeftCell="ED126" workbookViewId="0">
      <selection activeCell="EF142" sqref="EF142"/>
    </sheetView>
  </sheetViews>
  <sheetFormatPr defaultColWidth="10.875" defaultRowHeight="15"/>
  <cols>
    <col min="1" max="1" width="7.875" style="215" bestFit="1" customWidth="1"/>
    <col min="2" max="2" width="18.375" style="215" bestFit="1" customWidth="1"/>
    <col min="3" max="3" width="24.625" style="216" bestFit="1" customWidth="1"/>
    <col min="4" max="4" width="7.875" style="216" customWidth="1"/>
    <col min="5" max="5" width="8.875" style="164" bestFit="1" customWidth="1"/>
    <col min="6" max="6" width="17.5" style="217" bestFit="1" customWidth="1"/>
    <col min="7" max="7" width="10.5" style="218" bestFit="1" customWidth="1"/>
    <col min="8" max="8" width="8.875" style="166" bestFit="1" customWidth="1"/>
    <col min="9" max="9" width="15.875" style="217" bestFit="1" customWidth="1"/>
    <col min="10" max="10" width="11.5" style="218" bestFit="1" customWidth="1"/>
    <col min="11" max="11" width="8.375" style="166" bestFit="1" customWidth="1"/>
    <col min="12" max="12" width="15.875" style="217" bestFit="1" customWidth="1"/>
    <col min="13" max="13" width="11.5" style="217" bestFit="1" customWidth="1"/>
    <col min="14" max="14" width="8.375" style="164" bestFit="1" customWidth="1"/>
    <col min="15" max="15" width="12.375" style="217" bestFit="1" customWidth="1"/>
    <col min="16" max="16" width="11.5" style="218" bestFit="1" customWidth="1"/>
    <col min="17" max="17" width="8.375" style="166" bestFit="1" customWidth="1"/>
    <col min="18" max="18" width="19.5" style="217" bestFit="1" customWidth="1"/>
    <col min="19" max="19" width="10.5" style="218" bestFit="1" customWidth="1"/>
    <col min="20" max="20" width="8.375" style="166" bestFit="1" customWidth="1"/>
    <col min="21" max="21" width="15.125" style="217" bestFit="1" customWidth="1"/>
    <col min="22" max="22" width="10.5" style="218" bestFit="1" customWidth="1"/>
    <col min="23" max="23" width="9.375" style="166" bestFit="1" customWidth="1"/>
    <col min="24" max="24" width="18.5" style="217" bestFit="1" customWidth="1"/>
    <col min="25" max="25" width="10.5" style="217" bestFit="1" customWidth="1"/>
    <col min="26" max="26" width="8.375" style="164" bestFit="1" customWidth="1"/>
    <col min="27" max="27" width="19" style="219" bestFit="1" customWidth="1"/>
    <col min="28" max="28" width="10.5" style="219" bestFit="1" customWidth="1"/>
    <col min="29" max="29" width="8.375" style="164" bestFit="1" customWidth="1"/>
    <col min="30" max="30" width="12.375" style="219" bestFit="1" customWidth="1"/>
    <col min="31" max="31" width="10.5" style="219" bestFit="1" customWidth="1"/>
    <col min="32" max="32" width="8.375" style="164" bestFit="1" customWidth="1"/>
    <col min="33" max="33" width="18.875" style="219" bestFit="1" customWidth="1"/>
    <col min="34" max="34" width="10.5" style="218" bestFit="1" customWidth="1"/>
    <col min="35" max="35" width="10.875" style="376"/>
    <col min="36" max="36" width="15.625" style="229" bestFit="1" customWidth="1"/>
    <col min="37" max="37" width="15.5" style="228" bestFit="1" customWidth="1"/>
    <col min="38" max="38" width="10.875" style="220"/>
    <col min="39" max="39" width="15" style="173" bestFit="1" customWidth="1"/>
    <col min="40" max="40" width="15.5" style="173" bestFit="1" customWidth="1"/>
    <col min="41" max="41" width="10.875" style="376"/>
    <col min="42" max="42" width="15.625" style="172" bestFit="1" customWidth="1"/>
    <col min="43" max="43" width="13" style="217" bestFit="1" customWidth="1"/>
    <col min="44" max="44" width="10.875" style="220"/>
    <col min="45" max="45" width="16.375" style="173" bestFit="1" customWidth="1"/>
    <col min="46" max="46" width="13" style="173" bestFit="1" customWidth="1"/>
    <col min="47" max="47" width="10.875" style="220"/>
    <col min="48" max="49" width="10.875" style="173"/>
    <col min="50" max="50" width="8.375" style="166" bestFit="1" customWidth="1"/>
    <col min="51" max="52" width="11.5" style="217" bestFit="1" customWidth="1"/>
    <col min="53" max="53" width="8.375" style="164" bestFit="1" customWidth="1"/>
    <col min="54" max="54" width="20" style="219" bestFit="1" customWidth="1"/>
    <col min="55" max="55" width="11.5" style="219" bestFit="1" customWidth="1"/>
    <col min="56" max="56" width="12" style="376" bestFit="1" customWidth="1"/>
    <col min="57" max="57" width="13.625" style="172" bestFit="1" customWidth="1"/>
    <col min="58" max="58" width="12.625" style="172" bestFit="1" customWidth="1"/>
    <col min="59" max="59" width="10.875" style="304"/>
    <col min="60" max="60" width="12.375" style="166" bestFit="1" customWidth="1"/>
    <col min="61" max="61" width="12.625" style="166" bestFit="1" customWidth="1"/>
    <col min="62" max="62" width="8.375" style="164" bestFit="1" customWidth="1"/>
    <col min="63" max="63" width="12.625" style="219" bestFit="1" customWidth="1"/>
    <col min="64" max="64" width="10.875" style="219" bestFit="1" customWidth="1"/>
    <col min="65" max="65" width="10.875" style="166"/>
    <col min="66" max="66" width="16.125" style="166" bestFit="1" customWidth="1"/>
    <col min="67" max="67" width="14.375" style="166" bestFit="1" customWidth="1"/>
    <col min="68" max="68" width="10.875" style="220"/>
    <col min="69" max="69" width="14.875" style="173" bestFit="1" customWidth="1"/>
    <col min="70" max="70" width="14.375" style="172" bestFit="1" customWidth="1"/>
    <col min="71" max="71" width="8.375" style="164" bestFit="1" customWidth="1"/>
    <col min="72" max="72" width="12.375" style="217" bestFit="1" customWidth="1"/>
    <col min="73" max="73" width="11.5" style="217" bestFit="1" customWidth="1"/>
    <col min="74" max="74" width="8.375" style="164" bestFit="1" customWidth="1"/>
    <col min="75" max="75" width="13.875" style="219" bestFit="1" customWidth="1"/>
    <col min="76" max="76" width="10.5" style="219" bestFit="1" customWidth="1"/>
    <col min="77" max="77" width="8.375" style="164" bestFit="1" customWidth="1"/>
    <col min="78" max="78" width="14.5" style="217" bestFit="1" customWidth="1"/>
    <col min="79" max="79" width="10.5" style="217" bestFit="1" customWidth="1"/>
    <col min="80" max="80" width="8.375" style="164" bestFit="1" customWidth="1"/>
    <col min="81" max="81" width="20.875" style="219" customWidth="1"/>
    <col min="82" max="82" width="11.5" style="219" bestFit="1" customWidth="1"/>
    <col min="83" max="83" width="8.875" style="164" bestFit="1" customWidth="1"/>
    <col min="84" max="84" width="15.5" style="219" bestFit="1" customWidth="1"/>
    <col min="85" max="85" width="10.5" style="219" bestFit="1" customWidth="1"/>
    <col min="86" max="86" width="8.375" style="164" bestFit="1" customWidth="1"/>
    <col min="87" max="87" width="30" style="219" bestFit="1" customWidth="1"/>
    <col min="88" max="88" width="11.5" style="219" bestFit="1" customWidth="1"/>
    <col min="89" max="89" width="8.375" style="164" bestFit="1" customWidth="1"/>
    <col min="90" max="90" width="11.5" style="217" bestFit="1" customWidth="1"/>
    <col min="91" max="91" width="10.875" style="217" customWidth="1"/>
    <col min="92" max="92" width="7.5" style="164" bestFit="1" customWidth="1"/>
    <col min="93" max="93" width="24.5" style="219" bestFit="1" customWidth="1"/>
    <col min="94" max="94" width="10.5" style="219" bestFit="1" customWidth="1"/>
    <col min="95" max="95" width="8.875" style="164" bestFit="1" customWidth="1"/>
    <col min="96" max="96" width="30.625" style="217" bestFit="1" customWidth="1"/>
    <col min="97" max="97" width="10.5" style="217" bestFit="1" customWidth="1"/>
    <col min="98" max="98" width="8.375" style="164" bestFit="1" customWidth="1"/>
    <col min="99" max="99" width="17.375" style="219" bestFit="1" customWidth="1"/>
    <col min="100" max="100" width="10.5" style="219" bestFit="1" customWidth="1"/>
    <col min="101" max="101" width="9.375" style="164" bestFit="1" customWidth="1"/>
    <col min="102" max="102" width="18.5" style="219" customWidth="1"/>
    <col min="103" max="103" width="10.5" style="219" bestFit="1" customWidth="1"/>
    <col min="104" max="104" width="9.375" style="164" bestFit="1" customWidth="1"/>
    <col min="105" max="105" width="14" style="219" bestFit="1" customWidth="1"/>
    <col min="106" max="106" width="10.5" style="219" bestFit="1" customWidth="1"/>
    <col min="107" max="107" width="10.875" style="228"/>
    <col min="108" max="108" width="17.875" style="173" bestFit="1" customWidth="1"/>
    <col min="109" max="109" width="10.875" style="316"/>
    <col min="110" max="110" width="8.375" style="164" bestFit="1" customWidth="1"/>
    <col min="111" max="111" width="12.125" style="219" bestFit="1" customWidth="1"/>
    <col min="112" max="112" width="10.5" style="219" bestFit="1" customWidth="1"/>
    <col min="113" max="113" width="10.875" style="220"/>
    <col min="114" max="115" width="10.875" style="173"/>
    <col min="116" max="116" width="8.875" style="164" bestFit="1" customWidth="1"/>
    <col min="117" max="117" width="15.875" style="219" bestFit="1" customWidth="1"/>
    <col min="118" max="118" width="11.5" style="219" bestFit="1" customWidth="1"/>
    <col min="119" max="119" width="10.875" style="220"/>
    <col min="120" max="121" width="10.875" style="173"/>
    <col min="122" max="122" width="10.875" style="457"/>
    <col min="123" max="123" width="17.125" style="328" bestFit="1" customWidth="1"/>
    <col min="124" max="124" width="10.875" style="328"/>
    <col min="125" max="125" width="9.375" style="164" bestFit="1" customWidth="1"/>
    <col min="126" max="126" width="15.5" style="219" bestFit="1" customWidth="1"/>
    <col min="127" max="127" width="9.5" style="219" bestFit="1" customWidth="1"/>
    <col min="128" max="128" width="8.375" style="164" bestFit="1" customWidth="1"/>
    <col min="129" max="129" width="16.375" style="219" bestFit="1" customWidth="1"/>
    <col min="130" max="130" width="9.5" style="219" bestFit="1" customWidth="1"/>
    <col min="131" max="131" width="11.625" style="164" customWidth="1"/>
    <col min="132" max="132" width="29.5" style="220" bestFit="1" customWidth="1"/>
    <col min="133" max="133" width="9.125" style="166" bestFit="1" customWidth="1"/>
    <col min="134" max="134" width="29" style="220" bestFit="1" customWidth="1"/>
    <col min="135" max="135" width="19.875" style="181" bestFit="1" customWidth="1"/>
    <col min="136" max="136" width="35.5" style="228" bestFit="1" customWidth="1"/>
    <col min="137" max="137" width="35.5" style="220" bestFit="1" customWidth="1"/>
    <col min="138" max="138" width="12.625" style="376" bestFit="1" customWidth="1"/>
    <col min="139" max="139" width="12.625" style="376" customWidth="1"/>
    <col min="140" max="140" width="42.125" style="166" bestFit="1" customWidth="1"/>
    <col min="141" max="141" width="17.5" style="166" customWidth="1"/>
    <col min="142" max="142" width="10.875" style="166"/>
    <col min="143" max="143" width="13.625" style="166" customWidth="1"/>
    <col min="144" max="16384" width="10.875" style="166"/>
  </cols>
  <sheetData>
    <row r="1" spans="1:139" s="549" customFormat="1">
      <c r="A1" s="542"/>
      <c r="B1" s="543" t="s">
        <v>254</v>
      </c>
      <c r="C1" s="544" t="s">
        <v>255</v>
      </c>
      <c r="D1" s="545"/>
      <c r="E1" s="546"/>
      <c r="F1" s="547" t="s">
        <v>256</v>
      </c>
      <c r="G1" s="548"/>
      <c r="I1" s="550" t="s">
        <v>257</v>
      </c>
      <c r="J1" s="548"/>
      <c r="L1" s="550" t="s">
        <v>258</v>
      </c>
      <c r="M1" s="551"/>
      <c r="N1" s="546"/>
      <c r="O1" s="552" t="s">
        <v>259</v>
      </c>
      <c r="P1" s="548"/>
      <c r="R1" s="552" t="s">
        <v>260</v>
      </c>
      <c r="S1" s="548"/>
      <c r="U1" s="552" t="s">
        <v>261</v>
      </c>
      <c r="V1" s="548"/>
      <c r="X1" s="552" t="s">
        <v>262</v>
      </c>
      <c r="Y1" s="551"/>
      <c r="Z1" s="546"/>
      <c r="AA1" s="553" t="s">
        <v>263</v>
      </c>
      <c r="AB1" s="554"/>
      <c r="AC1" s="546"/>
      <c r="AD1" s="555" t="s">
        <v>264</v>
      </c>
      <c r="AE1" s="554"/>
      <c r="AF1" s="546"/>
      <c r="AG1" s="553" t="s">
        <v>265</v>
      </c>
      <c r="AH1" s="548"/>
      <c r="AI1" s="556"/>
      <c r="AJ1" s="557" t="s">
        <v>49</v>
      </c>
      <c r="AK1" s="558"/>
      <c r="AL1" s="559"/>
      <c r="AM1" s="560" t="s">
        <v>304</v>
      </c>
      <c r="AN1" s="561"/>
      <c r="AO1" s="556"/>
      <c r="AP1" s="560" t="s">
        <v>55</v>
      </c>
      <c r="AQ1" s="562"/>
      <c r="AR1" s="559"/>
      <c r="AS1" s="560" t="s">
        <v>305</v>
      </c>
      <c r="AT1" s="561"/>
      <c r="AU1" s="559"/>
      <c r="AV1" s="560" t="s">
        <v>62</v>
      </c>
      <c r="AW1" s="563"/>
      <c r="AY1" s="552" t="s">
        <v>266</v>
      </c>
      <c r="AZ1" s="551"/>
      <c r="BA1" s="546"/>
      <c r="BB1" s="553" t="s">
        <v>267</v>
      </c>
      <c r="BC1" s="554"/>
      <c r="BD1" s="564"/>
      <c r="BE1" s="552" t="s">
        <v>315</v>
      </c>
      <c r="BF1" s="565"/>
      <c r="BG1" s="566"/>
      <c r="BH1" s="555" t="s">
        <v>295</v>
      </c>
      <c r="BI1" s="554"/>
      <c r="BJ1" s="546"/>
      <c r="BK1" s="553" t="s">
        <v>268</v>
      </c>
      <c r="BL1" s="554"/>
      <c r="BM1" s="554"/>
      <c r="BN1" s="567" t="s">
        <v>296</v>
      </c>
      <c r="BO1" s="554"/>
      <c r="BP1" s="559"/>
      <c r="BQ1" s="560" t="s">
        <v>306</v>
      </c>
      <c r="BR1" s="563"/>
      <c r="BS1" s="546"/>
      <c r="BT1" s="552" t="s">
        <v>111</v>
      </c>
      <c r="BU1" s="551"/>
      <c r="BV1" s="546"/>
      <c r="BW1" s="553" t="s">
        <v>269</v>
      </c>
      <c r="BX1" s="554"/>
      <c r="BY1" s="546"/>
      <c r="BZ1" s="552" t="s">
        <v>270</v>
      </c>
      <c r="CA1" s="551"/>
      <c r="CB1" s="568"/>
      <c r="CC1" s="553" t="s">
        <v>271</v>
      </c>
      <c r="CD1" s="553"/>
      <c r="CE1" s="569"/>
      <c r="CF1" s="553" t="s">
        <v>272</v>
      </c>
      <c r="CG1" s="570"/>
      <c r="CH1" s="568"/>
      <c r="CI1" s="553" t="s">
        <v>273</v>
      </c>
      <c r="CJ1" s="553"/>
      <c r="CK1" s="569"/>
      <c r="CL1" s="552" t="s">
        <v>131</v>
      </c>
      <c r="CM1" s="565"/>
      <c r="CN1" s="569"/>
      <c r="CO1" s="553" t="s">
        <v>274</v>
      </c>
      <c r="CP1" s="570"/>
      <c r="CQ1" s="568"/>
      <c r="CR1" s="552" t="s">
        <v>275</v>
      </c>
      <c r="CS1" s="552"/>
      <c r="CT1" s="571"/>
      <c r="CU1" s="572" t="s">
        <v>276</v>
      </c>
      <c r="CV1" s="572"/>
      <c r="CW1" s="568"/>
      <c r="CX1" s="553" t="s">
        <v>277</v>
      </c>
      <c r="CY1" s="553"/>
      <c r="CZ1" s="568"/>
      <c r="DA1" s="553" t="s">
        <v>278</v>
      </c>
      <c r="DB1" s="553"/>
      <c r="DC1" s="573"/>
      <c r="DD1" s="574" t="s">
        <v>316</v>
      </c>
      <c r="DE1" s="575"/>
      <c r="DF1" s="568"/>
      <c r="DG1" s="553" t="s">
        <v>279</v>
      </c>
      <c r="DH1" s="553"/>
      <c r="DI1" s="559"/>
      <c r="DJ1" s="560" t="s">
        <v>307</v>
      </c>
      <c r="DK1" s="561"/>
      <c r="DL1" s="568"/>
      <c r="DM1" s="553" t="s">
        <v>280</v>
      </c>
      <c r="DN1" s="553"/>
      <c r="DO1" s="559"/>
      <c r="DP1" s="560" t="s">
        <v>308</v>
      </c>
      <c r="DQ1" s="563"/>
      <c r="DR1" s="576"/>
      <c r="DS1" s="577" t="s">
        <v>297</v>
      </c>
      <c r="DT1" s="577"/>
      <c r="DU1" s="568"/>
      <c r="DV1" s="553" t="s">
        <v>281</v>
      </c>
      <c r="DW1" s="553"/>
      <c r="DX1" s="568"/>
      <c r="DY1" s="553" t="s">
        <v>282</v>
      </c>
      <c r="DZ1" s="553"/>
      <c r="EA1" s="546"/>
      <c r="EB1" s="544" t="s">
        <v>209</v>
      </c>
      <c r="ED1" s="544" t="s">
        <v>210</v>
      </c>
      <c r="EE1" s="578"/>
      <c r="EF1" s="568" t="s">
        <v>209</v>
      </c>
      <c r="EG1" s="579" t="s">
        <v>209</v>
      </c>
      <c r="EH1" s="564"/>
      <c r="EI1" s="564"/>
    </row>
    <row r="2" spans="1:139" s="549" customFormat="1" ht="15.75">
      <c r="A2" s="580" t="s">
        <v>212</v>
      </c>
      <c r="B2" s="581" t="s">
        <v>225</v>
      </c>
      <c r="C2" s="582" t="s">
        <v>283</v>
      </c>
      <c r="D2" s="583"/>
      <c r="E2" s="584" t="s">
        <v>284</v>
      </c>
      <c r="F2" s="585" t="s">
        <v>285</v>
      </c>
      <c r="G2" s="586" t="s">
        <v>317</v>
      </c>
      <c r="H2" s="587" t="s">
        <v>216</v>
      </c>
      <c r="I2" s="585" t="s">
        <v>285</v>
      </c>
      <c r="J2" s="585" t="s">
        <v>218</v>
      </c>
      <c r="K2" s="584" t="s">
        <v>284</v>
      </c>
      <c r="L2" s="585" t="s">
        <v>285</v>
      </c>
      <c r="M2" s="588" t="s">
        <v>317</v>
      </c>
      <c r="N2" s="587" t="s">
        <v>216</v>
      </c>
      <c r="O2" s="585" t="s">
        <v>285</v>
      </c>
      <c r="P2" s="585" t="s">
        <v>218</v>
      </c>
      <c r="Q2" s="584" t="s">
        <v>284</v>
      </c>
      <c r="R2" s="585" t="s">
        <v>285</v>
      </c>
      <c r="S2" s="586" t="s">
        <v>317</v>
      </c>
      <c r="T2" s="587" t="s">
        <v>216</v>
      </c>
      <c r="U2" s="585" t="s">
        <v>285</v>
      </c>
      <c r="V2" s="585" t="s">
        <v>218</v>
      </c>
      <c r="W2" s="584" t="s">
        <v>284</v>
      </c>
      <c r="X2" s="585" t="s">
        <v>285</v>
      </c>
      <c r="Y2" s="588" t="s">
        <v>317</v>
      </c>
      <c r="Z2" s="587" t="s">
        <v>216</v>
      </c>
      <c r="AA2" s="585" t="s">
        <v>285</v>
      </c>
      <c r="AB2" s="589" t="s">
        <v>218</v>
      </c>
      <c r="AC2" s="584" t="s">
        <v>284</v>
      </c>
      <c r="AD2" s="585" t="s">
        <v>285</v>
      </c>
      <c r="AE2" s="588" t="s">
        <v>317</v>
      </c>
      <c r="AF2" s="587" t="s">
        <v>216</v>
      </c>
      <c r="AG2" s="585" t="s">
        <v>285</v>
      </c>
      <c r="AH2" s="585" t="s">
        <v>218</v>
      </c>
      <c r="AI2" s="590" t="s">
        <v>309</v>
      </c>
      <c r="AJ2" s="591" t="s">
        <v>285</v>
      </c>
      <c r="AK2" s="592" t="s">
        <v>311</v>
      </c>
      <c r="AL2" s="573" t="s">
        <v>309</v>
      </c>
      <c r="AM2" s="593" t="s">
        <v>285</v>
      </c>
      <c r="AN2" s="594" t="s">
        <v>312</v>
      </c>
      <c r="AO2" s="595" t="s">
        <v>309</v>
      </c>
      <c r="AP2" s="596" t="s">
        <v>285</v>
      </c>
      <c r="AQ2" s="597" t="s">
        <v>313</v>
      </c>
      <c r="AR2" s="595" t="s">
        <v>309</v>
      </c>
      <c r="AS2" s="596" t="s">
        <v>285</v>
      </c>
      <c r="AT2" s="596" t="s">
        <v>310</v>
      </c>
      <c r="AU2" s="573" t="s">
        <v>309</v>
      </c>
      <c r="AV2" s="593" t="s">
        <v>285</v>
      </c>
      <c r="AW2" s="598" t="s">
        <v>311</v>
      </c>
      <c r="AX2" s="584" t="s">
        <v>284</v>
      </c>
      <c r="AY2" s="585" t="s">
        <v>285</v>
      </c>
      <c r="AZ2" s="588" t="s">
        <v>317</v>
      </c>
      <c r="BA2" s="587" t="s">
        <v>216</v>
      </c>
      <c r="BB2" s="585" t="s">
        <v>285</v>
      </c>
      <c r="BC2" s="589" t="s">
        <v>317</v>
      </c>
      <c r="BD2" s="595" t="s">
        <v>309</v>
      </c>
      <c r="BE2" s="596" t="s">
        <v>285</v>
      </c>
      <c r="BF2" s="596" t="s">
        <v>314</v>
      </c>
      <c r="BG2" s="599" t="s">
        <v>300</v>
      </c>
      <c r="BH2" s="589" t="s">
        <v>285</v>
      </c>
      <c r="BI2" s="589" t="s">
        <v>317</v>
      </c>
      <c r="BJ2" s="584" t="s">
        <v>284</v>
      </c>
      <c r="BK2" s="585" t="s">
        <v>285</v>
      </c>
      <c r="BL2" s="588" t="s">
        <v>317</v>
      </c>
      <c r="BM2" s="585" t="s">
        <v>216</v>
      </c>
      <c r="BN2" s="585" t="s">
        <v>285</v>
      </c>
      <c r="BO2" s="588" t="s">
        <v>218</v>
      </c>
      <c r="BP2" s="573" t="s">
        <v>309</v>
      </c>
      <c r="BQ2" s="593" t="s">
        <v>285</v>
      </c>
      <c r="BR2" s="598" t="s">
        <v>311</v>
      </c>
      <c r="BS2" s="587" t="s">
        <v>216</v>
      </c>
      <c r="BT2" s="585" t="s">
        <v>285</v>
      </c>
      <c r="BU2" s="589" t="s">
        <v>317</v>
      </c>
      <c r="BV2" s="584" t="s">
        <v>284</v>
      </c>
      <c r="BW2" s="585" t="s">
        <v>285</v>
      </c>
      <c r="BX2" s="588" t="s">
        <v>317</v>
      </c>
      <c r="BY2" s="587" t="s">
        <v>216</v>
      </c>
      <c r="BZ2" s="585" t="s">
        <v>285</v>
      </c>
      <c r="CA2" s="589" t="s">
        <v>218</v>
      </c>
      <c r="CB2" s="584" t="s">
        <v>284</v>
      </c>
      <c r="CC2" s="585" t="s">
        <v>285</v>
      </c>
      <c r="CD2" s="588" t="s">
        <v>317</v>
      </c>
      <c r="CE2" s="587" t="s">
        <v>216</v>
      </c>
      <c r="CF2" s="585" t="s">
        <v>285</v>
      </c>
      <c r="CG2" s="589" t="s">
        <v>218</v>
      </c>
      <c r="CH2" s="584" t="s">
        <v>284</v>
      </c>
      <c r="CI2" s="585" t="s">
        <v>285</v>
      </c>
      <c r="CJ2" s="588" t="s">
        <v>317</v>
      </c>
      <c r="CK2" s="587" t="s">
        <v>216</v>
      </c>
      <c r="CL2" s="585" t="s">
        <v>285</v>
      </c>
      <c r="CM2" s="589" t="s">
        <v>218</v>
      </c>
      <c r="CN2" s="584" t="s">
        <v>284</v>
      </c>
      <c r="CO2" s="585" t="s">
        <v>285</v>
      </c>
      <c r="CP2" s="588" t="s">
        <v>317</v>
      </c>
      <c r="CQ2" s="587" t="s">
        <v>216</v>
      </c>
      <c r="CR2" s="585" t="s">
        <v>285</v>
      </c>
      <c r="CS2" s="589" t="s">
        <v>218</v>
      </c>
      <c r="CT2" s="584" t="s">
        <v>284</v>
      </c>
      <c r="CU2" s="585" t="s">
        <v>285</v>
      </c>
      <c r="CV2" s="588" t="s">
        <v>317</v>
      </c>
      <c r="CW2" s="587" t="s">
        <v>216</v>
      </c>
      <c r="CX2" s="585" t="s">
        <v>285</v>
      </c>
      <c r="CY2" s="589" t="s">
        <v>218</v>
      </c>
      <c r="CZ2" s="584" t="s">
        <v>284</v>
      </c>
      <c r="DA2" s="585" t="s">
        <v>285</v>
      </c>
      <c r="DB2" s="588" t="s">
        <v>317</v>
      </c>
      <c r="DC2" s="595" t="s">
        <v>309</v>
      </c>
      <c r="DD2" s="596" t="s">
        <v>285</v>
      </c>
      <c r="DE2" s="596" t="s">
        <v>310</v>
      </c>
      <c r="DF2" s="587" t="s">
        <v>216</v>
      </c>
      <c r="DG2" s="585" t="s">
        <v>285</v>
      </c>
      <c r="DH2" s="589" t="s">
        <v>218</v>
      </c>
      <c r="DI2" s="600" t="s">
        <v>309</v>
      </c>
      <c r="DJ2" s="593" t="s">
        <v>285</v>
      </c>
      <c r="DK2" s="601" t="s">
        <v>314</v>
      </c>
      <c r="DL2" s="584" t="s">
        <v>284</v>
      </c>
      <c r="DM2" s="585" t="s">
        <v>285</v>
      </c>
      <c r="DN2" s="588" t="s">
        <v>317</v>
      </c>
      <c r="DO2" s="573" t="s">
        <v>309</v>
      </c>
      <c r="DP2" s="593" t="s">
        <v>285</v>
      </c>
      <c r="DQ2" s="598" t="s">
        <v>311</v>
      </c>
      <c r="DR2" s="602" t="s">
        <v>216</v>
      </c>
      <c r="DS2" s="603" t="s">
        <v>285</v>
      </c>
      <c r="DT2" s="604" t="s">
        <v>218</v>
      </c>
      <c r="DU2" s="587" t="s">
        <v>216</v>
      </c>
      <c r="DV2" s="585" t="s">
        <v>285</v>
      </c>
      <c r="DW2" s="589" t="s">
        <v>218</v>
      </c>
      <c r="DX2" s="584" t="s">
        <v>284</v>
      </c>
      <c r="DY2" s="585" t="s">
        <v>285</v>
      </c>
      <c r="DZ2" s="588" t="s">
        <v>317</v>
      </c>
      <c r="EA2" s="605"/>
      <c r="EB2" s="544" t="s">
        <v>219</v>
      </c>
      <c r="EC2" s="606" t="s">
        <v>287</v>
      </c>
      <c r="ED2" s="544" t="s">
        <v>221</v>
      </c>
      <c r="EE2" s="607" t="s">
        <v>288</v>
      </c>
      <c r="EF2" s="608" t="s">
        <v>222</v>
      </c>
      <c r="EG2" s="609"/>
      <c r="EH2" s="564"/>
      <c r="EI2" s="564"/>
    </row>
    <row r="3" spans="1:139" ht="15.75">
      <c r="A3" s="171">
        <v>37987</v>
      </c>
      <c r="B3" s="172">
        <v>359600000000</v>
      </c>
      <c r="C3" s="173">
        <v>8186050199.0069895</v>
      </c>
      <c r="D3" s="610"/>
      <c r="E3" s="174">
        <v>0.1171845760588289</v>
      </c>
      <c r="F3" s="175">
        <v>0</v>
      </c>
      <c r="G3" s="175">
        <f>E3*F3</f>
        <v>0</v>
      </c>
      <c r="H3" s="176">
        <v>6.464543960671322E-2</v>
      </c>
      <c r="I3" s="175">
        <v>0</v>
      </c>
      <c r="J3" s="175">
        <f>H3*I3</f>
        <v>0</v>
      </c>
      <c r="K3" s="176">
        <v>0</v>
      </c>
      <c r="L3" s="175">
        <f>'[2]SPU investering'!B4</f>
        <v>0</v>
      </c>
      <c r="M3" s="177">
        <f>K3*L3</f>
        <v>0</v>
      </c>
      <c r="N3" s="174">
        <v>-2.1308898610519458E-2</v>
      </c>
      <c r="O3" s="175">
        <f>'[2]SPU investering'!B5</f>
        <v>0</v>
      </c>
      <c r="P3" s="175">
        <f>N3*O3</f>
        <v>0</v>
      </c>
      <c r="Q3" s="176">
        <v>0</v>
      </c>
      <c r="R3" s="178">
        <f>'[2]SPU investering'!B6</f>
        <v>0</v>
      </c>
      <c r="S3" s="178">
        <f>Q3*R3</f>
        <v>0</v>
      </c>
      <c r="T3" s="176">
        <v>6.2044003157810813E-2</v>
      </c>
      <c r="U3" s="178">
        <f>'[2]SPU investering'!B7</f>
        <v>0</v>
      </c>
      <c r="V3" s="178">
        <f>T3*U3</f>
        <v>0</v>
      </c>
      <c r="W3" s="176">
        <v>0</v>
      </c>
      <c r="X3" s="178">
        <f>'[2]SPU investering'!B8</f>
        <v>0</v>
      </c>
      <c r="Y3" s="179">
        <f>W3*X3</f>
        <v>0</v>
      </c>
      <c r="Z3" s="174">
        <v>8.142105240824879E-2</v>
      </c>
      <c r="AA3" s="175">
        <f>'[2]SPU investering'!B9</f>
        <v>0</v>
      </c>
      <c r="AB3" s="177">
        <f>Z3*AA3</f>
        <v>0</v>
      </c>
      <c r="AC3" s="174">
        <v>0</v>
      </c>
      <c r="AD3" s="175">
        <v>0</v>
      </c>
      <c r="AE3" s="177">
        <f>AC3*AD3</f>
        <v>0</v>
      </c>
      <c r="AF3" s="174">
        <v>-0.26535303920543973</v>
      </c>
      <c r="AG3" s="175">
        <v>0</v>
      </c>
      <c r="AH3" s="175">
        <f t="shared" ref="AH3:AH66" si="0">AF3*AG3</f>
        <v>0</v>
      </c>
      <c r="AI3" s="331">
        <v>4.198467210741838E-2</v>
      </c>
      <c r="AJ3" s="231">
        <v>456920000</v>
      </c>
      <c r="AK3" s="173">
        <f>AI3*AJ3</f>
        <v>19183636.379321605</v>
      </c>
      <c r="AL3" s="332">
        <v>6.1943098204496221E-2</v>
      </c>
      <c r="AM3" s="173">
        <v>838832000</v>
      </c>
      <c r="AN3" s="173">
        <f>AL3*AM3</f>
        <v>51959852.953073971</v>
      </c>
      <c r="AO3" s="503">
        <v>0</v>
      </c>
      <c r="AP3" s="173">
        <v>343763000</v>
      </c>
      <c r="AQ3" s="316">
        <f>AP3*AO3</f>
        <v>0</v>
      </c>
      <c r="AR3" s="332">
        <v>6.3503276748434506E-2</v>
      </c>
      <c r="AS3" s="173">
        <v>199960000</v>
      </c>
      <c r="AT3" s="173">
        <f>AR3*AS3</f>
        <v>12698115.218616964</v>
      </c>
      <c r="AU3" s="415">
        <v>0</v>
      </c>
      <c r="AV3" s="173">
        <v>0</v>
      </c>
      <c r="AW3" s="173">
        <f>AU3*AV3</f>
        <v>0</v>
      </c>
      <c r="AX3" s="176">
        <v>-4.641463566850515E-2</v>
      </c>
      <c r="AY3" s="178">
        <f>'[2]SPU investering'!B12</f>
        <v>0</v>
      </c>
      <c r="AZ3" s="179">
        <f>AX3*AY3</f>
        <v>0</v>
      </c>
      <c r="BA3" s="174">
        <v>0</v>
      </c>
      <c r="BB3" s="175">
        <f>'[2]SPU investering'!B13</f>
        <v>0</v>
      </c>
      <c r="BC3" s="177">
        <f>BA3*BB3</f>
        <v>0</v>
      </c>
      <c r="BD3" s="332">
        <v>2.3646571901501559E-2</v>
      </c>
      <c r="BE3" s="173">
        <v>213533000</v>
      </c>
      <c r="BF3" s="172">
        <f>BD3*BE3</f>
        <v>5049323.4378433321</v>
      </c>
      <c r="BG3" s="203">
        <v>0</v>
      </c>
      <c r="BH3" s="177">
        <v>0</v>
      </c>
      <c r="BI3" s="177">
        <v>0</v>
      </c>
      <c r="BJ3" s="174">
        <v>0</v>
      </c>
      <c r="BK3" s="175">
        <f>'[2]SPU investering'!B14</f>
        <v>0</v>
      </c>
      <c r="BL3" s="177">
        <f>BJ3*BK3</f>
        <v>0</v>
      </c>
      <c r="BM3" s="203">
        <v>2.1511477317541224E-2</v>
      </c>
      <c r="BN3" s="173">
        <v>33994000</v>
      </c>
      <c r="BO3" s="177">
        <f>BM3*BN3</f>
        <v>731261.15993249638</v>
      </c>
      <c r="BP3" s="332">
        <v>5.9595973673839106E-2</v>
      </c>
      <c r="BQ3" s="173">
        <v>0</v>
      </c>
      <c r="BR3" s="172">
        <f>BP3*BQ3</f>
        <v>0</v>
      </c>
      <c r="BS3" s="174">
        <v>8.3150107879571486E-2</v>
      </c>
      <c r="BT3" s="175">
        <f>'[2]SPU investering'!B15</f>
        <v>269413000</v>
      </c>
      <c r="BU3" s="177">
        <f>BS3*BT3</f>
        <v>22401720.014158994</v>
      </c>
      <c r="BV3" s="174">
        <v>1.8738575680868983E-2</v>
      </c>
      <c r="BW3" s="175">
        <f>'[2]SPU investering'!B16</f>
        <v>122726000</v>
      </c>
      <c r="BX3" s="177">
        <f>BV3*BW3</f>
        <v>2299710.4390103268</v>
      </c>
      <c r="BY3" s="174">
        <v>4.3031276926974643E-2</v>
      </c>
      <c r="BZ3" s="175">
        <f>'[2]SPU investering'!B17</f>
        <v>51902000</v>
      </c>
      <c r="CA3" s="177">
        <f>BY3*BZ3</f>
        <v>2233409.3350638379</v>
      </c>
      <c r="CB3" s="174">
        <v>5.3805059598440765E-2</v>
      </c>
      <c r="CC3" s="175">
        <f>'[2]SPU investering'!B18</f>
        <v>89111000</v>
      </c>
      <c r="CD3" s="177">
        <f>CB3*CC3</f>
        <v>4794622.6658766549</v>
      </c>
      <c r="CE3" s="174">
        <v>3.4191800846089818E-2</v>
      </c>
      <c r="CF3" s="175">
        <v>0</v>
      </c>
      <c r="CG3" s="177">
        <f>CE3*CF3</f>
        <v>0</v>
      </c>
      <c r="CH3" s="174">
        <v>7.1038822097264547E-3</v>
      </c>
      <c r="CI3" s="175">
        <f>'[2]SPU investering'!B20</f>
        <v>10712000</v>
      </c>
      <c r="CJ3" s="177">
        <f>CH3*CI3</f>
        <v>76096.786230589787</v>
      </c>
      <c r="CK3" s="174">
        <v>0</v>
      </c>
      <c r="CL3" s="175">
        <f>'[2]SPU investering'!B21</f>
        <v>0</v>
      </c>
      <c r="CM3" s="177">
        <f>CK3*CL3</f>
        <v>0</v>
      </c>
      <c r="CN3" s="174">
        <v>1.2733999768603245E-2</v>
      </c>
      <c r="CO3" s="175">
        <f>'[2]SPU investering'!B22</f>
        <v>0</v>
      </c>
      <c r="CP3" s="177">
        <f>CN3*CO3</f>
        <v>0</v>
      </c>
      <c r="CQ3" s="174">
        <v>0.24503622794689997</v>
      </c>
      <c r="CR3" s="175">
        <f>'[2]SPU investering'!B23</f>
        <v>0</v>
      </c>
      <c r="CS3" s="177">
        <f>CQ3*CR3</f>
        <v>0</v>
      </c>
      <c r="CT3" s="174">
        <v>3.8762277588150198E-3</v>
      </c>
      <c r="CU3" s="175">
        <f>'[2]SPU investering'!B24</f>
        <v>24441000</v>
      </c>
      <c r="CV3" s="177">
        <f>CT3*CU3</f>
        <v>94738.882653197899</v>
      </c>
      <c r="CW3" s="174">
        <v>6.2701730115951468E-2</v>
      </c>
      <c r="CX3" s="175">
        <f>'[2]SPU investering'!B25</f>
        <v>0</v>
      </c>
      <c r="CY3" s="177">
        <f>CW3*CX3</f>
        <v>0</v>
      </c>
      <c r="CZ3" s="174">
        <v>0</v>
      </c>
      <c r="DA3" s="175">
        <f>'[2]SPU investering'!B26</f>
        <v>0</v>
      </c>
      <c r="DB3" s="177">
        <f>CZ3*DA3</f>
        <v>0</v>
      </c>
      <c r="DC3" s="228">
        <v>0</v>
      </c>
      <c r="DD3" s="334">
        <v>0</v>
      </c>
      <c r="DE3" s="316">
        <f>DC3*DD3</f>
        <v>0</v>
      </c>
      <c r="DF3" s="174">
        <v>0</v>
      </c>
      <c r="DG3" s="175">
        <f>'[2]SPU investering'!B27</f>
        <v>0</v>
      </c>
      <c r="DH3" s="177">
        <f>DF3*DG3</f>
        <v>0</v>
      </c>
      <c r="DI3" s="332">
        <v>6.9650082724304757E-2</v>
      </c>
      <c r="DJ3" s="173">
        <v>0</v>
      </c>
      <c r="DK3" s="173">
        <f>DI3*DJ3</f>
        <v>0</v>
      </c>
      <c r="DL3" s="174">
        <v>-3.7994533625248718E-2</v>
      </c>
      <c r="DM3" s="175">
        <f>'[2]SPU investering'!B28</f>
        <v>0</v>
      </c>
      <c r="DN3" s="177">
        <f>DM3*DL3</f>
        <v>0</v>
      </c>
      <c r="DO3" s="332">
        <v>-3.7666749857064316E-3</v>
      </c>
      <c r="DP3" s="173">
        <v>0</v>
      </c>
      <c r="DQ3" s="173">
        <f>DO3*DP3</f>
        <v>0</v>
      </c>
      <c r="DR3" s="431">
        <v>0</v>
      </c>
      <c r="DS3" s="335">
        <v>0</v>
      </c>
      <c r="DT3" s="335">
        <v>0</v>
      </c>
      <c r="DU3" s="174">
        <v>-0.19384572273056716</v>
      </c>
      <c r="DV3" s="175">
        <f>'[2]SPU investering'!B29</f>
        <v>0</v>
      </c>
      <c r="DW3" s="177">
        <f>DU3*DV3</f>
        <v>0</v>
      </c>
      <c r="DX3" s="174">
        <v>0</v>
      </c>
      <c r="DY3" s="179">
        <f>'[2]SPU investering'!B30</f>
        <v>0</v>
      </c>
      <c r="DZ3" s="179">
        <f>DX3*DY3</f>
        <v>0</v>
      </c>
      <c r="EB3" s="611">
        <f>C3-G3-J3-M3-P3-S3-V3-Y3-AB3-AE3-AH3-AK3-AN3-AQ3-AT3-AW3-AZ3-BC3-BF3-BI3-BL3-BO3-BR3-BU3-BX3-CA3-CD3-CG3-CJ3-CM3-CP3-CS3-CV3-CY3-DB3-DE3-DH3-DK3-DN3-DQ3-DT3-DW3-DZ3</f>
        <v>8064527711.7352066</v>
      </c>
      <c r="ED3" s="611">
        <f>B3-F3-I3-L3-O3-R3-U3-X3-AA3-AD3-AG3-AJ3-AM3-AP3-AS3-AV3-AY3-BB3-BE3-BH3-BK3-BN3-BQ3-BT3-BW3-BZ3-CC3-CF3-CI3-CL3-CO3-CR3-CU3-CX3-DA3-DD3-DG3-DJ3-DM3-DP3-DS3-DV3-DY3</f>
        <v>356944693000</v>
      </c>
      <c r="EF3" s="182">
        <f>EB3/ED3</f>
        <v>2.2593213654349544E-2</v>
      </c>
      <c r="EG3" s="183">
        <v>2.2764322021710203E-2</v>
      </c>
    </row>
    <row r="4" spans="1:139" ht="15.75">
      <c r="A4" s="171">
        <v>38018</v>
      </c>
      <c r="B4" s="172">
        <v>367786050199.00696</v>
      </c>
      <c r="C4" s="173">
        <v>8350304202.8946877</v>
      </c>
      <c r="D4" s="610"/>
      <c r="E4" s="174">
        <v>-3.7142529685507845E-2</v>
      </c>
      <c r="F4" s="175">
        <v>0</v>
      </c>
      <c r="G4" s="175">
        <f t="shared" ref="G4:G67" si="1">E4*F4</f>
        <v>0</v>
      </c>
      <c r="H4" s="176">
        <v>-0.15692581807598058</v>
      </c>
      <c r="I4" s="175">
        <v>0</v>
      </c>
      <c r="J4" s="175">
        <f t="shared" ref="J4:J67" si="2">H4*I4</f>
        <v>0</v>
      </c>
      <c r="K4" s="176">
        <v>0</v>
      </c>
      <c r="L4" s="175">
        <v>0</v>
      </c>
      <c r="M4" s="177">
        <f t="shared" ref="M4:M67" si="3">K4*L4</f>
        <v>0</v>
      </c>
      <c r="N4" s="174">
        <v>-2.1599953546447163E-2</v>
      </c>
      <c r="O4" s="175">
        <v>0</v>
      </c>
      <c r="P4" s="175">
        <f t="shared" ref="P4:P67" si="4">N4*O4</f>
        <v>0</v>
      </c>
      <c r="Q4" s="176">
        <v>0</v>
      </c>
      <c r="R4" s="178">
        <v>0</v>
      </c>
      <c r="S4" s="178">
        <f t="shared" ref="S4:S67" si="5">Q4*R4</f>
        <v>0</v>
      </c>
      <c r="T4" s="176">
        <v>2.6557340200500799E-2</v>
      </c>
      <c r="U4" s="178">
        <v>0</v>
      </c>
      <c r="V4" s="178">
        <f t="shared" ref="V4:V67" si="6">T4*U4</f>
        <v>0</v>
      </c>
      <c r="W4" s="176">
        <v>0</v>
      </c>
      <c r="X4" s="178">
        <v>0</v>
      </c>
      <c r="Y4" s="179">
        <f t="shared" ref="Y4:Y67" si="7">W4*X4</f>
        <v>0</v>
      </c>
      <c r="Z4" s="174">
        <v>7.7902997696350146E-2</v>
      </c>
      <c r="AA4" s="175">
        <v>0</v>
      </c>
      <c r="AB4" s="177">
        <f t="shared" ref="AB4:AB67" si="8">Z4*AA4</f>
        <v>0</v>
      </c>
      <c r="AC4" s="174">
        <v>0</v>
      </c>
      <c r="AD4" s="175">
        <v>0</v>
      </c>
      <c r="AE4" s="177">
        <f t="shared" ref="AE4:AE67" si="9">AC4*AD4</f>
        <v>0</v>
      </c>
      <c r="AF4" s="174">
        <v>4.7236448304504748E-2</v>
      </c>
      <c r="AG4" s="175">
        <v>0</v>
      </c>
      <c r="AH4" s="175">
        <f t="shared" si="0"/>
        <v>0</v>
      </c>
      <c r="AI4" s="331">
        <v>3.6827152913975689E-2</v>
      </c>
      <c r="AJ4" s="231">
        <f>AJ3*(1+AI3)</f>
        <v>476103636.37932163</v>
      </c>
      <c r="AK4" s="173">
        <f t="shared" ref="AK4:AK67" si="10">AI4*AJ4</f>
        <v>17533541.419841155</v>
      </c>
      <c r="AL4" s="332">
        <v>8.6882868852797626E-2</v>
      </c>
      <c r="AM4" s="173">
        <f>AM3*(1+AL3)</f>
        <v>890791852.95307398</v>
      </c>
      <c r="AN4" s="173">
        <f t="shared" ref="AN4:AN67" si="11">AL4*AM4</f>
        <v>77394551.735262513</v>
      </c>
      <c r="AO4" s="503">
        <v>0</v>
      </c>
      <c r="AP4" s="173">
        <f>AP3*(1+AO3)</f>
        <v>343763000</v>
      </c>
      <c r="AQ4" s="316">
        <f t="shared" ref="AQ4:AQ67" si="12">AP4*AO4</f>
        <v>0</v>
      </c>
      <c r="AR4" s="332">
        <v>4.4143119727073861E-2</v>
      </c>
      <c r="AS4" s="173">
        <f>AS3*(1+AR3)</f>
        <v>212658115.21861696</v>
      </c>
      <c r="AT4" s="173">
        <f t="shared" ref="AT4:AT67" si="13">AR4*AS4</f>
        <v>9387392.641029276</v>
      </c>
      <c r="AU4" s="415">
        <v>0</v>
      </c>
      <c r="AV4" s="173">
        <v>0</v>
      </c>
      <c r="AW4" s="173">
        <f t="shared" ref="AW4:AW67" si="14">AU4*AV4</f>
        <v>0</v>
      </c>
      <c r="AX4" s="176">
        <v>-9.2617541718187105E-2</v>
      </c>
      <c r="AY4" s="175">
        <v>0</v>
      </c>
      <c r="AZ4" s="179">
        <f t="shared" ref="AZ4:AZ67" si="15">AX4*AY4</f>
        <v>0</v>
      </c>
      <c r="BA4" s="174">
        <v>0</v>
      </c>
      <c r="BB4" s="175">
        <v>0</v>
      </c>
      <c r="BC4" s="177">
        <f t="shared" ref="BC4:BC67" si="16">BA4*BB4</f>
        <v>0</v>
      </c>
      <c r="BD4" s="332">
        <v>-4.8404896284396155E-2</v>
      </c>
      <c r="BE4" s="173">
        <f>BE3*(1+BD3)</f>
        <v>218582323.43784332</v>
      </c>
      <c r="BF4" s="172">
        <f t="shared" ref="BF4:BF67" si="17">BD4*BE4</f>
        <v>-10580454.695611142</v>
      </c>
      <c r="BG4" s="203">
        <v>0</v>
      </c>
      <c r="BH4" s="177">
        <v>0</v>
      </c>
      <c r="BI4" s="177">
        <v>0</v>
      </c>
      <c r="BJ4" s="174">
        <v>0</v>
      </c>
      <c r="BK4" s="175">
        <v>0</v>
      </c>
      <c r="BL4" s="177">
        <f t="shared" ref="BL4:BL50" si="18">BJ4*BK4</f>
        <v>0</v>
      </c>
      <c r="BM4" s="203">
        <v>0.13322919613088308</v>
      </c>
      <c r="BN4" s="177">
        <f>BN3*(1+BM3)</f>
        <v>34725261.159932502</v>
      </c>
      <c r="BO4" s="177">
        <f t="shared" ref="BO4:BO67" si="19">BM4*BN4</f>
        <v>4626418.6297727833</v>
      </c>
      <c r="BP4" s="332">
        <v>4.5360381859552421E-2</v>
      </c>
      <c r="BQ4" s="173">
        <v>0</v>
      </c>
      <c r="BR4" s="172">
        <f t="shared" ref="BR4:BR67" si="20">BP4*BQ4</f>
        <v>0</v>
      </c>
      <c r="BS4" s="174">
        <v>-5.9299480863204542E-3</v>
      </c>
      <c r="BT4" s="175">
        <f>BT3*(1+BS3)</f>
        <v>291814720.01415902</v>
      </c>
      <c r="BU4" s="177">
        <f t="shared" ref="BU4:BU67" si="21">BS4*BT4</f>
        <v>-1730446.1405081016</v>
      </c>
      <c r="BV4" s="174">
        <v>5.3643551705278743E-2</v>
      </c>
      <c r="BW4" s="175">
        <f>BW3*(1+BV3)</f>
        <v>125025710.43901032</v>
      </c>
      <c r="BX4" s="177">
        <f t="shared" ref="BX4:BX62" si="22">BV4*BW4</f>
        <v>6706823.1624242589</v>
      </c>
      <c r="BY4" s="174">
        <v>-2.6041010981783821E-2</v>
      </c>
      <c r="BZ4" s="175">
        <f>BZ3*(1+BY3)</f>
        <v>54135409.335063845</v>
      </c>
      <c r="CA4" s="177">
        <f t="shared" ref="CA4:CA67" si="23">BY4*BZ4</f>
        <v>-1409740.78899776</v>
      </c>
      <c r="CB4" s="174">
        <v>5.8615428565246076E-2</v>
      </c>
      <c r="CC4" s="175">
        <f>CC3*(1+CB3)</f>
        <v>93905622.665876657</v>
      </c>
      <c r="CD4" s="177">
        <f t="shared" ref="CD4:CD67" si="24">CB4*CC4</f>
        <v>5504318.3172466457</v>
      </c>
      <c r="CE4" s="174">
        <v>-0.15415276946433001</v>
      </c>
      <c r="CF4" s="175">
        <v>0</v>
      </c>
      <c r="CG4" s="177">
        <f t="shared" ref="CG4:CG67" si="25">CE4*CF4</f>
        <v>0</v>
      </c>
      <c r="CH4" s="174">
        <v>-1.0277584133716117E-2</v>
      </c>
      <c r="CI4" s="175">
        <f>CI3*(1+CH3)</f>
        <v>10788096.78623059</v>
      </c>
      <c r="CJ4" s="177">
        <f t="shared" ref="CJ4:CJ67" si="26">CH4*CI4</f>
        <v>-110875.57236315735</v>
      </c>
      <c r="CK4" s="174">
        <v>0</v>
      </c>
      <c r="CL4" s="175">
        <v>0</v>
      </c>
      <c r="CM4" s="177">
        <f t="shared" ref="CM4:CM67" si="27">CK4*CL4</f>
        <v>0</v>
      </c>
      <c r="CN4" s="174">
        <v>5.2114496216278436E-2</v>
      </c>
      <c r="CO4" s="175">
        <v>0</v>
      </c>
      <c r="CP4" s="177">
        <f t="shared" ref="CP4:CP67" si="28">CN4*CO4</f>
        <v>0</v>
      </c>
      <c r="CQ4" s="174">
        <v>-1.5853924792650669E-2</v>
      </c>
      <c r="CR4" s="175">
        <v>0</v>
      </c>
      <c r="CS4" s="177">
        <f t="shared" ref="CS4:CS67" si="29">CQ4*CR4</f>
        <v>0</v>
      </c>
      <c r="CT4" s="174">
        <v>-6.5596817919545483E-2</v>
      </c>
      <c r="CU4" s="175">
        <f>CU3*(1+CT3)</f>
        <v>24535738.882653195</v>
      </c>
      <c r="CV4" s="177">
        <f t="shared" ref="CV4:CV67" si="30">CT4*CU4</f>
        <v>-1609466.3960069141</v>
      </c>
      <c r="CW4" s="174">
        <v>-0.27377626613962908</v>
      </c>
      <c r="CX4" s="175">
        <v>0</v>
      </c>
      <c r="CY4" s="177">
        <f t="shared" ref="CY4:CY67" si="31">CW4*CX4</f>
        <v>0</v>
      </c>
      <c r="CZ4" s="174">
        <v>0</v>
      </c>
      <c r="DA4" s="175">
        <v>0</v>
      </c>
      <c r="DB4" s="177">
        <f t="shared" ref="DB4:DB67" si="32">CZ4*DA4</f>
        <v>0</v>
      </c>
      <c r="DC4" s="228">
        <v>0</v>
      </c>
      <c r="DD4" s="334">
        <v>0</v>
      </c>
      <c r="DE4" s="316">
        <f t="shared" ref="DE4:DE67" si="33">DC4*DD4</f>
        <v>0</v>
      </c>
      <c r="DF4" s="174">
        <v>0</v>
      </c>
      <c r="DG4" s="175">
        <v>0</v>
      </c>
      <c r="DH4" s="177">
        <f t="shared" ref="DH4:DH67" si="34">DF4*DG4</f>
        <v>0</v>
      </c>
      <c r="DI4" s="332">
        <v>-1.7876495378903626E-2</v>
      </c>
      <c r="DJ4" s="173">
        <v>0</v>
      </c>
      <c r="DK4" s="173">
        <f t="shared" ref="DK4:DK67" si="35">DI4*DJ4</f>
        <v>0</v>
      </c>
      <c r="DL4" s="174">
        <v>-9.3575677521968381E-2</v>
      </c>
      <c r="DM4" s="175">
        <v>0</v>
      </c>
      <c r="DN4" s="177">
        <f t="shared" ref="DN4:DN67" si="36">DM4*DL4</f>
        <v>0</v>
      </c>
      <c r="DO4" s="332">
        <v>-0.14800614638171594</v>
      </c>
      <c r="DP4" s="173">
        <v>0</v>
      </c>
      <c r="DQ4" s="173">
        <f t="shared" ref="DQ4:DQ67" si="37">DO4*DP4</f>
        <v>0</v>
      </c>
      <c r="DR4" s="431">
        <v>0</v>
      </c>
      <c r="DS4" s="335">
        <v>0</v>
      </c>
      <c r="DT4" s="335">
        <v>0</v>
      </c>
      <c r="DU4" s="174">
        <v>-5.2680715153429732E-3</v>
      </c>
      <c r="DV4" s="175">
        <v>0</v>
      </c>
      <c r="DW4" s="177">
        <f t="shared" ref="DW4:DW67" si="38">DU4*DV4</f>
        <v>0</v>
      </c>
      <c r="DX4" s="174">
        <v>0</v>
      </c>
      <c r="DY4" s="179">
        <v>0</v>
      </c>
      <c r="DZ4" s="179">
        <f t="shared" ref="DZ4:DZ67" si="39">DX4*DY4</f>
        <v>0</v>
      </c>
      <c r="EB4" s="180">
        <f t="shared" ref="EB4:EB67" si="40">C4-G4-J4-M4-P4-S4-V4-Y4-AB4-AE4-AH4-AK4-AN4-AQ4-AT4-AW4-AZ4-BC4-BF4-BI4-BL4-BO4-BR4-BU4-BX4-CA4-CD4-CG4-CJ4-CM4-CP4-CS4-CV4-CY4-DB4-DE4-DH4-DK4-DN4-DQ4-DT4-DW4-DZ4</f>
        <v>8244592140.5825968</v>
      </c>
      <c r="ED4" s="180">
        <f t="shared" ref="ED4:ED67" si="41">B4-F4-I4-L4-O4-R4-U4-X4-AA4-AD4-AG4-AJ4-AM4-AP4-AS4-AV4-AY4-BB4-BE4-BH4-BK4-BN4-BQ4-BT4-BW4-BZ4-CC4-CF4-CI4-CL4-CO4-CR4-CU4-CX4-DA4-DD4-DG4-DJ4-DM4-DP4-DS4-DV4-DY4</f>
        <v>365009220711.73511</v>
      </c>
      <c r="EF4" s="182">
        <f t="shared" ref="EF4:EF67" si="42">EB4/ED4</f>
        <v>2.2587353066057851E-2</v>
      </c>
      <c r="EG4" s="183">
        <v>2.27042439439353E-2</v>
      </c>
    </row>
    <row r="5" spans="1:139" ht="15.75">
      <c r="A5" s="171">
        <v>38047</v>
      </c>
      <c r="B5" s="172">
        <v>376136354401.90167</v>
      </c>
      <c r="C5" s="173">
        <v>-2744432056.4963231</v>
      </c>
      <c r="D5" s="610"/>
      <c r="E5" s="174">
        <v>3.2291974345132604E-2</v>
      </c>
      <c r="F5" s="175">
        <v>0</v>
      </c>
      <c r="G5" s="175">
        <f t="shared" si="1"/>
        <v>0</v>
      </c>
      <c r="H5" s="176">
        <v>6.8210827183388598E-2</v>
      </c>
      <c r="I5" s="175">
        <v>0</v>
      </c>
      <c r="J5" s="175">
        <f t="shared" si="2"/>
        <v>0</v>
      </c>
      <c r="K5" s="176">
        <v>0</v>
      </c>
      <c r="L5" s="175">
        <v>0</v>
      </c>
      <c r="M5" s="177">
        <f t="shared" si="3"/>
        <v>0</v>
      </c>
      <c r="N5" s="174">
        <v>8.1190673948786776E-2</v>
      </c>
      <c r="O5" s="175">
        <v>0</v>
      </c>
      <c r="P5" s="175">
        <f t="shared" si="4"/>
        <v>0</v>
      </c>
      <c r="Q5" s="176">
        <v>0</v>
      </c>
      <c r="R5" s="178">
        <v>0</v>
      </c>
      <c r="S5" s="178">
        <f t="shared" si="5"/>
        <v>0</v>
      </c>
      <c r="T5" s="176">
        <v>0.24046404443532934</v>
      </c>
      <c r="U5" s="178">
        <v>0</v>
      </c>
      <c r="V5" s="178">
        <f t="shared" si="6"/>
        <v>0</v>
      </c>
      <c r="W5" s="176">
        <v>0</v>
      </c>
      <c r="X5" s="178">
        <v>0</v>
      </c>
      <c r="Y5" s="179">
        <f t="shared" si="7"/>
        <v>0</v>
      </c>
      <c r="Z5" s="174">
        <v>1.2554207989029722E-2</v>
      </c>
      <c r="AA5" s="175">
        <v>0</v>
      </c>
      <c r="AB5" s="177">
        <f t="shared" si="8"/>
        <v>0</v>
      </c>
      <c r="AC5" s="174">
        <v>0</v>
      </c>
      <c r="AD5" s="175">
        <v>0</v>
      </c>
      <c r="AE5" s="177">
        <f t="shared" si="9"/>
        <v>0</v>
      </c>
      <c r="AF5" s="174">
        <v>7.811225077338893E-2</v>
      </c>
      <c r="AG5" s="175">
        <v>0</v>
      </c>
      <c r="AH5" s="175">
        <f t="shared" si="0"/>
        <v>0</v>
      </c>
      <c r="AI5" s="331">
        <v>-3.4818061220626514E-2</v>
      </c>
      <c r="AJ5" s="231">
        <f t="shared" ref="AJ5:AJ14" si="43">AJ4*(1+AI4)</f>
        <v>493637177.79916275</v>
      </c>
      <c r="AK5" s="173">
        <f t="shared" si="10"/>
        <v>-17187489.477388546</v>
      </c>
      <c r="AL5" s="332">
        <v>-2.847507132246482E-2</v>
      </c>
      <c r="AM5" s="173">
        <f t="shared" ref="AM5:AM14" si="44">AM4*(1+AL4)</f>
        <v>968186404.68833649</v>
      </c>
      <c r="AN5" s="173">
        <f t="shared" si="11"/>
        <v>-27569176.926941168</v>
      </c>
      <c r="AO5" s="503">
        <v>0</v>
      </c>
      <c r="AP5" s="173">
        <f t="shared" ref="AP5:AP14" si="45">AP4*(1+AO4)</f>
        <v>343763000</v>
      </c>
      <c r="AQ5" s="316">
        <f t="shared" si="12"/>
        <v>0</v>
      </c>
      <c r="AR5" s="332">
        <v>-5.996466295399501E-2</v>
      </c>
      <c r="AS5" s="173">
        <f t="shared" ref="AS5:AS14" si="46">AS4*(1+AR4)</f>
        <v>222045507.85964623</v>
      </c>
      <c r="AT5" s="173">
        <f t="shared" si="13"/>
        <v>-13314884.039252337</v>
      </c>
      <c r="AU5" s="415">
        <v>0</v>
      </c>
      <c r="AV5" s="173">
        <v>0</v>
      </c>
      <c r="AW5" s="173">
        <f t="shared" si="14"/>
        <v>0</v>
      </c>
      <c r="AX5" s="176">
        <v>7.6525435596194374E-2</v>
      </c>
      <c r="AY5" s="175">
        <v>0</v>
      </c>
      <c r="AZ5" s="179">
        <f t="shared" si="15"/>
        <v>0</v>
      </c>
      <c r="BA5" s="174">
        <v>0</v>
      </c>
      <c r="BB5" s="175">
        <v>0</v>
      </c>
      <c r="BC5" s="177">
        <f t="shared" si="16"/>
        <v>0</v>
      </c>
      <c r="BD5" s="332">
        <v>6.773412753953903E-2</v>
      </c>
      <c r="BE5" s="173">
        <f t="shared" ref="BE5:BE14" si="47">BE4*(1+BD4)</f>
        <v>208001868.74223217</v>
      </c>
      <c r="BF5" s="172">
        <f t="shared" si="17"/>
        <v>14088825.105848812</v>
      </c>
      <c r="BG5" s="203">
        <v>0</v>
      </c>
      <c r="BH5" s="177">
        <v>0</v>
      </c>
      <c r="BI5" s="177">
        <v>0</v>
      </c>
      <c r="BJ5" s="174">
        <v>0</v>
      </c>
      <c r="BK5" s="175">
        <v>0</v>
      </c>
      <c r="BL5" s="177">
        <f t="shared" si="18"/>
        <v>0</v>
      </c>
      <c r="BM5" s="203">
        <v>-2.4809713427810957E-2</v>
      </c>
      <c r="BN5" s="177">
        <f t="shared" ref="BN5:BN14" si="48">BN4*(1+BM4)</f>
        <v>39351679.789705284</v>
      </c>
      <c r="BO5" s="177">
        <f t="shared" si="19"/>
        <v>-976303.89848556824</v>
      </c>
      <c r="BP5" s="332">
        <v>-2.9619382653838497E-2</v>
      </c>
      <c r="BQ5" s="173">
        <v>0</v>
      </c>
      <c r="BR5" s="172">
        <f t="shared" si="20"/>
        <v>0</v>
      </c>
      <c r="BS5" s="174">
        <v>2.7356770844004553E-2</v>
      </c>
      <c r="BT5" s="175">
        <f t="shared" ref="BT5:BT14" si="49">BT4*(1+BS4)</f>
        <v>290084273.87365091</v>
      </c>
      <c r="BU5" s="177">
        <f t="shared" si="21"/>
        <v>7935769.0058109248</v>
      </c>
      <c r="BV5" s="174">
        <v>6.6265244745087493E-2</v>
      </c>
      <c r="BW5" s="175">
        <f t="shared" ref="BW5:BW14" si="50">BW4*(1+BV4)</f>
        <v>131732533.60143457</v>
      </c>
      <c r="BX5" s="177">
        <f t="shared" si="22"/>
        <v>8729288.5799895246</v>
      </c>
      <c r="BY5" s="174">
        <v>6.3824630172564885E-3</v>
      </c>
      <c r="BZ5" s="175">
        <f t="shared" ref="BZ5:BZ14" si="51">BZ4*(1+BY4)</f>
        <v>52725668.546066083</v>
      </c>
      <c r="CA5" s="177">
        <f t="shared" si="23"/>
        <v>336519.62955539045</v>
      </c>
      <c r="CB5" s="174">
        <v>-9.0063061825713803E-3</v>
      </c>
      <c r="CC5" s="175">
        <f t="shared" ref="CC5:CC14" si="52">CC4*(1+CB4)</f>
        <v>99409940.983123302</v>
      </c>
      <c r="CD5" s="177">
        <f t="shared" si="24"/>
        <v>-895316.36608535948</v>
      </c>
      <c r="CE5" s="174">
        <v>-7.1093073179539279E-2</v>
      </c>
      <c r="CF5" s="175">
        <v>0</v>
      </c>
      <c r="CG5" s="177">
        <f t="shared" si="25"/>
        <v>0</v>
      </c>
      <c r="CH5" s="174">
        <v>4.7443049149854838E-2</v>
      </c>
      <c r="CI5" s="175">
        <f t="shared" ref="CI5:CI14" si="53">CI4*(1+CH4)</f>
        <v>10677221.213867432</v>
      </c>
      <c r="CJ5" s="177">
        <f t="shared" si="26"/>
        <v>506559.93083338527</v>
      </c>
      <c r="CK5" s="174">
        <v>0</v>
      </c>
      <c r="CL5" s="175">
        <v>0</v>
      </c>
      <c r="CM5" s="177">
        <f t="shared" si="27"/>
        <v>0</v>
      </c>
      <c r="CN5" s="174">
        <v>3.348151615054186E-2</v>
      </c>
      <c r="CO5" s="175">
        <v>0</v>
      </c>
      <c r="CP5" s="177">
        <f t="shared" si="28"/>
        <v>0</v>
      </c>
      <c r="CQ5" s="174">
        <v>-0.2331523377543181</v>
      </c>
      <c r="CR5" s="175">
        <v>0</v>
      </c>
      <c r="CS5" s="177">
        <f t="shared" si="29"/>
        <v>0</v>
      </c>
      <c r="CT5" s="174">
        <v>5.840287006052268E-2</v>
      </c>
      <c r="CU5" s="175">
        <f t="shared" ref="CU5:CU14" si="54">CU4*(1+CT4)</f>
        <v>22926272.48664628</v>
      </c>
      <c r="CV5" s="177">
        <f t="shared" si="30"/>
        <v>1338960.113009739</v>
      </c>
      <c r="CW5" s="174">
        <v>-2.3430448179467964E-2</v>
      </c>
      <c r="CX5" s="175">
        <v>0</v>
      </c>
      <c r="CY5" s="177">
        <f t="shared" si="31"/>
        <v>0</v>
      </c>
      <c r="CZ5" s="174">
        <v>0</v>
      </c>
      <c r="DA5" s="175">
        <v>0</v>
      </c>
      <c r="DB5" s="177">
        <f t="shared" si="32"/>
        <v>0</v>
      </c>
      <c r="DC5" s="228">
        <v>0</v>
      </c>
      <c r="DD5" s="334">
        <v>0</v>
      </c>
      <c r="DE5" s="316">
        <f t="shared" si="33"/>
        <v>0</v>
      </c>
      <c r="DF5" s="174">
        <v>0</v>
      </c>
      <c r="DG5" s="175">
        <v>0</v>
      </c>
      <c r="DH5" s="177">
        <f t="shared" si="34"/>
        <v>0</v>
      </c>
      <c r="DI5" s="332">
        <v>2.6942006092625384E-2</v>
      </c>
      <c r="DJ5" s="173">
        <v>0</v>
      </c>
      <c r="DK5" s="173">
        <f t="shared" si="35"/>
        <v>0</v>
      </c>
      <c r="DL5" s="174">
        <v>-0.1200093029793292</v>
      </c>
      <c r="DM5" s="175">
        <v>0</v>
      </c>
      <c r="DN5" s="177">
        <f t="shared" si="36"/>
        <v>0</v>
      </c>
      <c r="DO5" s="332">
        <v>-2.573362582682651E-2</v>
      </c>
      <c r="DP5" s="173">
        <v>0</v>
      </c>
      <c r="DQ5" s="173">
        <f t="shared" si="37"/>
        <v>0</v>
      </c>
      <c r="DR5" s="431">
        <v>0</v>
      </c>
      <c r="DS5" s="335">
        <v>0</v>
      </c>
      <c r="DT5" s="335">
        <v>0</v>
      </c>
      <c r="DU5" s="174">
        <v>1.3111093341891337E-2</v>
      </c>
      <c r="DV5" s="175">
        <v>0</v>
      </c>
      <c r="DW5" s="177">
        <f t="shared" si="38"/>
        <v>0</v>
      </c>
      <c r="DX5" s="174">
        <v>0</v>
      </c>
      <c r="DY5" s="179">
        <v>0</v>
      </c>
      <c r="DZ5" s="179">
        <f t="shared" si="39"/>
        <v>0</v>
      </c>
      <c r="EB5" s="180">
        <f t="shared" si="40"/>
        <v>-2717424808.1532173</v>
      </c>
      <c r="ED5" s="180">
        <f t="shared" si="41"/>
        <v>373253812852.31781</v>
      </c>
      <c r="EF5" s="182">
        <f t="shared" si="42"/>
        <v>-7.2803671779995936E-3</v>
      </c>
      <c r="EG5" s="183">
        <v>-7.2963754350739993E-3</v>
      </c>
    </row>
    <row r="6" spans="1:139" ht="15.75">
      <c r="A6" s="171">
        <v>38078</v>
      </c>
      <c r="B6" s="172">
        <v>373391922345.40533</v>
      </c>
      <c r="C6" s="173">
        <v>279708012.86055589</v>
      </c>
      <c r="D6" s="610"/>
      <c r="E6" s="174">
        <v>-5.0101049896855432E-2</v>
      </c>
      <c r="F6" s="175">
        <v>0</v>
      </c>
      <c r="G6" s="175">
        <f t="shared" si="1"/>
        <v>0</v>
      </c>
      <c r="H6" s="176">
        <v>0.21102685876023344</v>
      </c>
      <c r="I6" s="175">
        <v>0</v>
      </c>
      <c r="J6" s="175">
        <f t="shared" si="2"/>
        <v>0</v>
      </c>
      <c r="K6" s="176">
        <v>0</v>
      </c>
      <c r="L6" s="175">
        <v>0</v>
      </c>
      <c r="M6" s="177">
        <f t="shared" si="3"/>
        <v>0</v>
      </c>
      <c r="N6" s="174">
        <v>0.10726837210954861</v>
      </c>
      <c r="O6" s="175">
        <v>0</v>
      </c>
      <c r="P6" s="175">
        <f t="shared" si="4"/>
        <v>0</v>
      </c>
      <c r="Q6" s="176">
        <v>0</v>
      </c>
      <c r="R6" s="178">
        <v>0</v>
      </c>
      <c r="S6" s="178">
        <f t="shared" si="5"/>
        <v>0</v>
      </c>
      <c r="T6" s="176">
        <v>-5.4807797843675697E-2</v>
      </c>
      <c r="U6" s="178">
        <v>0</v>
      </c>
      <c r="V6" s="178">
        <f t="shared" si="6"/>
        <v>0</v>
      </c>
      <c r="W6" s="176">
        <v>0</v>
      </c>
      <c r="X6" s="178">
        <v>0</v>
      </c>
      <c r="Y6" s="179">
        <f t="shared" si="7"/>
        <v>0</v>
      </c>
      <c r="Z6" s="174">
        <v>2.800257786751784E-2</v>
      </c>
      <c r="AA6" s="175">
        <v>0</v>
      </c>
      <c r="AB6" s="177">
        <f t="shared" si="8"/>
        <v>0</v>
      </c>
      <c r="AC6" s="174">
        <v>0</v>
      </c>
      <c r="AD6" s="175">
        <v>0</v>
      </c>
      <c r="AE6" s="177">
        <f t="shared" si="9"/>
        <v>0</v>
      </c>
      <c r="AF6" s="174">
        <v>0.16940756706919449</v>
      </c>
      <c r="AG6" s="175">
        <v>0</v>
      </c>
      <c r="AH6" s="175">
        <f t="shared" si="0"/>
        <v>0</v>
      </c>
      <c r="AI6" s="331">
        <v>-2.2846949908347559E-2</v>
      </c>
      <c r="AJ6" s="231">
        <f t="shared" si="43"/>
        <v>476449688.32177424</v>
      </c>
      <c r="AK6" s="173">
        <f t="shared" si="10"/>
        <v>-10885422.162935384</v>
      </c>
      <c r="AL6" s="332">
        <v>-7.9952169761453959E-2</v>
      </c>
      <c r="AM6" s="173">
        <f t="shared" si="44"/>
        <v>940617227.76139534</v>
      </c>
      <c r="AN6" s="173">
        <f t="shared" si="11"/>
        <v>-75204388.274527282</v>
      </c>
      <c r="AO6" s="503">
        <v>0</v>
      </c>
      <c r="AP6" s="173">
        <f t="shared" si="45"/>
        <v>343763000</v>
      </c>
      <c r="AQ6" s="316">
        <f t="shared" si="12"/>
        <v>0</v>
      </c>
      <c r="AR6" s="332">
        <v>3.6791523386967527E-2</v>
      </c>
      <c r="AS6" s="173">
        <f t="shared" si="46"/>
        <v>208730623.82039389</v>
      </c>
      <c r="AT6" s="173">
        <f t="shared" si="13"/>
        <v>7679517.6278643431</v>
      </c>
      <c r="AU6" s="415">
        <v>0</v>
      </c>
      <c r="AV6" s="173">
        <v>0</v>
      </c>
      <c r="AW6" s="173">
        <f t="shared" si="14"/>
        <v>0</v>
      </c>
      <c r="AX6" s="176">
        <v>0.10516033206836053</v>
      </c>
      <c r="AY6" s="175">
        <v>0</v>
      </c>
      <c r="AZ6" s="179">
        <f t="shared" si="15"/>
        <v>0</v>
      </c>
      <c r="BA6" s="174">
        <v>0</v>
      </c>
      <c r="BB6" s="175">
        <v>0</v>
      </c>
      <c r="BC6" s="177">
        <f t="shared" si="16"/>
        <v>0</v>
      </c>
      <c r="BD6" s="332">
        <v>-5.0366029235660373E-2</v>
      </c>
      <c r="BE6" s="173">
        <f t="shared" si="47"/>
        <v>222090693.84808099</v>
      </c>
      <c r="BF6" s="172">
        <f t="shared" si="17"/>
        <v>-11185826.379320545</v>
      </c>
      <c r="BG6" s="203">
        <v>0</v>
      </c>
      <c r="BH6" s="177">
        <v>0</v>
      </c>
      <c r="BI6" s="177">
        <v>0</v>
      </c>
      <c r="BJ6" s="174">
        <v>0</v>
      </c>
      <c r="BK6" s="175">
        <v>0</v>
      </c>
      <c r="BL6" s="177">
        <f t="shared" si="18"/>
        <v>0</v>
      </c>
      <c r="BM6" s="203">
        <v>-0.10767233613221407</v>
      </c>
      <c r="BN6" s="177">
        <f t="shared" si="48"/>
        <v>38375375.89121972</v>
      </c>
      <c r="BO6" s="177">
        <f t="shared" si="19"/>
        <v>-4131966.3721594736</v>
      </c>
      <c r="BP6" s="332">
        <v>2.1768818531354438E-2</v>
      </c>
      <c r="BQ6" s="173">
        <v>0</v>
      </c>
      <c r="BR6" s="172">
        <f t="shared" si="20"/>
        <v>0</v>
      </c>
      <c r="BS6" s="174">
        <v>4.665595759974351E-2</v>
      </c>
      <c r="BT6" s="175">
        <f t="shared" si="49"/>
        <v>298020042.87946182</v>
      </c>
      <c r="BU6" s="177">
        <f t="shared" si="21"/>
        <v>13904410.484457914</v>
      </c>
      <c r="BV6" s="174">
        <v>-6.8093150167760604E-3</v>
      </c>
      <c r="BW6" s="175">
        <f t="shared" si="50"/>
        <v>140461822.18142411</v>
      </c>
      <c r="BX6" s="177">
        <f t="shared" si="22"/>
        <v>-956448.79506369994</v>
      </c>
      <c r="BY6" s="174">
        <v>-5.5235998543679304E-2</v>
      </c>
      <c r="BZ6" s="175">
        <f t="shared" si="51"/>
        <v>53062188.175621472</v>
      </c>
      <c r="CA6" s="177">
        <f t="shared" si="23"/>
        <v>-2930942.9487930648</v>
      </c>
      <c r="CB6" s="174">
        <v>-7.450350072504755E-2</v>
      </c>
      <c r="CC6" s="175">
        <f t="shared" si="52"/>
        <v>98514624.617037937</v>
      </c>
      <c r="CD6" s="177">
        <f t="shared" si="24"/>
        <v>-7339684.4065832729</v>
      </c>
      <c r="CE6" s="174">
        <v>0.21680686774537788</v>
      </c>
      <c r="CF6" s="175">
        <v>0</v>
      </c>
      <c r="CG6" s="177">
        <f t="shared" si="25"/>
        <v>0</v>
      </c>
      <c r="CH6" s="174">
        <v>-4.22345118691392E-2</v>
      </c>
      <c r="CI6" s="175">
        <f t="shared" si="53"/>
        <v>11183781.144700816</v>
      </c>
      <c r="CJ6" s="177">
        <f t="shared" si="26"/>
        <v>-472341.53749772179</v>
      </c>
      <c r="CK6" s="174">
        <v>0</v>
      </c>
      <c r="CL6" s="175">
        <v>0</v>
      </c>
      <c r="CM6" s="177">
        <f t="shared" si="27"/>
        <v>0</v>
      </c>
      <c r="CN6" s="174">
        <v>1.6992948892737763E-2</v>
      </c>
      <c r="CO6" s="175">
        <v>0</v>
      </c>
      <c r="CP6" s="177">
        <f t="shared" si="28"/>
        <v>0</v>
      </c>
      <c r="CQ6" s="174">
        <v>0.10484862022178937</v>
      </c>
      <c r="CR6" s="175">
        <v>0</v>
      </c>
      <c r="CS6" s="177">
        <f t="shared" si="29"/>
        <v>0</v>
      </c>
      <c r="CT6" s="174">
        <v>-9.1874435062739346E-2</v>
      </c>
      <c r="CU6" s="175">
        <f t="shared" si="54"/>
        <v>24265232.599656016</v>
      </c>
      <c r="CV6" s="177">
        <f t="shared" si="30"/>
        <v>-2229354.5367593626</v>
      </c>
      <c r="CW6" s="174">
        <v>0.12153261273123668</v>
      </c>
      <c r="CX6" s="175">
        <v>0</v>
      </c>
      <c r="CY6" s="177">
        <f t="shared" si="31"/>
        <v>0</v>
      </c>
      <c r="CZ6" s="174">
        <v>0</v>
      </c>
      <c r="DA6" s="175">
        <v>0</v>
      </c>
      <c r="DB6" s="177">
        <f t="shared" si="32"/>
        <v>0</v>
      </c>
      <c r="DC6" s="228">
        <v>0</v>
      </c>
      <c r="DD6" s="334">
        <v>0</v>
      </c>
      <c r="DE6" s="316">
        <f t="shared" si="33"/>
        <v>0</v>
      </c>
      <c r="DF6" s="174">
        <v>0</v>
      </c>
      <c r="DG6" s="175">
        <v>0</v>
      </c>
      <c r="DH6" s="177">
        <f t="shared" si="34"/>
        <v>0</v>
      </c>
      <c r="DI6" s="332">
        <v>-1.7341083147505432E-2</v>
      </c>
      <c r="DJ6" s="173">
        <v>0</v>
      </c>
      <c r="DK6" s="173">
        <f t="shared" si="35"/>
        <v>0</v>
      </c>
      <c r="DL6" s="174">
        <v>0.2661775650850724</v>
      </c>
      <c r="DM6" s="175">
        <v>0</v>
      </c>
      <c r="DN6" s="177">
        <f t="shared" si="36"/>
        <v>0</v>
      </c>
      <c r="DO6" s="332">
        <v>0.1283798542581189</v>
      </c>
      <c r="DP6" s="173">
        <v>0</v>
      </c>
      <c r="DQ6" s="173">
        <f t="shared" si="37"/>
        <v>0</v>
      </c>
      <c r="DR6" s="431">
        <v>0</v>
      </c>
      <c r="DS6" s="335">
        <v>0</v>
      </c>
      <c r="DT6" s="335">
        <v>0</v>
      </c>
      <c r="DU6" s="174">
        <v>0.11197488595945534</v>
      </c>
      <c r="DV6" s="175">
        <v>0</v>
      </c>
      <c r="DW6" s="177">
        <f t="shared" si="38"/>
        <v>0</v>
      </c>
      <c r="DX6" s="174">
        <v>0</v>
      </c>
      <c r="DY6" s="179">
        <v>0</v>
      </c>
      <c r="DZ6" s="179">
        <f t="shared" si="39"/>
        <v>0</v>
      </c>
      <c r="EB6" s="180">
        <f t="shared" si="40"/>
        <v>373460460.1618734</v>
      </c>
      <c r="ED6" s="180">
        <f t="shared" si="41"/>
        <v>370536388044.16455</v>
      </c>
      <c r="EF6" s="182">
        <f t="shared" si="42"/>
        <v>1.0078914573900372E-3</v>
      </c>
      <c r="EG6" s="183">
        <v>7.4910033163977407E-4</v>
      </c>
    </row>
    <row r="7" spans="1:139" ht="15.75">
      <c r="A7" s="171">
        <v>38108</v>
      </c>
      <c r="B7" s="172">
        <v>373671630358.26587</v>
      </c>
      <c r="C7" s="173">
        <v>-932655802.68148935</v>
      </c>
      <c r="D7" s="610"/>
      <c r="E7" s="174">
        <v>-6.9098182099256944E-2</v>
      </c>
      <c r="F7" s="175">
        <v>0</v>
      </c>
      <c r="G7" s="175">
        <f t="shared" si="1"/>
        <v>0</v>
      </c>
      <c r="H7" s="176">
        <v>-5.4088313790194853E-2</v>
      </c>
      <c r="I7" s="175">
        <v>0</v>
      </c>
      <c r="J7" s="175">
        <f t="shared" si="2"/>
        <v>0</v>
      </c>
      <c r="K7" s="176">
        <v>0</v>
      </c>
      <c r="L7" s="175">
        <v>0</v>
      </c>
      <c r="M7" s="177">
        <f t="shared" si="3"/>
        <v>0</v>
      </c>
      <c r="N7" s="174">
        <v>-5.8732084345938261E-2</v>
      </c>
      <c r="O7" s="175">
        <v>0</v>
      </c>
      <c r="P7" s="175">
        <f t="shared" si="4"/>
        <v>0</v>
      </c>
      <c r="Q7" s="176">
        <v>0</v>
      </c>
      <c r="R7" s="178">
        <v>0</v>
      </c>
      <c r="S7" s="178">
        <f t="shared" si="5"/>
        <v>0</v>
      </c>
      <c r="T7" s="176">
        <v>-7.3944189476824795E-2</v>
      </c>
      <c r="U7" s="178">
        <v>0</v>
      </c>
      <c r="V7" s="178">
        <f t="shared" si="6"/>
        <v>0</v>
      </c>
      <c r="W7" s="176">
        <v>0</v>
      </c>
      <c r="X7" s="178">
        <v>0</v>
      </c>
      <c r="Y7" s="179">
        <f t="shared" si="7"/>
        <v>0</v>
      </c>
      <c r="Z7" s="174">
        <v>-0.2122172643317376</v>
      </c>
      <c r="AA7" s="175">
        <v>0</v>
      </c>
      <c r="AB7" s="177">
        <f t="shared" si="8"/>
        <v>0</v>
      </c>
      <c r="AC7" s="174">
        <v>0</v>
      </c>
      <c r="AD7" s="175">
        <v>0</v>
      </c>
      <c r="AE7" s="177">
        <f t="shared" si="9"/>
        <v>0</v>
      </c>
      <c r="AF7" s="174">
        <v>-1.2608645481666274E-2</v>
      </c>
      <c r="AG7" s="175">
        <v>0</v>
      </c>
      <c r="AH7" s="175">
        <f t="shared" si="0"/>
        <v>0</v>
      </c>
      <c r="AI7" s="331">
        <v>-7.1737132714412594E-2</v>
      </c>
      <c r="AJ7" s="231">
        <f t="shared" si="43"/>
        <v>465564266.15883887</v>
      </c>
      <c r="AK7" s="173">
        <f t="shared" si="10"/>
        <v>-33398245.54852473</v>
      </c>
      <c r="AL7" s="332">
        <v>-6.7967642846737619E-2</v>
      </c>
      <c r="AM7" s="173">
        <f t="shared" si="44"/>
        <v>865412839.48686814</v>
      </c>
      <c r="AN7" s="173">
        <f t="shared" si="11"/>
        <v>-58820070.789224528</v>
      </c>
      <c r="AO7" s="503">
        <v>0</v>
      </c>
      <c r="AP7" s="173">
        <f t="shared" si="45"/>
        <v>343763000</v>
      </c>
      <c r="AQ7" s="316">
        <f t="shared" si="12"/>
        <v>0</v>
      </c>
      <c r="AR7" s="332">
        <v>-6.0445851647027975E-2</v>
      </c>
      <c r="AS7" s="173">
        <f t="shared" si="46"/>
        <v>216410141.44825825</v>
      </c>
      <c r="AT7" s="173">
        <f t="shared" si="13"/>
        <v>-13081095.304893758</v>
      </c>
      <c r="AU7" s="415">
        <v>0</v>
      </c>
      <c r="AV7" s="173">
        <v>0</v>
      </c>
      <c r="AW7" s="173">
        <f t="shared" si="14"/>
        <v>0</v>
      </c>
      <c r="AX7" s="176">
        <v>-9.7124356795354708E-2</v>
      </c>
      <c r="AY7" s="175">
        <v>0</v>
      </c>
      <c r="AZ7" s="179">
        <f t="shared" si="15"/>
        <v>0</v>
      </c>
      <c r="BA7" s="174">
        <v>0</v>
      </c>
      <c r="BB7" s="175">
        <v>0</v>
      </c>
      <c r="BC7" s="177">
        <f t="shared" si="16"/>
        <v>0</v>
      </c>
      <c r="BD7" s="332">
        <v>-4.1374172927978577E-2</v>
      </c>
      <c r="BE7" s="173">
        <f t="shared" si="47"/>
        <v>210904867.46876046</v>
      </c>
      <c r="BF7" s="172">
        <f t="shared" si="17"/>
        <v>-8726014.4580048993</v>
      </c>
      <c r="BG7" s="203">
        <v>0</v>
      </c>
      <c r="BH7" s="177">
        <v>0</v>
      </c>
      <c r="BI7" s="177">
        <v>0</v>
      </c>
      <c r="BJ7" s="174">
        <v>0</v>
      </c>
      <c r="BK7" s="175">
        <v>0</v>
      </c>
      <c r="BL7" s="177">
        <f t="shared" si="18"/>
        <v>0</v>
      </c>
      <c r="BM7" s="203">
        <v>6.0558837655734273E-3</v>
      </c>
      <c r="BN7" s="177">
        <f t="shared" si="48"/>
        <v>34243409.519060247</v>
      </c>
      <c r="BO7" s="177">
        <f t="shared" si="19"/>
        <v>207374.10778435951</v>
      </c>
      <c r="BP7" s="332">
        <v>-6.0535222347495393E-2</v>
      </c>
      <c r="BQ7" s="173">
        <v>0</v>
      </c>
      <c r="BR7" s="172">
        <f t="shared" si="20"/>
        <v>0</v>
      </c>
      <c r="BS7" s="174">
        <v>-3.040225376555647E-2</v>
      </c>
      <c r="BT7" s="175">
        <f t="shared" si="49"/>
        <v>311924453.36391979</v>
      </c>
      <c r="BU7" s="177">
        <f t="shared" si="21"/>
        <v>-9483206.3868523743</v>
      </c>
      <c r="BV7" s="174">
        <v>-3.8451146564582796E-2</v>
      </c>
      <c r="BW7" s="175">
        <f t="shared" si="50"/>
        <v>139505373.38636041</v>
      </c>
      <c r="BX7" s="177">
        <f t="shared" si="22"/>
        <v>-5364141.5586257922</v>
      </c>
      <c r="BY7" s="174">
        <v>-3.1041468350325289E-2</v>
      </c>
      <c r="BZ7" s="175">
        <f t="shared" si="51"/>
        <v>50131245.226828404</v>
      </c>
      <c r="CA7" s="177">
        <f t="shared" si="23"/>
        <v>-1556147.4620709897</v>
      </c>
      <c r="CB7" s="174">
        <v>-1.7267139794663829E-2</v>
      </c>
      <c r="CC7" s="175">
        <f t="shared" si="52"/>
        <v>91174940.210454673</v>
      </c>
      <c r="CD7" s="177">
        <f t="shared" si="24"/>
        <v>-1574330.4383840372</v>
      </c>
      <c r="CE7" s="174">
        <v>-0.1167258397648228</v>
      </c>
      <c r="CF7" s="175">
        <v>0</v>
      </c>
      <c r="CG7" s="177">
        <f t="shared" si="25"/>
        <v>0</v>
      </c>
      <c r="CH7" s="174">
        <v>-3.8565865602665207E-2</v>
      </c>
      <c r="CI7" s="175">
        <f t="shared" si="53"/>
        <v>10711439.607203094</v>
      </c>
      <c r="CJ7" s="177">
        <f t="shared" si="26"/>
        <v>-413095.94030245952</v>
      </c>
      <c r="CK7" s="174">
        <v>0</v>
      </c>
      <c r="CL7" s="175">
        <v>0</v>
      </c>
      <c r="CM7" s="177">
        <f t="shared" si="27"/>
        <v>0</v>
      </c>
      <c r="CN7" s="174">
        <v>-6.2517705276778718E-2</v>
      </c>
      <c r="CO7" s="175">
        <v>0</v>
      </c>
      <c r="CP7" s="177">
        <f t="shared" si="28"/>
        <v>0</v>
      </c>
      <c r="CQ7" s="174">
        <v>3.3961236528155796E-2</v>
      </c>
      <c r="CR7" s="175">
        <v>0</v>
      </c>
      <c r="CS7" s="177">
        <f t="shared" si="29"/>
        <v>0</v>
      </c>
      <c r="CT7" s="174">
        <v>-2.3265963623180962E-2</v>
      </c>
      <c r="CU7" s="175">
        <f t="shared" si="54"/>
        <v>22035878.06289665</v>
      </c>
      <c r="CV7" s="177">
        <f t="shared" si="30"/>
        <v>-512685.93741620483</v>
      </c>
      <c r="CW7" s="174">
        <v>-2.5798878765416759E-2</v>
      </c>
      <c r="CX7" s="175">
        <v>0</v>
      </c>
      <c r="CY7" s="177">
        <f t="shared" si="31"/>
        <v>0</v>
      </c>
      <c r="CZ7" s="174">
        <v>0</v>
      </c>
      <c r="DA7" s="175">
        <v>0</v>
      </c>
      <c r="DB7" s="177">
        <f t="shared" si="32"/>
        <v>0</v>
      </c>
      <c r="DC7" s="228">
        <v>0</v>
      </c>
      <c r="DD7" s="334">
        <v>0</v>
      </c>
      <c r="DE7" s="316">
        <f t="shared" si="33"/>
        <v>0</v>
      </c>
      <c r="DF7" s="174">
        <v>0</v>
      </c>
      <c r="DG7" s="175">
        <v>0</v>
      </c>
      <c r="DH7" s="177">
        <f t="shared" si="34"/>
        <v>0</v>
      </c>
      <c r="DI7" s="332">
        <v>-3.5117764457447784E-2</v>
      </c>
      <c r="DJ7" s="173">
        <v>0</v>
      </c>
      <c r="DK7" s="173">
        <f t="shared" si="35"/>
        <v>0</v>
      </c>
      <c r="DL7" s="174">
        <v>-7.7271438617070795E-2</v>
      </c>
      <c r="DM7" s="175">
        <v>0</v>
      </c>
      <c r="DN7" s="177">
        <f t="shared" si="36"/>
        <v>0</v>
      </c>
      <c r="DO7" s="332">
        <v>-2.6182704704385978E-2</v>
      </c>
      <c r="DP7" s="173">
        <v>0</v>
      </c>
      <c r="DQ7" s="173">
        <f t="shared" si="37"/>
        <v>0</v>
      </c>
      <c r="DR7" s="431">
        <v>0</v>
      </c>
      <c r="DS7" s="335">
        <v>0</v>
      </c>
      <c r="DT7" s="335">
        <v>0</v>
      </c>
      <c r="DU7" s="174">
        <v>-0.22052383577844073</v>
      </c>
      <c r="DV7" s="175">
        <v>0</v>
      </c>
      <c r="DW7" s="177">
        <f t="shared" si="38"/>
        <v>0</v>
      </c>
      <c r="DX7" s="174">
        <v>0</v>
      </c>
      <c r="DY7" s="179">
        <v>0</v>
      </c>
      <c r="DZ7" s="179">
        <f t="shared" si="39"/>
        <v>0</v>
      </c>
      <c r="EB7" s="180">
        <f t="shared" si="40"/>
        <v>-799934142.96497393</v>
      </c>
      <c r="ED7" s="180">
        <f t="shared" si="41"/>
        <v>370909848504.3266</v>
      </c>
      <c r="EF7" s="182">
        <f t="shared" si="42"/>
        <v>-2.1566807842678323E-3</v>
      </c>
      <c r="EG7" s="183">
        <v>-2.4959234978242399E-3</v>
      </c>
    </row>
    <row r="8" spans="1:139" ht="15.75">
      <c r="A8" s="171">
        <v>38139</v>
      </c>
      <c r="B8" s="172">
        <v>372738974555.58435</v>
      </c>
      <c r="C8" s="173">
        <v>7611438399.9978676</v>
      </c>
      <c r="D8" s="610"/>
      <c r="E8" s="174">
        <v>-0.14477498442701539</v>
      </c>
      <c r="F8" s="175">
        <v>0</v>
      </c>
      <c r="G8" s="175">
        <f t="shared" si="1"/>
        <v>0</v>
      </c>
      <c r="H8" s="176">
        <v>0.22850070230322406</v>
      </c>
      <c r="I8" s="175">
        <v>0</v>
      </c>
      <c r="J8" s="175">
        <f t="shared" si="2"/>
        <v>0</v>
      </c>
      <c r="K8" s="176">
        <v>0</v>
      </c>
      <c r="L8" s="175">
        <v>0</v>
      </c>
      <c r="M8" s="177">
        <f t="shared" si="3"/>
        <v>0</v>
      </c>
      <c r="N8" s="174">
        <v>0.17494133352254981</v>
      </c>
      <c r="O8" s="175">
        <v>0</v>
      </c>
      <c r="P8" s="175">
        <f t="shared" si="4"/>
        <v>0</v>
      </c>
      <c r="Q8" s="176">
        <v>0</v>
      </c>
      <c r="R8" s="178">
        <v>0</v>
      </c>
      <c r="S8" s="178">
        <f t="shared" si="5"/>
        <v>0</v>
      </c>
      <c r="T8" s="176">
        <v>3.9644721282064213E-2</v>
      </c>
      <c r="U8" s="178">
        <v>0</v>
      </c>
      <c r="V8" s="178">
        <f t="shared" si="6"/>
        <v>0</v>
      </c>
      <c r="W8" s="176">
        <v>0</v>
      </c>
      <c r="X8" s="178">
        <v>0</v>
      </c>
      <c r="Y8" s="179">
        <f t="shared" si="7"/>
        <v>0</v>
      </c>
      <c r="Z8" s="174">
        <v>-2.5148978203808608E-2</v>
      </c>
      <c r="AA8" s="175">
        <v>0</v>
      </c>
      <c r="AB8" s="177">
        <f t="shared" si="8"/>
        <v>0</v>
      </c>
      <c r="AC8" s="174">
        <v>0</v>
      </c>
      <c r="AD8" s="175">
        <v>0</v>
      </c>
      <c r="AE8" s="177">
        <f t="shared" si="9"/>
        <v>0</v>
      </c>
      <c r="AF8" s="174">
        <v>6.8938935093356676E-2</v>
      </c>
      <c r="AG8" s="175">
        <v>0</v>
      </c>
      <c r="AH8" s="175">
        <f t="shared" si="0"/>
        <v>0</v>
      </c>
      <c r="AI8" s="331">
        <v>3.2713649158968794E-2</v>
      </c>
      <c r="AJ8" s="231">
        <f t="shared" si="43"/>
        <v>432166020.61031413</v>
      </c>
      <c r="AK8" s="173">
        <f t="shared" si="10"/>
        <v>14137727.576673493</v>
      </c>
      <c r="AL8" s="332">
        <v>-6.3961930720250713E-3</v>
      </c>
      <c r="AM8" s="173">
        <f t="shared" si="44"/>
        <v>806592768.69764364</v>
      </c>
      <c r="AN8" s="173">
        <f t="shared" si="11"/>
        <v>-5159123.0790893892</v>
      </c>
      <c r="AO8" s="503">
        <v>0</v>
      </c>
      <c r="AP8" s="173">
        <f t="shared" si="45"/>
        <v>343763000</v>
      </c>
      <c r="AQ8" s="316">
        <f t="shared" si="12"/>
        <v>0</v>
      </c>
      <c r="AR8" s="332">
        <v>2.9530958875369517E-3</v>
      </c>
      <c r="AS8" s="173">
        <f t="shared" si="46"/>
        <v>203329046.14336449</v>
      </c>
      <c r="AT8" s="173">
        <f t="shared" si="13"/>
        <v>600450.1699827807</v>
      </c>
      <c r="AU8" s="415">
        <v>0</v>
      </c>
      <c r="AV8" s="173">
        <v>0</v>
      </c>
      <c r="AW8" s="173">
        <f t="shared" si="14"/>
        <v>0</v>
      </c>
      <c r="AX8" s="176">
        <v>0.17078849784620159</v>
      </c>
      <c r="AY8" s="175">
        <v>0</v>
      </c>
      <c r="AZ8" s="179">
        <f t="shared" si="15"/>
        <v>0</v>
      </c>
      <c r="BA8" s="174">
        <v>0</v>
      </c>
      <c r="BB8" s="175">
        <v>0</v>
      </c>
      <c r="BC8" s="177">
        <f t="shared" si="16"/>
        <v>0</v>
      </c>
      <c r="BD8" s="332">
        <v>-2.2051904654374729E-2</v>
      </c>
      <c r="BE8" s="173">
        <f t="shared" si="47"/>
        <v>202178853.01075554</v>
      </c>
      <c r="BF8" s="172">
        <f t="shared" si="17"/>
        <v>-4458428.789724024</v>
      </c>
      <c r="BG8" s="203">
        <v>0</v>
      </c>
      <c r="BH8" s="177">
        <v>0</v>
      </c>
      <c r="BI8" s="177">
        <v>0</v>
      </c>
      <c r="BJ8" s="174">
        <v>0</v>
      </c>
      <c r="BK8" s="175">
        <v>0</v>
      </c>
      <c r="BL8" s="177">
        <f t="shared" si="18"/>
        <v>0</v>
      </c>
      <c r="BM8" s="203">
        <v>9.4054059104751911E-2</v>
      </c>
      <c r="BN8" s="177">
        <f t="shared" si="48"/>
        <v>34450783.626844607</v>
      </c>
      <c r="BO8" s="177">
        <f t="shared" si="19"/>
        <v>3240236.0394442622</v>
      </c>
      <c r="BP8" s="332">
        <v>0.10614008909577319</v>
      </c>
      <c r="BQ8" s="173">
        <v>0</v>
      </c>
      <c r="BR8" s="172">
        <f t="shared" si="20"/>
        <v>0</v>
      </c>
      <c r="BS8" s="174">
        <v>8.3841690495666657E-2</v>
      </c>
      <c r="BT8" s="175">
        <f t="shared" si="49"/>
        <v>302441246.97706741</v>
      </c>
      <c r="BU8" s="177">
        <f t="shared" si="21"/>
        <v>25357185.422174767</v>
      </c>
      <c r="BV8" s="174">
        <v>7.0821829639188053E-2</v>
      </c>
      <c r="BW8" s="175">
        <f t="shared" si="50"/>
        <v>134141231.8277346</v>
      </c>
      <c r="BX8" s="177">
        <f t="shared" si="22"/>
        <v>9500127.4680946507</v>
      </c>
      <c r="BY8" s="174">
        <v>5.6649881855041655E-2</v>
      </c>
      <c r="BZ8" s="175">
        <f t="shared" si="51"/>
        <v>48575097.764757417</v>
      </c>
      <c r="CA8" s="177">
        <f t="shared" si="23"/>
        <v>2751773.5494706058</v>
      </c>
      <c r="CB8" s="174">
        <v>6.0352117997763945E-2</v>
      </c>
      <c r="CC8" s="175">
        <f t="shared" si="52"/>
        <v>89600609.772070631</v>
      </c>
      <c r="CD8" s="177">
        <f t="shared" si="24"/>
        <v>5407586.573635608</v>
      </c>
      <c r="CE8" s="174">
        <v>0.52782483662530399</v>
      </c>
      <c r="CF8" s="175">
        <v>0</v>
      </c>
      <c r="CG8" s="177">
        <f t="shared" si="25"/>
        <v>0</v>
      </c>
      <c r="CH8" s="174">
        <v>5.3807282524085599E-2</v>
      </c>
      <c r="CI8" s="175">
        <f t="shared" si="53"/>
        <v>10298343.666900635</v>
      </c>
      <c r="CJ8" s="177">
        <f t="shared" si="26"/>
        <v>554125.88721505017</v>
      </c>
      <c r="CK8" s="174">
        <v>0</v>
      </c>
      <c r="CL8" s="175">
        <v>0</v>
      </c>
      <c r="CM8" s="177">
        <f t="shared" si="27"/>
        <v>0</v>
      </c>
      <c r="CN8" s="174">
        <v>4.5629830503760731E-2</v>
      </c>
      <c r="CO8" s="175">
        <v>0</v>
      </c>
      <c r="CP8" s="177">
        <f t="shared" si="28"/>
        <v>0</v>
      </c>
      <c r="CQ8" s="174">
        <v>-0.10280794734938149</v>
      </c>
      <c r="CR8" s="175">
        <v>0</v>
      </c>
      <c r="CS8" s="177">
        <f t="shared" si="29"/>
        <v>0</v>
      </c>
      <c r="CT8" s="174">
        <v>-1.1650791158924614E-2</v>
      </c>
      <c r="CU8" s="175">
        <f t="shared" si="54"/>
        <v>21523192.125480443</v>
      </c>
      <c r="CV8" s="177">
        <f t="shared" si="30"/>
        <v>-250762.21652738343</v>
      </c>
      <c r="CW8" s="174">
        <v>-7.2113782103218046E-2</v>
      </c>
      <c r="CX8" s="175">
        <v>0</v>
      </c>
      <c r="CY8" s="177">
        <f t="shared" si="31"/>
        <v>0</v>
      </c>
      <c r="CZ8" s="174">
        <v>0</v>
      </c>
      <c r="DA8" s="175">
        <v>0</v>
      </c>
      <c r="DB8" s="177">
        <f t="shared" si="32"/>
        <v>0</v>
      </c>
      <c r="DC8" s="228">
        <v>0</v>
      </c>
      <c r="DD8" s="334">
        <v>0</v>
      </c>
      <c r="DE8" s="316">
        <f t="shared" si="33"/>
        <v>0</v>
      </c>
      <c r="DF8" s="174">
        <v>0</v>
      </c>
      <c r="DG8" s="175">
        <v>0</v>
      </c>
      <c r="DH8" s="177">
        <f t="shared" si="34"/>
        <v>0</v>
      </c>
      <c r="DI8" s="332">
        <v>7.6155529946114334E-3</v>
      </c>
      <c r="DJ8" s="173">
        <v>0</v>
      </c>
      <c r="DK8" s="173">
        <f t="shared" si="35"/>
        <v>0</v>
      </c>
      <c r="DL8" s="174">
        <v>7.9026106435383672E-2</v>
      </c>
      <c r="DM8" s="175">
        <v>0</v>
      </c>
      <c r="DN8" s="177">
        <f t="shared" si="36"/>
        <v>0</v>
      </c>
      <c r="DO8" s="332">
        <v>6.3141917999617367E-2</v>
      </c>
      <c r="DP8" s="173">
        <v>0</v>
      </c>
      <c r="DQ8" s="173">
        <f t="shared" si="37"/>
        <v>0</v>
      </c>
      <c r="DR8" s="431">
        <v>0</v>
      </c>
      <c r="DS8" s="335">
        <v>0</v>
      </c>
      <c r="DT8" s="335">
        <v>0</v>
      </c>
      <c r="DU8" s="174">
        <v>-0.19488451241942928</v>
      </c>
      <c r="DV8" s="175">
        <v>0</v>
      </c>
      <c r="DW8" s="177">
        <f t="shared" si="38"/>
        <v>0</v>
      </c>
      <c r="DX8" s="174">
        <v>0</v>
      </c>
      <c r="DY8" s="179">
        <v>0</v>
      </c>
      <c r="DZ8" s="179">
        <f t="shared" si="39"/>
        <v>0</v>
      </c>
      <c r="EB8" s="180">
        <f t="shared" si="40"/>
        <v>7559757501.3965168</v>
      </c>
      <c r="ED8" s="180">
        <f t="shared" si="41"/>
        <v>370109914361.36145</v>
      </c>
      <c r="EF8" s="182">
        <f t="shared" si="42"/>
        <v>2.0425709250294369E-2</v>
      </c>
      <c r="EG8" s="183">
        <v>2.04202911945899E-2</v>
      </c>
    </row>
    <row r="9" spans="1:139" ht="15.75">
      <c r="A9" s="171">
        <v>38169</v>
      </c>
      <c r="B9" s="172">
        <v>380350412955.58221</v>
      </c>
      <c r="C9" s="173">
        <v>-10361344941.021109</v>
      </c>
      <c r="D9" s="610"/>
      <c r="E9" s="174">
        <v>0.18635940803574447</v>
      </c>
      <c r="F9" s="175">
        <v>0</v>
      </c>
      <c r="G9" s="175">
        <f t="shared" si="1"/>
        <v>0</v>
      </c>
      <c r="H9" s="176">
        <v>6.1784488322331492E-3</v>
      </c>
      <c r="I9" s="175">
        <v>0</v>
      </c>
      <c r="J9" s="175">
        <f t="shared" si="2"/>
        <v>0</v>
      </c>
      <c r="K9" s="176">
        <v>0</v>
      </c>
      <c r="L9" s="175">
        <v>0</v>
      </c>
      <c r="M9" s="177">
        <f t="shared" si="3"/>
        <v>0</v>
      </c>
      <c r="N9" s="174">
        <v>-4.9120141137453171E-3</v>
      </c>
      <c r="O9" s="175">
        <v>0</v>
      </c>
      <c r="P9" s="175">
        <f t="shared" si="4"/>
        <v>0</v>
      </c>
      <c r="Q9" s="176">
        <v>0</v>
      </c>
      <c r="R9" s="178">
        <v>0</v>
      </c>
      <c r="S9" s="178">
        <f t="shared" si="5"/>
        <v>0</v>
      </c>
      <c r="T9" s="176">
        <v>9.514975193656082E-2</v>
      </c>
      <c r="U9" s="178">
        <v>0</v>
      </c>
      <c r="V9" s="178">
        <f t="shared" si="6"/>
        <v>0</v>
      </c>
      <c r="W9" s="176">
        <v>0</v>
      </c>
      <c r="X9" s="178">
        <v>0</v>
      </c>
      <c r="Y9" s="179">
        <f t="shared" si="7"/>
        <v>0</v>
      </c>
      <c r="Z9" s="174">
        <v>6.5204169199739093E-2</v>
      </c>
      <c r="AA9" s="175">
        <v>0</v>
      </c>
      <c r="AB9" s="177">
        <f t="shared" si="8"/>
        <v>0</v>
      </c>
      <c r="AC9" s="174">
        <v>0</v>
      </c>
      <c r="AD9" s="175">
        <v>0</v>
      </c>
      <c r="AE9" s="177">
        <f t="shared" si="9"/>
        <v>0</v>
      </c>
      <c r="AF9" s="174">
        <v>0.3807359121452133</v>
      </c>
      <c r="AG9" s="175">
        <v>0</v>
      </c>
      <c r="AH9" s="175">
        <f t="shared" si="0"/>
        <v>0</v>
      </c>
      <c r="AI9" s="331">
        <v>5.2795157047614193E-2</v>
      </c>
      <c r="AJ9" s="231">
        <f t="shared" si="43"/>
        <v>446303748.18698764</v>
      </c>
      <c r="AK9" s="173">
        <f t="shared" si="10"/>
        <v>23562676.476470869</v>
      </c>
      <c r="AL9" s="332">
        <v>1.2378923286255519E-3</v>
      </c>
      <c r="AM9" s="173">
        <f t="shared" si="44"/>
        <v>801433645.61855423</v>
      </c>
      <c r="AN9" s="173">
        <f t="shared" si="11"/>
        <v>992088.56181361747</v>
      </c>
      <c r="AO9" s="503">
        <v>0</v>
      </c>
      <c r="AP9" s="173">
        <f t="shared" si="45"/>
        <v>343763000</v>
      </c>
      <c r="AQ9" s="316">
        <f t="shared" si="12"/>
        <v>0</v>
      </c>
      <c r="AR9" s="332">
        <v>-3.2751696790490635E-2</v>
      </c>
      <c r="AS9" s="173">
        <f t="shared" si="46"/>
        <v>203929496.31334728</v>
      </c>
      <c r="AT9" s="173">
        <f t="shared" si="13"/>
        <v>-6679037.0298922276</v>
      </c>
      <c r="AU9" s="415">
        <v>0</v>
      </c>
      <c r="AV9" s="173">
        <v>0</v>
      </c>
      <c r="AW9" s="173">
        <f t="shared" si="14"/>
        <v>0</v>
      </c>
      <c r="AX9" s="176">
        <v>-9.1992791948824773E-2</v>
      </c>
      <c r="AY9" s="175">
        <v>0</v>
      </c>
      <c r="AZ9" s="179">
        <f t="shared" si="15"/>
        <v>0</v>
      </c>
      <c r="BA9" s="174">
        <v>0</v>
      </c>
      <c r="BB9" s="175">
        <v>0</v>
      </c>
      <c r="BC9" s="177">
        <f t="shared" si="16"/>
        <v>0</v>
      </c>
      <c r="BD9" s="332">
        <v>1.4848151471718389E-2</v>
      </c>
      <c r="BE9" s="173">
        <f t="shared" si="47"/>
        <v>197720424.22103152</v>
      </c>
      <c r="BF9" s="172">
        <f t="shared" si="17"/>
        <v>2935782.8078862932</v>
      </c>
      <c r="BG9" s="203">
        <v>0</v>
      </c>
      <c r="BH9" s="177">
        <v>0</v>
      </c>
      <c r="BI9" s="177">
        <v>0</v>
      </c>
      <c r="BJ9" s="174">
        <v>0</v>
      </c>
      <c r="BK9" s="175">
        <v>0</v>
      </c>
      <c r="BL9" s="177">
        <f t="shared" si="18"/>
        <v>0</v>
      </c>
      <c r="BM9" s="203">
        <v>4.312172611217893E-4</v>
      </c>
      <c r="BN9" s="177">
        <f t="shared" si="48"/>
        <v>37691019.666288868</v>
      </c>
      <c r="BO9" s="177">
        <f t="shared" si="19"/>
        <v>16253.018269384582</v>
      </c>
      <c r="BP9" s="332">
        <v>5.5867378424370756E-2</v>
      </c>
      <c r="BQ9" s="173">
        <v>0</v>
      </c>
      <c r="BR9" s="172">
        <f t="shared" si="20"/>
        <v>0</v>
      </c>
      <c r="BS9" s="174">
        <v>4.5429845746681137E-2</v>
      </c>
      <c r="BT9" s="175">
        <f t="shared" si="49"/>
        <v>327798432.39924216</v>
      </c>
      <c r="BU9" s="177">
        <f t="shared" si="21"/>
        <v>14891832.219901456</v>
      </c>
      <c r="BV9" s="174">
        <v>4.1837658192603468E-2</v>
      </c>
      <c r="BW9" s="175">
        <f t="shared" si="50"/>
        <v>143641359.29582927</v>
      </c>
      <c r="BX9" s="177">
        <f t="shared" si="22"/>
        <v>6009618.0925398497</v>
      </c>
      <c r="BY9" s="174">
        <v>-5.4523112306060295E-3</v>
      </c>
      <c r="BZ9" s="175">
        <f t="shared" si="51"/>
        <v>51326871.314228021</v>
      </c>
      <c r="CA9" s="177">
        <f t="shared" si="23"/>
        <v>-279850.07689843589</v>
      </c>
      <c r="CB9" s="174">
        <v>-4.0149731282172668E-2</v>
      </c>
      <c r="CC9" s="175">
        <f t="shared" si="52"/>
        <v>95008196.345706239</v>
      </c>
      <c r="CD9" s="177">
        <f t="shared" si="24"/>
        <v>-3814553.5528840045</v>
      </c>
      <c r="CE9" s="174">
        <v>0.64716169505780174</v>
      </c>
      <c r="CF9" s="175">
        <v>0</v>
      </c>
      <c r="CG9" s="177">
        <f t="shared" si="25"/>
        <v>0</v>
      </c>
      <c r="CH9" s="174">
        <v>-1.6484733086381747E-2</v>
      </c>
      <c r="CI9" s="175">
        <f t="shared" si="53"/>
        <v>10852469.554115685</v>
      </c>
      <c r="CJ9" s="177">
        <f t="shared" si="26"/>
        <v>-178900.06392768139</v>
      </c>
      <c r="CK9" s="174">
        <v>0</v>
      </c>
      <c r="CL9" s="175">
        <v>0</v>
      </c>
      <c r="CM9" s="177">
        <f t="shared" si="27"/>
        <v>0</v>
      </c>
      <c r="CN9" s="174">
        <v>1.8002547375673476E-2</v>
      </c>
      <c r="CO9" s="175">
        <v>0</v>
      </c>
      <c r="CP9" s="177">
        <f t="shared" si="28"/>
        <v>0</v>
      </c>
      <c r="CQ9" s="174">
        <v>-3.6571077649514956E-2</v>
      </c>
      <c r="CR9" s="175">
        <v>0</v>
      </c>
      <c r="CS9" s="177">
        <f t="shared" si="29"/>
        <v>0</v>
      </c>
      <c r="CT9" s="174">
        <v>-4.3112469493518692E-3</v>
      </c>
      <c r="CU9" s="175">
        <f t="shared" si="54"/>
        <v>21272429.908953059</v>
      </c>
      <c r="CV9" s="177">
        <f t="shared" si="30"/>
        <v>-91710.698550275338</v>
      </c>
      <c r="CW9" s="174">
        <v>-0.17683209110740472</v>
      </c>
      <c r="CX9" s="175">
        <v>0</v>
      </c>
      <c r="CY9" s="177">
        <f t="shared" si="31"/>
        <v>0</v>
      </c>
      <c r="CZ9" s="174">
        <v>0</v>
      </c>
      <c r="DA9" s="175">
        <v>0</v>
      </c>
      <c r="DB9" s="177">
        <f t="shared" si="32"/>
        <v>0</v>
      </c>
      <c r="DC9" s="228">
        <v>0</v>
      </c>
      <c r="DD9" s="334">
        <v>0</v>
      </c>
      <c r="DE9" s="316">
        <f t="shared" si="33"/>
        <v>0</v>
      </c>
      <c r="DF9" s="174">
        <v>0</v>
      </c>
      <c r="DG9" s="175">
        <v>0</v>
      </c>
      <c r="DH9" s="177">
        <f t="shared" si="34"/>
        <v>0</v>
      </c>
      <c r="DI9" s="332">
        <v>6.2399010576718768E-2</v>
      </c>
      <c r="DJ9" s="173">
        <v>0</v>
      </c>
      <c r="DK9" s="173">
        <f t="shared" si="35"/>
        <v>0</v>
      </c>
      <c r="DL9" s="174">
        <v>1.9319882153071122E-2</v>
      </c>
      <c r="DM9" s="175">
        <v>0</v>
      </c>
      <c r="DN9" s="177">
        <f t="shared" si="36"/>
        <v>0</v>
      </c>
      <c r="DO9" s="332">
        <v>-4.132125443056265E-2</v>
      </c>
      <c r="DP9" s="173">
        <v>0</v>
      </c>
      <c r="DQ9" s="173">
        <f t="shared" si="37"/>
        <v>0</v>
      </c>
      <c r="DR9" s="431">
        <v>0</v>
      </c>
      <c r="DS9" s="335">
        <v>0</v>
      </c>
      <c r="DT9" s="335">
        <v>0</v>
      </c>
      <c r="DU9" s="174">
        <v>-1.9587265666834223E-2</v>
      </c>
      <c r="DV9" s="175">
        <v>0</v>
      </c>
      <c r="DW9" s="177">
        <f t="shared" si="38"/>
        <v>0</v>
      </c>
      <c r="DX9" s="174">
        <v>0</v>
      </c>
      <c r="DY9" s="179">
        <v>0</v>
      </c>
      <c r="DZ9" s="179">
        <f t="shared" si="39"/>
        <v>0</v>
      </c>
      <c r="EB9" s="180">
        <f t="shared" si="40"/>
        <v>-10398709140.775837</v>
      </c>
      <c r="ED9" s="180">
        <f t="shared" si="41"/>
        <v>377669671862.758</v>
      </c>
      <c r="EF9" s="182">
        <f t="shared" si="42"/>
        <v>-2.7533873952565197E-2</v>
      </c>
      <c r="EG9" s="183">
        <v>-2.7241576683212698E-2</v>
      </c>
    </row>
    <row r="10" spans="1:139" ht="15.75">
      <c r="A10" s="171">
        <v>38200</v>
      </c>
      <c r="B10" s="172">
        <v>369989068014.5611</v>
      </c>
      <c r="C10" s="173">
        <v>102114132.0013101</v>
      </c>
      <c r="D10" s="610"/>
      <c r="E10" s="174">
        <v>-6.5469781949990327E-2</v>
      </c>
      <c r="F10" s="175">
        <v>0</v>
      </c>
      <c r="G10" s="175">
        <f t="shared" si="1"/>
        <v>0</v>
      </c>
      <c r="H10" s="176">
        <v>-6.1597974260484203E-2</v>
      </c>
      <c r="I10" s="175">
        <v>0</v>
      </c>
      <c r="J10" s="175">
        <f t="shared" si="2"/>
        <v>0</v>
      </c>
      <c r="K10" s="176">
        <v>0</v>
      </c>
      <c r="L10" s="175">
        <v>0</v>
      </c>
      <c r="M10" s="177">
        <f t="shared" si="3"/>
        <v>0</v>
      </c>
      <c r="N10" s="174">
        <v>-3.4084755535445571E-2</v>
      </c>
      <c r="O10" s="175">
        <v>0</v>
      </c>
      <c r="P10" s="175">
        <f t="shared" si="4"/>
        <v>0</v>
      </c>
      <c r="Q10" s="176">
        <v>0</v>
      </c>
      <c r="R10" s="178">
        <v>0</v>
      </c>
      <c r="S10" s="178">
        <f t="shared" si="5"/>
        <v>0</v>
      </c>
      <c r="T10" s="176">
        <v>-0.10669996035625272</v>
      </c>
      <c r="U10" s="178">
        <v>0</v>
      </c>
      <c r="V10" s="178">
        <f t="shared" si="6"/>
        <v>0</v>
      </c>
      <c r="W10" s="176">
        <v>0</v>
      </c>
      <c r="X10" s="178">
        <v>0</v>
      </c>
      <c r="Y10" s="179">
        <f t="shared" si="7"/>
        <v>0</v>
      </c>
      <c r="Z10" s="174">
        <v>-1.451989088183331E-2</v>
      </c>
      <c r="AA10" s="175">
        <v>0</v>
      </c>
      <c r="AB10" s="177">
        <f t="shared" si="8"/>
        <v>0</v>
      </c>
      <c r="AC10" s="174">
        <v>0</v>
      </c>
      <c r="AD10" s="175">
        <v>0</v>
      </c>
      <c r="AE10" s="177">
        <f t="shared" si="9"/>
        <v>0</v>
      </c>
      <c r="AF10" s="174">
        <v>-0.13577340434908214</v>
      </c>
      <c r="AG10" s="175">
        <v>0</v>
      </c>
      <c r="AH10" s="175">
        <f t="shared" si="0"/>
        <v>0</v>
      </c>
      <c r="AI10" s="331">
        <v>7.6194394998799445E-2</v>
      </c>
      <c r="AJ10" s="231">
        <f t="shared" si="43"/>
        <v>469866424.66345853</v>
      </c>
      <c r="AK10" s="173">
        <f t="shared" si="10"/>
        <v>35801187.957481198</v>
      </c>
      <c r="AL10" s="332">
        <v>0.15307811335159105</v>
      </c>
      <c r="AM10" s="173">
        <f t="shared" si="44"/>
        <v>802425734.18036783</v>
      </c>
      <c r="AN10" s="173">
        <f t="shared" si="11"/>
        <v>122833817.49309601</v>
      </c>
      <c r="AO10" s="503">
        <v>0</v>
      </c>
      <c r="AP10" s="173">
        <f t="shared" si="45"/>
        <v>343763000</v>
      </c>
      <c r="AQ10" s="316">
        <f t="shared" si="12"/>
        <v>0</v>
      </c>
      <c r="AR10" s="332">
        <v>1.7807656998343309E-2</v>
      </c>
      <c r="AS10" s="173">
        <f t="shared" si="46"/>
        <v>197250459.28345504</v>
      </c>
      <c r="AT10" s="173">
        <f t="shared" si="13"/>
        <v>3512568.5216854503</v>
      </c>
      <c r="AU10" s="415">
        <v>0</v>
      </c>
      <c r="AV10" s="173">
        <v>0</v>
      </c>
      <c r="AW10" s="173">
        <f t="shared" si="14"/>
        <v>0</v>
      </c>
      <c r="AX10" s="176">
        <v>-5.2730786058202365E-3</v>
      </c>
      <c r="AY10" s="175">
        <v>0</v>
      </c>
      <c r="AZ10" s="179">
        <f t="shared" si="15"/>
        <v>0</v>
      </c>
      <c r="BA10" s="174">
        <v>0</v>
      </c>
      <c r="BB10" s="175">
        <v>0</v>
      </c>
      <c r="BC10" s="177">
        <f t="shared" si="16"/>
        <v>0</v>
      </c>
      <c r="BD10" s="332">
        <v>8.5504040981304319E-2</v>
      </c>
      <c r="BE10" s="173">
        <f t="shared" si="47"/>
        <v>200656207.02891782</v>
      </c>
      <c r="BF10" s="172">
        <f t="shared" si="17"/>
        <v>17156916.548953675</v>
      </c>
      <c r="BG10" s="203">
        <v>0</v>
      </c>
      <c r="BH10" s="177">
        <v>0</v>
      </c>
      <c r="BI10" s="177">
        <v>0</v>
      </c>
      <c r="BJ10" s="174">
        <v>0</v>
      </c>
      <c r="BK10" s="175">
        <v>0</v>
      </c>
      <c r="BL10" s="177">
        <f t="shared" si="18"/>
        <v>0</v>
      </c>
      <c r="BM10" s="203">
        <v>6.3773207270443638E-2</v>
      </c>
      <c r="BN10" s="177">
        <f t="shared" si="48"/>
        <v>37707272.68455825</v>
      </c>
      <c r="BO10" s="177">
        <f t="shared" si="19"/>
        <v>2404713.7165154708</v>
      </c>
      <c r="BP10" s="332">
        <v>6.4627568437901198E-2</v>
      </c>
      <c r="BQ10" s="173">
        <v>0</v>
      </c>
      <c r="BR10" s="172">
        <f t="shared" si="20"/>
        <v>0</v>
      </c>
      <c r="BS10" s="174">
        <v>-5.440054912618052E-3</v>
      </c>
      <c r="BT10" s="175">
        <f t="shared" si="49"/>
        <v>342690264.61914361</v>
      </c>
      <c r="BU10" s="177">
        <f t="shared" si="21"/>
        <v>-1864253.8575477523</v>
      </c>
      <c r="BV10" s="174">
        <v>2.0365609900428114E-2</v>
      </c>
      <c r="BW10" s="175">
        <f t="shared" si="50"/>
        <v>149650977.38836911</v>
      </c>
      <c r="BX10" s="177">
        <f t="shared" si="22"/>
        <v>3047733.4267093139</v>
      </c>
      <c r="BY10" s="174">
        <v>4.9726471822811293E-2</v>
      </c>
      <c r="BZ10" s="175">
        <f t="shared" si="51"/>
        <v>51047021.23732958</v>
      </c>
      <c r="CA10" s="177">
        <f t="shared" si="23"/>
        <v>2538388.2631965191</v>
      </c>
      <c r="CB10" s="174">
        <v>6.3233875716510679E-2</v>
      </c>
      <c r="CC10" s="175">
        <f t="shared" si="52"/>
        <v>91193642.792822227</v>
      </c>
      <c r="CD10" s="177">
        <f t="shared" si="24"/>
        <v>5766527.4744971907</v>
      </c>
      <c r="CE10" s="174">
        <v>0.85190937033855263</v>
      </c>
      <c r="CF10" s="175">
        <v>0</v>
      </c>
      <c r="CG10" s="177">
        <f t="shared" si="25"/>
        <v>0</v>
      </c>
      <c r="CH10" s="174">
        <v>2.0813497943325834E-2</v>
      </c>
      <c r="CI10" s="175">
        <f t="shared" si="53"/>
        <v>10673569.490188003</v>
      </c>
      <c r="CJ10" s="177">
        <f t="shared" si="26"/>
        <v>222154.31663197337</v>
      </c>
      <c r="CK10" s="174">
        <v>0</v>
      </c>
      <c r="CL10" s="175">
        <v>0</v>
      </c>
      <c r="CM10" s="177">
        <f t="shared" si="27"/>
        <v>0</v>
      </c>
      <c r="CN10" s="174">
        <v>1.7831339844622398E-2</v>
      </c>
      <c r="CO10" s="175">
        <v>0</v>
      </c>
      <c r="CP10" s="177">
        <f t="shared" si="28"/>
        <v>0</v>
      </c>
      <c r="CQ10" s="174">
        <v>-3.7663378451328014E-2</v>
      </c>
      <c r="CR10" s="175">
        <v>0</v>
      </c>
      <c r="CS10" s="177">
        <f t="shared" si="29"/>
        <v>0</v>
      </c>
      <c r="CT10" s="174">
        <v>3.1903867038237034E-2</v>
      </c>
      <c r="CU10" s="175">
        <f t="shared" si="54"/>
        <v>21180719.210402783</v>
      </c>
      <c r="CV10" s="177">
        <f t="shared" si="30"/>
        <v>675746.84946292324</v>
      </c>
      <c r="CW10" s="174">
        <v>-6.4071278273509655E-2</v>
      </c>
      <c r="CX10" s="175">
        <v>0</v>
      </c>
      <c r="CY10" s="177">
        <f t="shared" si="31"/>
        <v>0</v>
      </c>
      <c r="CZ10" s="174">
        <v>0</v>
      </c>
      <c r="DA10" s="175">
        <v>0</v>
      </c>
      <c r="DB10" s="177">
        <f t="shared" si="32"/>
        <v>0</v>
      </c>
      <c r="DC10" s="228">
        <v>0</v>
      </c>
      <c r="DD10" s="334">
        <v>0</v>
      </c>
      <c r="DE10" s="316">
        <f t="shared" si="33"/>
        <v>0</v>
      </c>
      <c r="DF10" s="174">
        <v>0</v>
      </c>
      <c r="DG10" s="175">
        <v>0</v>
      </c>
      <c r="DH10" s="177">
        <f t="shared" si="34"/>
        <v>0</v>
      </c>
      <c r="DI10" s="332">
        <v>5.0440111788334664E-2</v>
      </c>
      <c r="DJ10" s="173">
        <v>0</v>
      </c>
      <c r="DK10" s="173">
        <f t="shared" si="35"/>
        <v>0</v>
      </c>
      <c r="DL10" s="174">
        <v>8.7763425002804263E-2</v>
      </c>
      <c r="DM10" s="175">
        <v>0</v>
      </c>
      <c r="DN10" s="177">
        <f t="shared" si="36"/>
        <v>0</v>
      </c>
      <c r="DO10" s="332">
        <v>-7.6117718267691842E-2</v>
      </c>
      <c r="DP10" s="173">
        <v>0</v>
      </c>
      <c r="DQ10" s="173">
        <f t="shared" si="37"/>
        <v>0</v>
      </c>
      <c r="DR10" s="431">
        <v>0</v>
      </c>
      <c r="DS10" s="335">
        <v>0</v>
      </c>
      <c r="DT10" s="335">
        <v>0</v>
      </c>
      <c r="DU10" s="174">
        <v>-3.6640449351869754E-2</v>
      </c>
      <c r="DV10" s="175">
        <v>0</v>
      </c>
      <c r="DW10" s="177">
        <f t="shared" si="38"/>
        <v>0</v>
      </c>
      <c r="DX10" s="174">
        <v>0</v>
      </c>
      <c r="DY10" s="179">
        <v>0</v>
      </c>
      <c r="DZ10" s="179">
        <f t="shared" si="39"/>
        <v>0</v>
      </c>
      <c r="EB10" s="180">
        <f t="shared" si="40"/>
        <v>-89981368.709371865</v>
      </c>
      <c r="ED10" s="180">
        <f t="shared" si="41"/>
        <v>367270962721.98212</v>
      </c>
      <c r="EF10" s="182">
        <f t="shared" si="42"/>
        <v>-2.4499995328377275E-4</v>
      </c>
      <c r="EG10" s="183">
        <v>2.7599229498664901E-4</v>
      </c>
    </row>
    <row r="11" spans="1:139" ht="15.75">
      <c r="A11" s="171">
        <v>38231</v>
      </c>
      <c r="B11" s="172">
        <v>370091182146.56238</v>
      </c>
      <c r="C11" s="173">
        <v>6501714893.9160576</v>
      </c>
      <c r="D11" s="610"/>
      <c r="E11" s="174">
        <v>0.15558647113689064</v>
      </c>
      <c r="F11" s="175">
        <v>0</v>
      </c>
      <c r="G11" s="175">
        <f t="shared" si="1"/>
        <v>0</v>
      </c>
      <c r="H11" s="176">
        <v>5.0141209778532654E-2</v>
      </c>
      <c r="I11" s="175">
        <v>0</v>
      </c>
      <c r="J11" s="175">
        <f t="shared" si="2"/>
        <v>0</v>
      </c>
      <c r="K11" s="176">
        <v>0</v>
      </c>
      <c r="L11" s="175">
        <v>0</v>
      </c>
      <c r="M11" s="177">
        <f t="shared" si="3"/>
        <v>0</v>
      </c>
      <c r="N11" s="174">
        <v>8.9016615171265051E-2</v>
      </c>
      <c r="O11" s="175">
        <v>0</v>
      </c>
      <c r="P11" s="175">
        <f t="shared" si="4"/>
        <v>0</v>
      </c>
      <c r="Q11" s="176">
        <v>0</v>
      </c>
      <c r="R11" s="178">
        <v>0</v>
      </c>
      <c r="S11" s="178">
        <f t="shared" si="5"/>
        <v>0</v>
      </c>
      <c r="T11" s="176">
        <v>4.2429160429821769E-2</v>
      </c>
      <c r="U11" s="178">
        <v>0</v>
      </c>
      <c r="V11" s="178">
        <f t="shared" si="6"/>
        <v>0</v>
      </c>
      <c r="W11" s="176">
        <v>0</v>
      </c>
      <c r="X11" s="178">
        <v>0</v>
      </c>
      <c r="Y11" s="179">
        <f t="shared" si="7"/>
        <v>0</v>
      </c>
      <c r="Z11" s="174">
        <v>9.5633931926535937E-2</v>
      </c>
      <c r="AA11" s="175">
        <v>0</v>
      </c>
      <c r="AB11" s="177">
        <f t="shared" si="8"/>
        <v>0</v>
      </c>
      <c r="AC11" s="174">
        <v>0</v>
      </c>
      <c r="AD11" s="175">
        <v>0</v>
      </c>
      <c r="AE11" s="177">
        <f t="shared" si="9"/>
        <v>0</v>
      </c>
      <c r="AF11" s="174">
        <v>-1.1069337525292166E-2</v>
      </c>
      <c r="AG11" s="175">
        <v>0</v>
      </c>
      <c r="AH11" s="175">
        <f t="shared" si="0"/>
        <v>0</v>
      </c>
      <c r="AI11" s="331">
        <v>3.5709088518035767E-2</v>
      </c>
      <c r="AJ11" s="231">
        <f t="shared" si="43"/>
        <v>505667612.62093979</v>
      </c>
      <c r="AK11" s="173">
        <f t="shared" si="10"/>
        <v>18056929.53978496</v>
      </c>
      <c r="AL11" s="332">
        <v>-9.6143158135636436E-3</v>
      </c>
      <c r="AM11" s="173">
        <f t="shared" si="44"/>
        <v>925259551.67346382</v>
      </c>
      <c r="AN11" s="173">
        <f t="shared" si="11"/>
        <v>-8895737.5393049903</v>
      </c>
      <c r="AO11" s="503">
        <v>0</v>
      </c>
      <c r="AP11" s="173">
        <f t="shared" si="45"/>
        <v>343763000</v>
      </c>
      <c r="AQ11" s="316">
        <f t="shared" si="12"/>
        <v>0</v>
      </c>
      <c r="AR11" s="332">
        <v>3.6876124625729978E-2</v>
      </c>
      <c r="AS11" s="173">
        <f t="shared" si="46"/>
        <v>200763027.80514053</v>
      </c>
      <c r="AT11" s="173">
        <f t="shared" si="13"/>
        <v>7403362.4335812544</v>
      </c>
      <c r="AU11" s="415">
        <v>0</v>
      </c>
      <c r="AV11" s="173">
        <v>0</v>
      </c>
      <c r="AW11" s="173">
        <f t="shared" si="14"/>
        <v>0</v>
      </c>
      <c r="AX11" s="176">
        <v>5.9444108833296407E-2</v>
      </c>
      <c r="AY11" s="175">
        <v>0</v>
      </c>
      <c r="AZ11" s="179">
        <f t="shared" si="15"/>
        <v>0</v>
      </c>
      <c r="BA11" s="174">
        <v>0</v>
      </c>
      <c r="BB11" s="175">
        <v>0</v>
      </c>
      <c r="BC11" s="177">
        <f t="shared" si="16"/>
        <v>0</v>
      </c>
      <c r="BD11" s="332">
        <v>4.6392305383307096E-2</v>
      </c>
      <c r="BE11" s="173">
        <f t="shared" si="47"/>
        <v>217813123.5778715</v>
      </c>
      <c r="BF11" s="172">
        <f t="shared" si="17"/>
        <v>10104852.945516622</v>
      </c>
      <c r="BG11" s="203">
        <v>0</v>
      </c>
      <c r="BH11" s="177">
        <v>0</v>
      </c>
      <c r="BI11" s="177">
        <v>0</v>
      </c>
      <c r="BJ11" s="174">
        <v>0</v>
      </c>
      <c r="BK11" s="175">
        <v>0</v>
      </c>
      <c r="BL11" s="177">
        <f t="shared" si="18"/>
        <v>0</v>
      </c>
      <c r="BM11" s="203">
        <v>0.10530152601554776</v>
      </c>
      <c r="BN11" s="177">
        <f t="shared" si="48"/>
        <v>40111986.401073717</v>
      </c>
      <c r="BO11" s="177">
        <f t="shared" si="19"/>
        <v>4223853.379547962</v>
      </c>
      <c r="BP11" s="332">
        <v>7.8732567273837761E-2</v>
      </c>
      <c r="BQ11" s="173">
        <v>0</v>
      </c>
      <c r="BR11" s="172">
        <f t="shared" si="20"/>
        <v>0</v>
      </c>
      <c r="BS11" s="174">
        <v>-2.6490577658837246E-2</v>
      </c>
      <c r="BT11" s="175">
        <f t="shared" si="49"/>
        <v>340826010.76159585</v>
      </c>
      <c r="BU11" s="177">
        <f t="shared" si="21"/>
        <v>-9028677.9062317535</v>
      </c>
      <c r="BV11" s="174">
        <v>-1.1669158559890933E-3</v>
      </c>
      <c r="BW11" s="175">
        <f t="shared" si="50"/>
        <v>152698710.81507844</v>
      </c>
      <c r="BX11" s="177">
        <f t="shared" si="22"/>
        <v>-178186.54683920828</v>
      </c>
      <c r="BY11" s="174">
        <v>1.7062558527032996E-2</v>
      </c>
      <c r="BZ11" s="175">
        <f t="shared" si="51"/>
        <v>53585409.500526093</v>
      </c>
      <c r="CA11" s="177">
        <f t="shared" si="23"/>
        <v>914304.18579775642</v>
      </c>
      <c r="CB11" s="174">
        <v>8.9790403967044928E-3</v>
      </c>
      <c r="CC11" s="175">
        <f t="shared" si="52"/>
        <v>96960170.267319426</v>
      </c>
      <c r="CD11" s="177">
        <f t="shared" si="24"/>
        <v>870609.285701607</v>
      </c>
      <c r="CE11" s="174">
        <v>0.15217843581969137</v>
      </c>
      <c r="CF11" s="175">
        <v>0</v>
      </c>
      <c r="CG11" s="177">
        <f t="shared" si="25"/>
        <v>0</v>
      </c>
      <c r="CH11" s="174">
        <v>7.8318486257048601E-3</v>
      </c>
      <c r="CI11" s="175">
        <f t="shared" si="53"/>
        <v>10895723.806819977</v>
      </c>
      <c r="CJ11" s="177">
        <f t="shared" si="26"/>
        <v>85333.65952250277</v>
      </c>
      <c r="CK11" s="174">
        <v>0</v>
      </c>
      <c r="CL11" s="175">
        <v>0</v>
      </c>
      <c r="CM11" s="177">
        <f t="shared" si="27"/>
        <v>0</v>
      </c>
      <c r="CN11" s="174">
        <v>3.7017677800172587E-2</v>
      </c>
      <c r="CO11" s="175">
        <v>0</v>
      </c>
      <c r="CP11" s="177">
        <f t="shared" si="28"/>
        <v>0</v>
      </c>
      <c r="CQ11" s="174">
        <v>0</v>
      </c>
      <c r="CR11" s="175">
        <v>0</v>
      </c>
      <c r="CS11" s="177">
        <f t="shared" si="29"/>
        <v>0</v>
      </c>
      <c r="CT11" s="174">
        <v>6.9452474645057008E-2</v>
      </c>
      <c r="CU11" s="175">
        <f t="shared" si="54"/>
        <v>21856466.059865706</v>
      </c>
      <c r="CV11" s="177">
        <f t="shared" si="30"/>
        <v>1517985.6548533719</v>
      </c>
      <c r="CW11" s="174">
        <v>5.5426274478258861E-2</v>
      </c>
      <c r="CX11" s="175">
        <v>0</v>
      </c>
      <c r="CY11" s="177">
        <f t="shared" si="31"/>
        <v>0</v>
      </c>
      <c r="CZ11" s="174">
        <v>0</v>
      </c>
      <c r="DA11" s="175">
        <v>0</v>
      </c>
      <c r="DB11" s="177">
        <f t="shared" si="32"/>
        <v>0</v>
      </c>
      <c r="DC11" s="228">
        <v>0</v>
      </c>
      <c r="DD11" s="334">
        <v>0</v>
      </c>
      <c r="DE11" s="316">
        <f t="shared" si="33"/>
        <v>0</v>
      </c>
      <c r="DF11" s="174">
        <v>0</v>
      </c>
      <c r="DG11" s="175">
        <v>0</v>
      </c>
      <c r="DH11" s="177">
        <f t="shared" si="34"/>
        <v>0</v>
      </c>
      <c r="DI11" s="332">
        <v>4.6712503529710868E-2</v>
      </c>
      <c r="DJ11" s="173">
        <v>0</v>
      </c>
      <c r="DK11" s="173">
        <f t="shared" si="35"/>
        <v>0</v>
      </c>
      <c r="DL11" s="174">
        <v>7.3080630475951494E-2</v>
      </c>
      <c r="DM11" s="175">
        <v>0</v>
      </c>
      <c r="DN11" s="177">
        <f t="shared" si="36"/>
        <v>0</v>
      </c>
      <c r="DO11" s="332">
        <v>2.1574857085311754E-2</v>
      </c>
      <c r="DP11" s="173">
        <v>0</v>
      </c>
      <c r="DQ11" s="173">
        <f t="shared" si="37"/>
        <v>0</v>
      </c>
      <c r="DR11" s="431">
        <v>0</v>
      </c>
      <c r="DS11" s="335">
        <v>0</v>
      </c>
      <c r="DT11" s="335">
        <v>0</v>
      </c>
      <c r="DU11" s="174">
        <v>-5.6090971595707147E-3</v>
      </c>
      <c r="DV11" s="175">
        <v>0</v>
      </c>
      <c r="DW11" s="177">
        <f t="shared" si="38"/>
        <v>0</v>
      </c>
      <c r="DX11" s="174">
        <v>0</v>
      </c>
      <c r="DY11" s="179">
        <v>0</v>
      </c>
      <c r="DZ11" s="179">
        <f t="shared" si="39"/>
        <v>0</v>
      </c>
      <c r="EB11" s="180">
        <f t="shared" si="40"/>
        <v>6476640264.8241262</v>
      </c>
      <c r="ED11" s="180">
        <f t="shared" si="41"/>
        <v>367180981353.27271</v>
      </c>
      <c r="EF11" s="182">
        <f t="shared" si="42"/>
        <v>1.7638822797831164E-2</v>
      </c>
      <c r="EG11" s="183">
        <v>1.7567873020387901E-2</v>
      </c>
    </row>
    <row r="12" spans="1:139" ht="15.75">
      <c r="A12" s="185">
        <v>38261</v>
      </c>
      <c r="B12" s="186">
        <v>376592897040.47839</v>
      </c>
      <c r="C12" s="173">
        <v>4418778148.6561337</v>
      </c>
      <c r="D12" s="610"/>
      <c r="E12" s="174">
        <v>9.2863629083256696E-2</v>
      </c>
      <c r="F12" s="175">
        <v>0</v>
      </c>
      <c r="G12" s="175">
        <f t="shared" si="1"/>
        <v>0</v>
      </c>
      <c r="H12" s="176">
        <v>1.8059328503770421E-2</v>
      </c>
      <c r="I12" s="175">
        <v>0</v>
      </c>
      <c r="J12" s="175">
        <f t="shared" si="2"/>
        <v>0</v>
      </c>
      <c r="K12" s="176">
        <v>0</v>
      </c>
      <c r="L12" s="175">
        <v>0</v>
      </c>
      <c r="M12" s="177">
        <f t="shared" si="3"/>
        <v>0</v>
      </c>
      <c r="N12" s="174">
        <v>0.1274215069229761</v>
      </c>
      <c r="O12" s="175">
        <v>0</v>
      </c>
      <c r="P12" s="175">
        <f t="shared" si="4"/>
        <v>0</v>
      </c>
      <c r="Q12" s="176">
        <v>0</v>
      </c>
      <c r="R12" s="178">
        <v>0</v>
      </c>
      <c r="S12" s="178">
        <f t="shared" si="5"/>
        <v>0</v>
      </c>
      <c r="T12" s="176">
        <v>4.6033235297783956E-2</v>
      </c>
      <c r="U12" s="178">
        <v>0</v>
      </c>
      <c r="V12" s="178">
        <f t="shared" si="6"/>
        <v>0</v>
      </c>
      <c r="W12" s="176">
        <v>0</v>
      </c>
      <c r="X12" s="178">
        <v>0</v>
      </c>
      <c r="Y12" s="179">
        <f t="shared" si="7"/>
        <v>0</v>
      </c>
      <c r="Z12" s="174">
        <v>0.15270708352902385</v>
      </c>
      <c r="AA12" s="175">
        <v>0</v>
      </c>
      <c r="AB12" s="177">
        <f t="shared" si="8"/>
        <v>0</v>
      </c>
      <c r="AC12" s="174">
        <v>0</v>
      </c>
      <c r="AD12" s="175">
        <v>0</v>
      </c>
      <c r="AE12" s="177">
        <f t="shared" si="9"/>
        <v>0</v>
      </c>
      <c r="AF12" s="174">
        <v>4.6750778135872953E-3</v>
      </c>
      <c r="AG12" s="175">
        <v>0</v>
      </c>
      <c r="AH12" s="175">
        <f t="shared" si="0"/>
        <v>0</v>
      </c>
      <c r="AI12" s="331">
        <v>3.6234133960640742E-2</v>
      </c>
      <c r="AJ12" s="231">
        <f t="shared" si="43"/>
        <v>523724542.16072476</v>
      </c>
      <c r="AK12" s="173">
        <f t="shared" si="10"/>
        <v>18976705.21912694</v>
      </c>
      <c r="AL12" s="332">
        <v>-4.9313809349078523E-2</v>
      </c>
      <c r="AM12" s="173">
        <f t="shared" si="44"/>
        <v>916363814.13415885</v>
      </c>
      <c r="AN12" s="173">
        <f t="shared" si="11"/>
        <v>-45189390.424606338</v>
      </c>
      <c r="AO12" s="503">
        <v>0</v>
      </c>
      <c r="AP12" s="173">
        <f t="shared" si="45"/>
        <v>343763000</v>
      </c>
      <c r="AQ12" s="316">
        <f t="shared" si="12"/>
        <v>0</v>
      </c>
      <c r="AR12" s="332">
        <v>1.477838065579302E-2</v>
      </c>
      <c r="AS12" s="173">
        <f t="shared" si="46"/>
        <v>208166390.23872179</v>
      </c>
      <c r="AT12" s="173">
        <f t="shared" si="13"/>
        <v>3076362.154690187</v>
      </c>
      <c r="AU12" s="415">
        <v>0</v>
      </c>
      <c r="AV12" s="173">
        <v>0</v>
      </c>
      <c r="AW12" s="173">
        <f t="shared" si="14"/>
        <v>0</v>
      </c>
      <c r="AX12" s="176">
        <v>1.3096347042375779E-2</v>
      </c>
      <c r="AY12" s="175">
        <v>0</v>
      </c>
      <c r="AZ12" s="179">
        <f t="shared" si="15"/>
        <v>0</v>
      </c>
      <c r="BA12" s="174">
        <v>0</v>
      </c>
      <c r="BB12" s="175">
        <v>0</v>
      </c>
      <c r="BC12" s="177">
        <f t="shared" si="16"/>
        <v>0</v>
      </c>
      <c r="BD12" s="332">
        <v>5.199963618897116E-2</v>
      </c>
      <c r="BE12" s="173">
        <f t="shared" si="47"/>
        <v>227917976.52338812</v>
      </c>
      <c r="BF12" s="172">
        <f t="shared" si="17"/>
        <v>11851651.860142652</v>
      </c>
      <c r="BG12" s="203">
        <v>0</v>
      </c>
      <c r="BH12" s="177">
        <v>0</v>
      </c>
      <c r="BI12" s="177">
        <v>0</v>
      </c>
      <c r="BJ12" s="174">
        <v>0</v>
      </c>
      <c r="BK12" s="175">
        <v>0</v>
      </c>
      <c r="BL12" s="177">
        <f t="shared" si="18"/>
        <v>0</v>
      </c>
      <c r="BM12" s="203">
        <v>0.12222582138069153</v>
      </c>
      <c r="BN12" s="177">
        <f t="shared" si="48"/>
        <v>44335839.780621685</v>
      </c>
      <c r="BO12" s="177">
        <f t="shared" si="19"/>
        <v>5418984.4337892244</v>
      </c>
      <c r="BP12" s="332">
        <v>8.6117632039995951E-2</v>
      </c>
      <c r="BQ12" s="173">
        <v>0</v>
      </c>
      <c r="BR12" s="172">
        <f t="shared" si="20"/>
        <v>0</v>
      </c>
      <c r="BS12" s="174">
        <v>8.1209167036078861E-2</v>
      </c>
      <c r="BT12" s="175">
        <f t="shared" si="49"/>
        <v>331797332.85536408</v>
      </c>
      <c r="BU12" s="177">
        <f t="shared" si="21"/>
        <v>26944985.025976717</v>
      </c>
      <c r="BV12" s="174">
        <v>6.0609818251245069E-3</v>
      </c>
      <c r="BW12" s="175">
        <f t="shared" si="50"/>
        <v>152520524.26823923</v>
      </c>
      <c r="BX12" s="177">
        <f t="shared" si="22"/>
        <v>924424.12554825924</v>
      </c>
      <c r="BY12" s="174">
        <v>1.8490618225658697E-2</v>
      </c>
      <c r="BZ12" s="175">
        <f t="shared" si="51"/>
        <v>54499713.686323851</v>
      </c>
      <c r="CA12" s="177">
        <f t="shared" si="23"/>
        <v>1007733.3991815206</v>
      </c>
      <c r="CB12" s="174">
        <v>-1.0849428891084102E-2</v>
      </c>
      <c r="CC12" s="175">
        <f t="shared" si="52"/>
        <v>97830779.553021029</v>
      </c>
      <c r="CD12" s="177">
        <f t="shared" si="24"/>
        <v>-1061408.0861198262</v>
      </c>
      <c r="CE12" s="174">
        <v>0.3050410011607097</v>
      </c>
      <c r="CF12" s="175">
        <v>0</v>
      </c>
      <c r="CG12" s="177">
        <f t="shared" si="25"/>
        <v>0</v>
      </c>
      <c r="CH12" s="174">
        <v>1.0710428848752458E-2</v>
      </c>
      <c r="CI12" s="175">
        <f t="shared" si="53"/>
        <v>10981057.466342481</v>
      </c>
      <c r="CJ12" s="177">
        <f t="shared" si="26"/>
        <v>117611.83467732309</v>
      </c>
      <c r="CK12" s="174">
        <v>0</v>
      </c>
      <c r="CL12" s="175">
        <v>0</v>
      </c>
      <c r="CM12" s="177">
        <f t="shared" si="27"/>
        <v>0</v>
      </c>
      <c r="CN12" s="174">
        <v>-1.3401460294622189E-3</v>
      </c>
      <c r="CO12" s="175">
        <v>0</v>
      </c>
      <c r="CP12" s="177">
        <f t="shared" si="28"/>
        <v>0</v>
      </c>
      <c r="CQ12" s="174">
        <v>-3.7604241278345732E-2</v>
      </c>
      <c r="CR12" s="175">
        <v>0</v>
      </c>
      <c r="CS12" s="177">
        <f t="shared" si="29"/>
        <v>0</v>
      </c>
      <c r="CT12" s="174">
        <v>1.0611192176243473E-2</v>
      </c>
      <c r="CU12" s="175">
        <f t="shared" si="54"/>
        <v>23374451.714719079</v>
      </c>
      <c r="CV12" s="177">
        <f t="shared" si="30"/>
        <v>248030.79915920793</v>
      </c>
      <c r="CW12" s="174">
        <v>0.18262710766141368</v>
      </c>
      <c r="CX12" s="175">
        <v>0</v>
      </c>
      <c r="CY12" s="177">
        <f t="shared" si="31"/>
        <v>0</v>
      </c>
      <c r="CZ12" s="174">
        <v>0</v>
      </c>
      <c r="DA12" s="175">
        <v>0</v>
      </c>
      <c r="DB12" s="177">
        <f t="shared" si="32"/>
        <v>0</v>
      </c>
      <c r="DC12" s="228">
        <v>0</v>
      </c>
      <c r="DD12" s="334">
        <v>0</v>
      </c>
      <c r="DE12" s="316">
        <f t="shared" si="33"/>
        <v>0</v>
      </c>
      <c r="DF12" s="174">
        <v>0</v>
      </c>
      <c r="DG12" s="175">
        <v>0</v>
      </c>
      <c r="DH12" s="177">
        <f t="shared" si="34"/>
        <v>0</v>
      </c>
      <c r="DI12" s="332">
        <v>9.9884662546341416E-3</v>
      </c>
      <c r="DJ12" s="173">
        <v>0</v>
      </c>
      <c r="DK12" s="173">
        <f t="shared" si="35"/>
        <v>0</v>
      </c>
      <c r="DL12" s="174">
        <v>6.3261127136673943E-3</v>
      </c>
      <c r="DM12" s="175">
        <v>0</v>
      </c>
      <c r="DN12" s="177">
        <f t="shared" si="36"/>
        <v>0</v>
      </c>
      <c r="DO12" s="332">
        <v>8.7496220399909189E-2</v>
      </c>
      <c r="DP12" s="173">
        <v>0</v>
      </c>
      <c r="DQ12" s="173">
        <f t="shared" si="37"/>
        <v>0</v>
      </c>
      <c r="DR12" s="431">
        <v>0</v>
      </c>
      <c r="DS12" s="335">
        <v>0</v>
      </c>
      <c r="DT12" s="335">
        <v>0</v>
      </c>
      <c r="DU12" s="174">
        <v>8.4508508495126269E-2</v>
      </c>
      <c r="DV12" s="175">
        <v>0</v>
      </c>
      <c r="DW12" s="177">
        <f t="shared" si="38"/>
        <v>0</v>
      </c>
      <c r="DX12" s="174">
        <v>0</v>
      </c>
      <c r="DY12" s="179">
        <v>0</v>
      </c>
      <c r="DZ12" s="179">
        <f t="shared" si="39"/>
        <v>0</v>
      </c>
      <c r="EB12" s="180">
        <f t="shared" si="40"/>
        <v>4396462458.3145676</v>
      </c>
      <c r="ED12" s="180">
        <f t="shared" si="41"/>
        <v>373657621618.09674</v>
      </c>
      <c r="EF12" s="182">
        <f t="shared" si="42"/>
        <v>1.1766018418883072E-2</v>
      </c>
      <c r="EG12" s="183">
        <v>1.17335674235544E-2</v>
      </c>
    </row>
    <row r="13" spans="1:139" ht="15.75">
      <c r="A13" s="171">
        <v>38292</v>
      </c>
      <c r="B13" s="172">
        <v>381011675189.13452</v>
      </c>
      <c r="C13" s="173">
        <v>12664724479.444437</v>
      </c>
      <c r="D13" s="610"/>
      <c r="E13" s="174">
        <v>1.5576402013862071E-2</v>
      </c>
      <c r="F13" s="175">
        <v>0</v>
      </c>
      <c r="G13" s="175">
        <f t="shared" si="1"/>
        <v>0</v>
      </c>
      <c r="H13" s="176">
        <v>0.11853918499492257</v>
      </c>
      <c r="I13" s="175">
        <v>0</v>
      </c>
      <c r="J13" s="175">
        <f t="shared" si="2"/>
        <v>0</v>
      </c>
      <c r="K13" s="176">
        <v>0</v>
      </c>
      <c r="L13" s="175">
        <v>0</v>
      </c>
      <c r="M13" s="177">
        <f t="shared" si="3"/>
        <v>0</v>
      </c>
      <c r="N13" s="174">
        <v>0.1842746153010297</v>
      </c>
      <c r="O13" s="175">
        <v>0</v>
      </c>
      <c r="P13" s="175">
        <f t="shared" si="4"/>
        <v>0</v>
      </c>
      <c r="Q13" s="176">
        <v>0</v>
      </c>
      <c r="R13" s="178">
        <v>0</v>
      </c>
      <c r="S13" s="178">
        <f t="shared" si="5"/>
        <v>0</v>
      </c>
      <c r="T13" s="176">
        <v>-3.750434698828696E-2</v>
      </c>
      <c r="U13" s="178">
        <v>0</v>
      </c>
      <c r="V13" s="178">
        <f t="shared" si="6"/>
        <v>0</v>
      </c>
      <c r="W13" s="176">
        <v>0</v>
      </c>
      <c r="X13" s="178">
        <v>0</v>
      </c>
      <c r="Y13" s="179">
        <f t="shared" si="7"/>
        <v>0</v>
      </c>
      <c r="Z13" s="174">
        <v>8.3003385230722385E-2</v>
      </c>
      <c r="AA13" s="175">
        <v>0</v>
      </c>
      <c r="AB13" s="177">
        <f t="shared" si="8"/>
        <v>0</v>
      </c>
      <c r="AC13" s="174">
        <v>0</v>
      </c>
      <c r="AD13" s="175">
        <v>0</v>
      </c>
      <c r="AE13" s="177">
        <f t="shared" si="9"/>
        <v>0</v>
      </c>
      <c r="AF13" s="174">
        <v>1.4472412853847814E-2</v>
      </c>
      <c r="AG13" s="175">
        <v>0</v>
      </c>
      <c r="AH13" s="175">
        <f t="shared" si="0"/>
        <v>0</v>
      </c>
      <c r="AI13" s="331">
        <v>0.12248599874296942</v>
      </c>
      <c r="AJ13" s="231">
        <f t="shared" si="43"/>
        <v>542701247.3798517</v>
      </c>
      <c r="AK13" s="173">
        <f t="shared" si="10"/>
        <v>66473304.304376453</v>
      </c>
      <c r="AL13" s="332">
        <v>7.1942454659616892E-2</v>
      </c>
      <c r="AM13" s="173">
        <f t="shared" si="44"/>
        <v>871174423.70955253</v>
      </c>
      <c r="AN13" s="173">
        <f t="shared" si="11"/>
        <v>62674426.478342354</v>
      </c>
      <c r="AO13" s="503">
        <v>0</v>
      </c>
      <c r="AP13" s="173">
        <f t="shared" si="45"/>
        <v>343763000</v>
      </c>
      <c r="AQ13" s="316">
        <f t="shared" si="12"/>
        <v>0</v>
      </c>
      <c r="AR13" s="332">
        <v>1.8044338034564657E-2</v>
      </c>
      <c r="AS13" s="173">
        <f t="shared" si="46"/>
        <v>211242752.39341199</v>
      </c>
      <c r="AT13" s="173">
        <f t="shared" si="13"/>
        <v>3811735.6315385681</v>
      </c>
      <c r="AU13" s="415">
        <v>0</v>
      </c>
      <c r="AV13" s="173">
        <v>0</v>
      </c>
      <c r="AW13" s="173">
        <f t="shared" si="14"/>
        <v>0</v>
      </c>
      <c r="AX13" s="176">
        <v>6.309131659881409E-2</v>
      </c>
      <c r="AY13" s="175">
        <v>0</v>
      </c>
      <c r="AZ13" s="179">
        <f t="shared" si="15"/>
        <v>0</v>
      </c>
      <c r="BA13" s="174">
        <v>0</v>
      </c>
      <c r="BB13" s="175">
        <v>0</v>
      </c>
      <c r="BC13" s="177">
        <f t="shared" si="16"/>
        <v>0</v>
      </c>
      <c r="BD13" s="332">
        <v>6.1467877733269921E-2</v>
      </c>
      <c r="BE13" s="173">
        <f t="shared" si="47"/>
        <v>239769628.38353077</v>
      </c>
      <c r="BF13" s="172">
        <f t="shared" si="17"/>
        <v>14738130.201630434</v>
      </c>
      <c r="BG13" s="203">
        <v>0</v>
      </c>
      <c r="BH13" s="177">
        <v>0</v>
      </c>
      <c r="BI13" s="177">
        <v>0</v>
      </c>
      <c r="BJ13" s="174">
        <v>0</v>
      </c>
      <c r="BK13" s="175">
        <v>0</v>
      </c>
      <c r="BL13" s="177">
        <f t="shared" si="18"/>
        <v>0</v>
      </c>
      <c r="BM13" s="203">
        <v>0.20891215378132286</v>
      </c>
      <c r="BN13" s="177">
        <f t="shared" si="48"/>
        <v>49754824.214410909</v>
      </c>
      <c r="BO13" s="177">
        <f t="shared" si="19"/>
        <v>10394387.487643698</v>
      </c>
      <c r="BP13" s="332">
        <v>-2.7124896042112337E-2</v>
      </c>
      <c r="BQ13" s="173">
        <v>0</v>
      </c>
      <c r="BR13" s="172">
        <f t="shared" si="20"/>
        <v>0</v>
      </c>
      <c r="BS13" s="174">
        <v>2.0499340415505499E-2</v>
      </c>
      <c r="BT13" s="175">
        <f t="shared" si="49"/>
        <v>358742317.8813408</v>
      </c>
      <c r="BU13" s="177">
        <f t="shared" si="21"/>
        <v>7353980.8956970908</v>
      </c>
      <c r="BV13" s="174">
        <v>5.8638308200041709E-3</v>
      </c>
      <c r="BW13" s="175">
        <f t="shared" si="50"/>
        <v>153444948.39378747</v>
      </c>
      <c r="BX13" s="177">
        <f t="shared" si="22"/>
        <v>899775.21756544046</v>
      </c>
      <c r="BY13" s="174">
        <v>5.2006193938516451E-2</v>
      </c>
      <c r="BZ13" s="175">
        <f t="shared" si="51"/>
        <v>55507447.085505374</v>
      </c>
      <c r="CA13" s="177">
        <f t="shared" si="23"/>
        <v>2886731.058160732</v>
      </c>
      <c r="CB13" s="174">
        <v>9.2080870792684219E-2</v>
      </c>
      <c r="CC13" s="175">
        <f t="shared" si="52"/>
        <v>96769371.466901198</v>
      </c>
      <c r="CD13" s="177">
        <f t="shared" si="24"/>
        <v>8910607.9907329921</v>
      </c>
      <c r="CE13" s="174">
        <v>0.27106118294014142</v>
      </c>
      <c r="CF13" s="175">
        <v>0</v>
      </c>
      <c r="CG13" s="177">
        <f t="shared" si="25"/>
        <v>0</v>
      </c>
      <c r="CH13" s="174">
        <v>3.7969550637832666E-2</v>
      </c>
      <c r="CI13" s="175">
        <f t="shared" si="53"/>
        <v>11098669.301019805</v>
      </c>
      <c r="CJ13" s="177">
        <f t="shared" si="26"/>
        <v>421411.48603763035</v>
      </c>
      <c r="CK13" s="174">
        <v>0</v>
      </c>
      <c r="CL13" s="175">
        <v>0</v>
      </c>
      <c r="CM13" s="177">
        <f t="shared" si="27"/>
        <v>0</v>
      </c>
      <c r="CN13" s="174">
        <v>1.0000300497153249E-2</v>
      </c>
      <c r="CO13" s="175">
        <v>0</v>
      </c>
      <c r="CP13" s="177">
        <f t="shared" si="28"/>
        <v>0</v>
      </c>
      <c r="CQ13" s="174">
        <v>0.27882966867911746</v>
      </c>
      <c r="CR13" s="175">
        <v>0</v>
      </c>
      <c r="CS13" s="177">
        <f t="shared" si="29"/>
        <v>0</v>
      </c>
      <c r="CT13" s="174">
        <v>0.12875190618934096</v>
      </c>
      <c r="CU13" s="175">
        <f t="shared" si="54"/>
        <v>23622482.51387829</v>
      </c>
      <c r="CV13" s="177">
        <f t="shared" si="30"/>
        <v>3041439.6525862049</v>
      </c>
      <c r="CW13" s="174">
        <v>0.20818630278017755</v>
      </c>
      <c r="CX13" s="175">
        <v>0</v>
      </c>
      <c r="CY13" s="177">
        <f t="shared" si="31"/>
        <v>0</v>
      </c>
      <c r="CZ13" s="174">
        <v>0</v>
      </c>
      <c r="DA13" s="175">
        <v>0</v>
      </c>
      <c r="DB13" s="177">
        <f t="shared" si="32"/>
        <v>0</v>
      </c>
      <c r="DC13" s="228">
        <v>0</v>
      </c>
      <c r="DD13" s="334">
        <v>0</v>
      </c>
      <c r="DE13" s="316">
        <f t="shared" si="33"/>
        <v>0</v>
      </c>
      <c r="DF13" s="174">
        <v>0</v>
      </c>
      <c r="DG13" s="175">
        <v>0</v>
      </c>
      <c r="DH13" s="177">
        <f t="shared" si="34"/>
        <v>0</v>
      </c>
      <c r="DI13" s="332">
        <v>6.8213780555198014E-2</v>
      </c>
      <c r="DJ13" s="173">
        <v>0</v>
      </c>
      <c r="DK13" s="173">
        <f t="shared" si="35"/>
        <v>0</v>
      </c>
      <c r="DL13" s="174">
        <v>0.42263537037150956</v>
      </c>
      <c r="DM13" s="175">
        <v>0</v>
      </c>
      <c r="DN13" s="177">
        <f t="shared" si="36"/>
        <v>0</v>
      </c>
      <c r="DO13" s="332">
        <v>0.16373704820548113</v>
      </c>
      <c r="DP13" s="173">
        <v>0</v>
      </c>
      <c r="DQ13" s="173">
        <f t="shared" si="37"/>
        <v>0</v>
      </c>
      <c r="DR13" s="431">
        <v>0</v>
      </c>
      <c r="DS13" s="335">
        <v>0</v>
      </c>
      <c r="DT13" s="335">
        <v>0</v>
      </c>
      <c r="DU13" s="174">
        <v>0.20082652781540461</v>
      </c>
      <c r="DV13" s="175">
        <v>0</v>
      </c>
      <c r="DW13" s="177">
        <f t="shared" si="38"/>
        <v>0</v>
      </c>
      <c r="DX13" s="174">
        <v>0</v>
      </c>
      <c r="DY13" s="179">
        <v>0</v>
      </c>
      <c r="DZ13" s="179">
        <f t="shared" si="39"/>
        <v>0</v>
      </c>
      <c r="EB13" s="180">
        <f t="shared" si="40"/>
        <v>12483118549.040127</v>
      </c>
      <c r="ED13" s="180">
        <f t="shared" si="41"/>
        <v>378054084076.41132</v>
      </c>
      <c r="EF13" s="182">
        <f t="shared" si="42"/>
        <v>3.3019398744326411E-2</v>
      </c>
      <c r="EG13" s="183">
        <v>3.3239728082236998E-2</v>
      </c>
    </row>
    <row r="14" spans="1:139" ht="15.75">
      <c r="A14" s="187">
        <v>38322</v>
      </c>
      <c r="B14" s="188">
        <v>393676399668.57892</v>
      </c>
      <c r="C14" s="189">
        <v>12666359061.016941</v>
      </c>
      <c r="D14" s="612"/>
      <c r="E14" s="190">
        <v>-2.8012939520488805E-2</v>
      </c>
      <c r="F14" s="191">
        <v>0</v>
      </c>
      <c r="G14" s="191">
        <f t="shared" si="1"/>
        <v>0</v>
      </c>
      <c r="H14" s="192">
        <v>2.534898185472104E-2</v>
      </c>
      <c r="I14" s="191">
        <v>0</v>
      </c>
      <c r="J14" s="191">
        <f t="shared" si="2"/>
        <v>0</v>
      </c>
      <c r="K14" s="192">
        <v>0</v>
      </c>
      <c r="L14" s="191">
        <v>0</v>
      </c>
      <c r="M14" s="193">
        <f t="shared" si="3"/>
        <v>0</v>
      </c>
      <c r="N14" s="190">
        <v>1.8704762508460007E-2</v>
      </c>
      <c r="O14" s="191">
        <v>0</v>
      </c>
      <c r="P14" s="191">
        <f t="shared" si="4"/>
        <v>0</v>
      </c>
      <c r="Q14" s="192">
        <v>0</v>
      </c>
      <c r="R14" s="194">
        <v>0</v>
      </c>
      <c r="S14" s="194">
        <f t="shared" si="5"/>
        <v>0</v>
      </c>
      <c r="T14" s="192">
        <v>-7.8133799344767357E-2</v>
      </c>
      <c r="U14" s="194">
        <v>0</v>
      </c>
      <c r="V14" s="194">
        <f t="shared" si="6"/>
        <v>0</v>
      </c>
      <c r="W14" s="192">
        <v>0</v>
      </c>
      <c r="X14" s="194">
        <v>0</v>
      </c>
      <c r="Y14" s="195">
        <f t="shared" si="7"/>
        <v>0</v>
      </c>
      <c r="Z14" s="190">
        <v>5.7681275466687949E-2</v>
      </c>
      <c r="AA14" s="191">
        <v>0</v>
      </c>
      <c r="AB14" s="193">
        <f t="shared" si="8"/>
        <v>0</v>
      </c>
      <c r="AC14" s="190">
        <v>0</v>
      </c>
      <c r="AD14" s="191">
        <v>0</v>
      </c>
      <c r="AE14" s="193">
        <f t="shared" si="9"/>
        <v>0</v>
      </c>
      <c r="AF14" s="190">
        <v>0.24856464507934639</v>
      </c>
      <c r="AG14" s="191">
        <v>0</v>
      </c>
      <c r="AH14" s="191">
        <f t="shared" si="0"/>
        <v>0</v>
      </c>
      <c r="AI14" s="343">
        <v>1.7290553337958411E-2</v>
      </c>
      <c r="AJ14" s="344">
        <f t="shared" si="43"/>
        <v>609174551.68422818</v>
      </c>
      <c r="AK14" s="189">
        <f t="shared" si="10"/>
        <v>10532965.07802305</v>
      </c>
      <c r="AL14" s="345">
        <v>-3.4177996930867872E-3</v>
      </c>
      <c r="AM14" s="189">
        <f t="shared" si="44"/>
        <v>933848850.18789482</v>
      </c>
      <c r="AN14" s="189">
        <f t="shared" si="11"/>
        <v>-3191708.313561636</v>
      </c>
      <c r="AO14" s="504">
        <v>0</v>
      </c>
      <c r="AP14" s="189">
        <f t="shared" si="45"/>
        <v>343763000</v>
      </c>
      <c r="AQ14" s="317">
        <f t="shared" si="12"/>
        <v>0</v>
      </c>
      <c r="AR14" s="345">
        <v>7.2793306694891827E-2</v>
      </c>
      <c r="AS14" s="189">
        <f t="shared" si="46"/>
        <v>215054488.02495056</v>
      </c>
      <c r="AT14" s="189">
        <f t="shared" si="13"/>
        <v>15654527.302913168</v>
      </c>
      <c r="AU14" s="416">
        <v>0</v>
      </c>
      <c r="AV14" s="189">
        <v>0</v>
      </c>
      <c r="AW14" s="189">
        <f t="shared" si="14"/>
        <v>0</v>
      </c>
      <c r="AX14" s="192">
        <v>-3.6554512315534221E-2</v>
      </c>
      <c r="AY14" s="191">
        <v>0</v>
      </c>
      <c r="AZ14" s="195">
        <f t="shared" si="15"/>
        <v>0</v>
      </c>
      <c r="BA14" s="190">
        <v>0</v>
      </c>
      <c r="BB14" s="191">
        <v>0</v>
      </c>
      <c r="BC14" s="193">
        <f t="shared" si="16"/>
        <v>0</v>
      </c>
      <c r="BD14" s="345">
        <v>1.7256858446377546E-2</v>
      </c>
      <c r="BE14" s="189">
        <f t="shared" si="47"/>
        <v>254507758.58516121</v>
      </c>
      <c r="BF14" s="188">
        <f t="shared" si="17"/>
        <v>4392004.3634089567</v>
      </c>
      <c r="BG14" s="190">
        <v>0</v>
      </c>
      <c r="BH14" s="191">
        <v>0</v>
      </c>
      <c r="BI14" s="191">
        <v>0</v>
      </c>
      <c r="BJ14" s="190">
        <v>0</v>
      </c>
      <c r="BK14" s="191">
        <v>0</v>
      </c>
      <c r="BL14" s="193">
        <f t="shared" si="18"/>
        <v>0</v>
      </c>
      <c r="BM14" s="204">
        <v>1.0409547678537006E-2</v>
      </c>
      <c r="BN14" s="193">
        <f t="shared" si="48"/>
        <v>60149211.702054605</v>
      </c>
      <c r="BO14" s="193">
        <f t="shared" si="19"/>
        <v>626126.08703895344</v>
      </c>
      <c r="BP14" s="345">
        <v>4.1890268303725386E-2</v>
      </c>
      <c r="BQ14" s="189">
        <v>0</v>
      </c>
      <c r="BR14" s="188">
        <f t="shared" si="20"/>
        <v>0</v>
      </c>
      <c r="BS14" s="190">
        <v>5.6096179965620066E-2</v>
      </c>
      <c r="BT14" s="191">
        <f t="shared" si="49"/>
        <v>366096298.77703792</v>
      </c>
      <c r="BU14" s="193">
        <f t="shared" si="21"/>
        <v>20536603.860944133</v>
      </c>
      <c r="BV14" s="190">
        <v>9.4433342801073933E-3</v>
      </c>
      <c r="BW14" s="191">
        <f t="shared" si="50"/>
        <v>154344723.61135289</v>
      </c>
      <c r="BX14" s="193">
        <f t="shared" si="22"/>
        <v>1457528.8194327897</v>
      </c>
      <c r="BY14" s="190">
        <v>1.5441913210580666E-2</v>
      </c>
      <c r="BZ14" s="191">
        <f t="shared" si="51"/>
        <v>58394178.143666103</v>
      </c>
      <c r="CA14" s="193">
        <f t="shared" si="23"/>
        <v>901717.83089767839</v>
      </c>
      <c r="CB14" s="190">
        <v>1.7175233553706024E-3</v>
      </c>
      <c r="CC14" s="191">
        <f t="shared" si="52"/>
        <v>105679979.45763418</v>
      </c>
      <c r="CD14" s="193">
        <f t="shared" si="24"/>
        <v>181507.8329135722</v>
      </c>
      <c r="CE14" s="190">
        <v>-2.5147105218198108E-2</v>
      </c>
      <c r="CF14" s="191">
        <v>0</v>
      </c>
      <c r="CG14" s="193">
        <f t="shared" si="25"/>
        <v>0</v>
      </c>
      <c r="CH14" s="190">
        <v>2.1945030124894654E-2</v>
      </c>
      <c r="CI14" s="191">
        <f t="shared" si="53"/>
        <v>11520080.787057433</v>
      </c>
      <c r="CJ14" s="193">
        <f t="shared" si="26"/>
        <v>252808.51991319549</v>
      </c>
      <c r="CK14" s="190">
        <v>0.12219196867811628</v>
      </c>
      <c r="CL14" s="191">
        <v>0</v>
      </c>
      <c r="CM14" s="193">
        <f t="shared" si="27"/>
        <v>0</v>
      </c>
      <c r="CN14" s="190">
        <v>7.9475535096261603E-3</v>
      </c>
      <c r="CO14" s="191">
        <v>0</v>
      </c>
      <c r="CP14" s="193">
        <f t="shared" si="28"/>
        <v>0</v>
      </c>
      <c r="CQ14" s="190">
        <v>0.15365305799852663</v>
      </c>
      <c r="CR14" s="191">
        <v>0</v>
      </c>
      <c r="CS14" s="193">
        <f t="shared" si="29"/>
        <v>0</v>
      </c>
      <c r="CT14" s="190">
        <v>9.4281421827113136E-3</v>
      </c>
      <c r="CU14" s="191">
        <f t="shared" si="54"/>
        <v>26663922.166464493</v>
      </c>
      <c r="CV14" s="193">
        <f t="shared" si="30"/>
        <v>251391.24933417511</v>
      </c>
      <c r="CW14" s="190">
        <v>1.2899435424849139E-2</v>
      </c>
      <c r="CX14" s="191">
        <v>0</v>
      </c>
      <c r="CY14" s="193">
        <f t="shared" si="31"/>
        <v>0</v>
      </c>
      <c r="CZ14" s="190">
        <v>0</v>
      </c>
      <c r="DA14" s="191">
        <v>0</v>
      </c>
      <c r="DB14" s="193">
        <f t="shared" si="32"/>
        <v>0</v>
      </c>
      <c r="DC14" s="341">
        <v>0</v>
      </c>
      <c r="DD14" s="347">
        <v>0</v>
      </c>
      <c r="DE14" s="317">
        <f t="shared" si="33"/>
        <v>0</v>
      </c>
      <c r="DF14" s="190">
        <v>0</v>
      </c>
      <c r="DG14" s="191">
        <v>0</v>
      </c>
      <c r="DH14" s="193">
        <f t="shared" si="34"/>
        <v>0</v>
      </c>
      <c r="DI14" s="345">
        <v>2.8813789482239399E-3</v>
      </c>
      <c r="DJ14" s="189">
        <v>0</v>
      </c>
      <c r="DK14" s="189">
        <f t="shared" si="35"/>
        <v>0</v>
      </c>
      <c r="DL14" s="190">
        <v>0.31721318823596195</v>
      </c>
      <c r="DM14" s="191">
        <v>0</v>
      </c>
      <c r="DN14" s="193">
        <f t="shared" si="36"/>
        <v>0</v>
      </c>
      <c r="DO14" s="345">
        <v>7.6860273936268132E-3</v>
      </c>
      <c r="DP14" s="189">
        <v>0</v>
      </c>
      <c r="DQ14" s="189">
        <f t="shared" si="37"/>
        <v>0</v>
      </c>
      <c r="DR14" s="443">
        <v>0</v>
      </c>
      <c r="DS14" s="348">
        <v>0</v>
      </c>
      <c r="DT14" s="348">
        <v>0</v>
      </c>
      <c r="DU14" s="190">
        <v>1.8166646925441468E-2</v>
      </c>
      <c r="DV14" s="191">
        <v>0</v>
      </c>
      <c r="DW14" s="193">
        <f t="shared" si="38"/>
        <v>0</v>
      </c>
      <c r="DX14" s="190">
        <v>0</v>
      </c>
      <c r="DY14" s="195">
        <v>0</v>
      </c>
      <c r="DZ14" s="195">
        <f t="shared" si="39"/>
        <v>0</v>
      </c>
      <c r="EA14" s="196"/>
      <c r="EB14" s="180">
        <f t="shared" si="40"/>
        <v>12614763588.385681</v>
      </c>
      <c r="EC14" s="170"/>
      <c r="ED14" s="180">
        <f t="shared" si="41"/>
        <v>390537202625.45154</v>
      </c>
      <c r="EE14" s="170"/>
      <c r="EF14" s="198">
        <f t="shared" si="42"/>
        <v>3.230105481265505E-2</v>
      </c>
      <c r="EG14" s="199">
        <v>3.2174545062087195E-2</v>
      </c>
    </row>
    <row r="15" spans="1:139" ht="15.75">
      <c r="A15" s="171">
        <v>38353</v>
      </c>
      <c r="B15" s="172">
        <v>416300000000</v>
      </c>
      <c r="C15" s="173">
        <v>1288106571.0195341</v>
      </c>
      <c r="D15" s="610"/>
      <c r="E15" s="174">
        <v>-3.3484077900072018E-2</v>
      </c>
      <c r="F15" s="175">
        <v>0</v>
      </c>
      <c r="G15" s="175">
        <f t="shared" si="1"/>
        <v>0</v>
      </c>
      <c r="H15" s="176">
        <v>-2.8823156961264175E-2</v>
      </c>
      <c r="I15" s="175">
        <f>'[2]SPU investering'!C3</f>
        <v>22861000</v>
      </c>
      <c r="J15" s="175">
        <f t="shared" si="2"/>
        <v>-658926.1912914603</v>
      </c>
      <c r="K15" s="176">
        <v>0</v>
      </c>
      <c r="L15" s="175">
        <f>'[2]SPU investering'!C4</f>
        <v>0</v>
      </c>
      <c r="M15" s="177">
        <f t="shared" si="3"/>
        <v>0</v>
      </c>
      <c r="N15" s="174">
        <v>2.4197126886712453E-2</v>
      </c>
      <c r="O15" s="175">
        <f>'[2]SPU investering'!C5</f>
        <v>33617000</v>
      </c>
      <c r="P15" s="175">
        <f t="shared" si="4"/>
        <v>813434.81455061247</v>
      </c>
      <c r="Q15" s="176">
        <v>0</v>
      </c>
      <c r="R15" s="178">
        <f>'[2]SPU investering'!C6</f>
        <v>0</v>
      </c>
      <c r="S15" s="178">
        <f t="shared" si="5"/>
        <v>0</v>
      </c>
      <c r="T15" s="176">
        <v>-9.2788140497008287E-2</v>
      </c>
      <c r="U15" s="178">
        <f>'[2]SPU investering'!C7</f>
        <v>0</v>
      </c>
      <c r="V15" s="178">
        <f t="shared" si="6"/>
        <v>0</v>
      </c>
      <c r="W15" s="176">
        <v>0</v>
      </c>
      <c r="X15" s="178">
        <f>'[2]SPU investering'!C8</f>
        <v>0</v>
      </c>
      <c r="Y15" s="179">
        <f t="shared" si="7"/>
        <v>0</v>
      </c>
      <c r="Z15" s="174">
        <v>0.15746724138235821</v>
      </c>
      <c r="AA15" s="175">
        <f>'[2]SPU investering'!C9</f>
        <v>0</v>
      </c>
      <c r="AB15" s="177">
        <f t="shared" si="8"/>
        <v>0</v>
      </c>
      <c r="AC15" s="174">
        <v>0</v>
      </c>
      <c r="AD15" s="175">
        <v>0</v>
      </c>
      <c r="AE15" s="177">
        <f t="shared" si="9"/>
        <v>0</v>
      </c>
      <c r="AF15" s="174">
        <v>-5.8134416795147935E-2</v>
      </c>
      <c r="AG15" s="175">
        <v>0</v>
      </c>
      <c r="AH15" s="175">
        <f t="shared" si="0"/>
        <v>0</v>
      </c>
      <c r="AI15" s="331">
        <v>1.3956230722522086E-2</v>
      </c>
      <c r="AJ15" s="231">
        <v>672210000</v>
      </c>
      <c r="AK15" s="173">
        <f t="shared" si="10"/>
        <v>9381517.8539865706</v>
      </c>
      <c r="AL15" s="332">
        <v>-1.3463716036351138E-2</v>
      </c>
      <c r="AM15" s="173">
        <v>940572000</v>
      </c>
      <c r="AN15" s="173">
        <f t="shared" si="11"/>
        <v>-12663594.319742862</v>
      </c>
      <c r="AO15" s="503">
        <v>0</v>
      </c>
      <c r="AP15" s="173">
        <v>482941000</v>
      </c>
      <c r="AQ15" s="316">
        <f t="shared" si="12"/>
        <v>0</v>
      </c>
      <c r="AR15" s="332">
        <v>4.8513680247353169E-2</v>
      </c>
      <c r="AS15" s="173">
        <v>180754000</v>
      </c>
      <c r="AT15" s="173">
        <f t="shared" si="13"/>
        <v>8769041.7594300751</v>
      </c>
      <c r="AU15" s="415">
        <v>0</v>
      </c>
      <c r="AV15" s="173">
        <v>0</v>
      </c>
      <c r="AW15" s="173">
        <f t="shared" si="14"/>
        <v>0</v>
      </c>
      <c r="AX15" s="176">
        <v>-2.5172450357847546E-2</v>
      </c>
      <c r="AY15" s="178">
        <f>'[2]SPU investering'!C12</f>
        <v>0</v>
      </c>
      <c r="AZ15" s="179">
        <f t="shared" si="15"/>
        <v>0</v>
      </c>
      <c r="BA15" s="174">
        <v>0</v>
      </c>
      <c r="BB15" s="175">
        <f>'[2]SPU investering'!C13</f>
        <v>0</v>
      </c>
      <c r="BC15" s="177">
        <f t="shared" si="16"/>
        <v>0</v>
      </c>
      <c r="BD15" s="332">
        <v>-1.2914644953219957E-2</v>
      </c>
      <c r="BE15" s="173">
        <v>215134000</v>
      </c>
      <c r="BF15" s="172">
        <f t="shared" si="17"/>
        <v>-2778379.2273660223</v>
      </c>
      <c r="BG15" s="203">
        <v>0</v>
      </c>
      <c r="BH15" s="177">
        <v>0</v>
      </c>
      <c r="BI15" s="177">
        <v>0</v>
      </c>
      <c r="BJ15" s="174">
        <v>0</v>
      </c>
      <c r="BK15" s="175">
        <f>'[2]SPU investering'!C14</f>
        <v>0</v>
      </c>
      <c r="BL15" s="177">
        <f t="shared" si="18"/>
        <v>0</v>
      </c>
      <c r="BM15" s="203">
        <v>-4.2651451151734365E-3</v>
      </c>
      <c r="BN15" s="173">
        <v>70962000</v>
      </c>
      <c r="BO15" s="177">
        <f t="shared" si="19"/>
        <v>-302663.22766293742</v>
      </c>
      <c r="BP15" s="332">
        <v>-1.2392612816835973E-2</v>
      </c>
      <c r="BQ15" s="173">
        <v>147545000</v>
      </c>
      <c r="BR15" s="172">
        <f t="shared" si="20"/>
        <v>-1828468.0580600635</v>
      </c>
      <c r="BS15" s="174">
        <v>2.6850266956093612E-2</v>
      </c>
      <c r="BT15" s="175">
        <f>'[2]SPU investering'!C15</f>
        <v>480280000</v>
      </c>
      <c r="BU15" s="177">
        <f t="shared" si="21"/>
        <v>12895646.21367264</v>
      </c>
      <c r="BV15" s="174">
        <v>-2.0343945146756658E-2</v>
      </c>
      <c r="BW15" s="175">
        <f>'[2]SPU investering'!C16</f>
        <v>48129000</v>
      </c>
      <c r="BX15" s="177">
        <f t="shared" si="22"/>
        <v>-979133.73596825113</v>
      </c>
      <c r="BY15" s="174">
        <v>-5.0255867599161529E-3</v>
      </c>
      <c r="BZ15" s="175">
        <f>'[2]SPU investering'!C17</f>
        <v>80421000</v>
      </c>
      <c r="CA15" s="177">
        <f t="shared" si="23"/>
        <v>-404162.71281921695</v>
      </c>
      <c r="CB15" s="174">
        <v>-3.3810685218896061E-2</v>
      </c>
      <c r="CC15" s="175">
        <f>'[2]SPU investering'!C18</f>
        <v>133751000</v>
      </c>
      <c r="CD15" s="177">
        <f t="shared" si="24"/>
        <v>-4522212.9587125666</v>
      </c>
      <c r="CE15" s="174">
        <v>0.19671087343895491</v>
      </c>
      <c r="CF15" s="175">
        <v>0</v>
      </c>
      <c r="CG15" s="177">
        <f t="shared" si="25"/>
        <v>0</v>
      </c>
      <c r="CH15" s="174">
        <v>5.1186850706500973E-4</v>
      </c>
      <c r="CI15" s="175">
        <f>'[2]SPU investering'!C20</f>
        <v>14067000</v>
      </c>
      <c r="CJ15" s="177">
        <f t="shared" si="26"/>
        <v>7200.4542888834922</v>
      </c>
      <c r="CK15" s="174">
        <v>-6.0787980058667812E-2</v>
      </c>
      <c r="CL15" s="175">
        <f>'[2]SPU investering'!C21</f>
        <v>0</v>
      </c>
      <c r="CM15" s="177">
        <f t="shared" si="27"/>
        <v>0</v>
      </c>
      <c r="CN15" s="174">
        <v>-2.2337166286052392E-2</v>
      </c>
      <c r="CO15" s="175">
        <v>0</v>
      </c>
      <c r="CP15" s="177">
        <f t="shared" si="28"/>
        <v>0</v>
      </c>
      <c r="CQ15" s="174">
        <v>3.5948701894465376E-2</v>
      </c>
      <c r="CR15" s="175">
        <v>0</v>
      </c>
      <c r="CS15" s="177">
        <f t="shared" si="29"/>
        <v>0</v>
      </c>
      <c r="CT15" s="174">
        <v>3.4563922963500728E-2</v>
      </c>
      <c r="CU15" s="175">
        <f>'[2]SPU investering'!C24</f>
        <v>47646000</v>
      </c>
      <c r="CV15" s="177">
        <f t="shared" si="30"/>
        <v>1646832.6735189557</v>
      </c>
      <c r="CW15" s="174">
        <v>-2.8947386197352865E-2</v>
      </c>
      <c r="CX15" s="175">
        <v>0</v>
      </c>
      <c r="CY15" s="177">
        <f t="shared" si="31"/>
        <v>0</v>
      </c>
      <c r="CZ15" s="174">
        <v>0</v>
      </c>
      <c r="DA15" s="175">
        <v>0</v>
      </c>
      <c r="DB15" s="177">
        <f t="shared" si="32"/>
        <v>0</v>
      </c>
      <c r="DC15" s="228">
        <v>0</v>
      </c>
      <c r="DD15" s="334">
        <v>0</v>
      </c>
      <c r="DE15" s="316">
        <f t="shared" si="33"/>
        <v>0</v>
      </c>
      <c r="DF15" s="174">
        <v>0</v>
      </c>
      <c r="DG15" s="175">
        <v>0</v>
      </c>
      <c r="DH15" s="177">
        <f t="shared" si="34"/>
        <v>0</v>
      </c>
      <c r="DI15" s="332">
        <v>4.7041973101495604E-2</v>
      </c>
      <c r="DJ15" s="173">
        <v>0</v>
      </c>
      <c r="DK15" s="173">
        <f t="shared" si="35"/>
        <v>0</v>
      </c>
      <c r="DL15" s="174">
        <v>-1.5073367188947388E-2</v>
      </c>
      <c r="DM15" s="175">
        <v>0</v>
      </c>
      <c r="DN15" s="177">
        <f t="shared" si="36"/>
        <v>0</v>
      </c>
      <c r="DO15" s="332">
        <v>-8.0829045681050316E-2</v>
      </c>
      <c r="DP15" s="173">
        <v>0</v>
      </c>
      <c r="DQ15" s="173">
        <f t="shared" si="37"/>
        <v>0</v>
      </c>
      <c r="DR15" s="431">
        <v>0</v>
      </c>
      <c r="DS15" s="335">
        <v>0</v>
      </c>
      <c r="DT15" s="335">
        <v>0</v>
      </c>
      <c r="DU15" s="174">
        <v>-4.2438499660129483E-2</v>
      </c>
      <c r="DV15" s="175">
        <v>0</v>
      </c>
      <c r="DW15" s="177">
        <f t="shared" si="38"/>
        <v>0</v>
      </c>
      <c r="DX15" s="174">
        <v>0</v>
      </c>
      <c r="DY15" s="179">
        <v>0</v>
      </c>
      <c r="DZ15" s="179">
        <f t="shared" si="39"/>
        <v>0</v>
      </c>
      <c r="EB15" s="180">
        <f t="shared" si="40"/>
        <v>1278730437.68171</v>
      </c>
      <c r="ED15" s="180">
        <f t="shared" si="41"/>
        <v>412729110000</v>
      </c>
      <c r="EF15" s="182">
        <f t="shared" si="42"/>
        <v>3.0982317619460136E-3</v>
      </c>
      <c r="EG15" s="183">
        <v>3.09417864765682E-3</v>
      </c>
    </row>
    <row r="16" spans="1:139" ht="15.75">
      <c r="A16" s="171">
        <v>38384</v>
      </c>
      <c r="B16" s="172">
        <v>417588106571.01953</v>
      </c>
      <c r="C16" s="173">
        <v>11633502357.715464</v>
      </c>
      <c r="D16" s="610"/>
      <c r="E16" s="174">
        <v>0.30108482054708735</v>
      </c>
      <c r="F16" s="175">
        <v>0</v>
      </c>
      <c r="G16" s="175">
        <f t="shared" si="1"/>
        <v>0</v>
      </c>
      <c r="H16" s="176">
        <v>4.4332844667603379E-2</v>
      </c>
      <c r="I16" s="175">
        <f>I15*(1+H15)</f>
        <v>22202073.808708541</v>
      </c>
      <c r="J16" s="175">
        <f t="shared" si="2"/>
        <v>984281.08946014103</v>
      </c>
      <c r="K16" s="176">
        <v>0</v>
      </c>
      <c r="L16" s="175">
        <v>0</v>
      </c>
      <c r="M16" s="177">
        <f t="shared" si="3"/>
        <v>0</v>
      </c>
      <c r="N16" s="174">
        <v>0.11358955554088726</v>
      </c>
      <c r="O16" s="175">
        <f>O15*(1+N15)</f>
        <v>34430434.814550616</v>
      </c>
      <c r="P16" s="175">
        <f t="shared" si="4"/>
        <v>3910937.7876642956</v>
      </c>
      <c r="Q16" s="176">
        <v>0</v>
      </c>
      <c r="R16" s="178">
        <v>0</v>
      </c>
      <c r="S16" s="178">
        <f t="shared" si="5"/>
        <v>0</v>
      </c>
      <c r="T16" s="176">
        <v>0.11996389110245693</v>
      </c>
      <c r="U16" s="178">
        <v>0</v>
      </c>
      <c r="V16" s="178">
        <f t="shared" si="6"/>
        <v>0</v>
      </c>
      <c r="W16" s="176">
        <v>0</v>
      </c>
      <c r="X16" s="178">
        <v>0</v>
      </c>
      <c r="Y16" s="179">
        <f t="shared" si="7"/>
        <v>0</v>
      </c>
      <c r="Z16" s="174">
        <v>9.8886720728132302E-2</v>
      </c>
      <c r="AA16" s="175">
        <v>0</v>
      </c>
      <c r="AB16" s="177">
        <f t="shared" si="8"/>
        <v>0</v>
      </c>
      <c r="AC16" s="174">
        <v>0</v>
      </c>
      <c r="AD16" s="175">
        <v>0</v>
      </c>
      <c r="AE16" s="177">
        <f t="shared" si="9"/>
        <v>0</v>
      </c>
      <c r="AF16" s="174">
        <v>4.9581623143415146E-2</v>
      </c>
      <c r="AG16" s="175">
        <v>0</v>
      </c>
      <c r="AH16" s="175">
        <f t="shared" si="0"/>
        <v>0</v>
      </c>
      <c r="AI16" s="331">
        <v>0.19294516725599636</v>
      </c>
      <c r="AJ16" s="231">
        <f>AJ15*(1+AI15)</f>
        <v>681591517.8539865</v>
      </c>
      <c r="AK16" s="173">
        <f t="shared" si="10"/>
        <v>131509789.41260585</v>
      </c>
      <c r="AL16" s="332">
        <v>6.8923086813689902E-2</v>
      </c>
      <c r="AM16" s="173">
        <f>AM15*(1+AL15)</f>
        <v>927908405.6802572</v>
      </c>
      <c r="AN16" s="173">
        <f t="shared" si="11"/>
        <v>63954311.599852957</v>
      </c>
      <c r="AO16" s="503">
        <v>0</v>
      </c>
      <c r="AP16" s="173">
        <f>AP15*(1+AO15)</f>
        <v>482941000</v>
      </c>
      <c r="AQ16" s="316">
        <f t="shared" si="12"/>
        <v>0</v>
      </c>
      <c r="AR16" s="332">
        <v>6.1240459709927329E-2</v>
      </c>
      <c r="AS16" s="173">
        <f>AS15*(1+AR15)</f>
        <v>189523041.75943008</v>
      </c>
      <c r="AT16" s="173">
        <f t="shared" si="13"/>
        <v>11606478.202971252</v>
      </c>
      <c r="AU16" s="415">
        <v>0</v>
      </c>
      <c r="AV16" s="173">
        <v>0</v>
      </c>
      <c r="AW16" s="173">
        <f t="shared" si="14"/>
        <v>0</v>
      </c>
      <c r="AX16" s="176">
        <v>0.19897728519174473</v>
      </c>
      <c r="AY16" s="175">
        <v>0</v>
      </c>
      <c r="AZ16" s="179">
        <f t="shared" si="15"/>
        <v>0</v>
      </c>
      <c r="BA16" s="174">
        <v>0</v>
      </c>
      <c r="BB16" s="175">
        <v>0</v>
      </c>
      <c r="BC16" s="177">
        <f t="shared" si="16"/>
        <v>0</v>
      </c>
      <c r="BD16" s="332">
        <v>5.643622918594119E-2</v>
      </c>
      <c r="BE16" s="173">
        <f>BE15*(1+BD15)</f>
        <v>212355620.772634</v>
      </c>
      <c r="BF16" s="172">
        <f t="shared" si="17"/>
        <v>11984550.482847186</v>
      </c>
      <c r="BG16" s="203">
        <v>0</v>
      </c>
      <c r="BH16" s="177">
        <v>0</v>
      </c>
      <c r="BI16" s="177">
        <v>0</v>
      </c>
      <c r="BJ16" s="174">
        <v>0</v>
      </c>
      <c r="BK16" s="175">
        <v>0</v>
      </c>
      <c r="BL16" s="177">
        <f t="shared" si="18"/>
        <v>0</v>
      </c>
      <c r="BM16" s="203">
        <v>0.21210621590657805</v>
      </c>
      <c r="BN16" s="177">
        <f>BN15*(1+BM15)</f>
        <v>70659336.772337064</v>
      </c>
      <c r="BO16" s="177">
        <f t="shared" si="19"/>
        <v>14987284.541248934</v>
      </c>
      <c r="BP16" s="332">
        <v>0.15232083352738948</v>
      </c>
      <c r="BQ16" s="173">
        <f>BQ15*(1+BP15)</f>
        <v>145716531.94193992</v>
      </c>
      <c r="BR16" s="172">
        <f t="shared" si="20"/>
        <v>22195663.604116764</v>
      </c>
      <c r="BS16" s="174">
        <v>8.5357071887343455E-2</v>
      </c>
      <c r="BT16" s="175">
        <f>BT15*(1+BS15)</f>
        <v>493175646.2136727</v>
      </c>
      <c r="BU16" s="177">
        <f t="shared" si="21"/>
        <v>42096029.086947523</v>
      </c>
      <c r="BV16" s="174">
        <v>1.3462851091446537E-2</v>
      </c>
      <c r="BW16" s="175">
        <f>BW15*(1+BV15)</f>
        <v>47149866.264031753</v>
      </c>
      <c r="BX16" s="177">
        <f t="shared" si="22"/>
        <v>634771.62849427818</v>
      </c>
      <c r="BY16" s="174">
        <v>1.444747454148047E-2</v>
      </c>
      <c r="BZ16" s="175">
        <f>BZ15*(1+BY15)</f>
        <v>80016837.287180781</v>
      </c>
      <c r="CA16" s="177">
        <f t="shared" si="23"/>
        <v>1156041.2195963296</v>
      </c>
      <c r="CB16" s="174">
        <v>-2.7192416610007548E-2</v>
      </c>
      <c r="CC16" s="175">
        <f>CC15*(1+CB15)</f>
        <v>129228787.04128744</v>
      </c>
      <c r="CD16" s="177">
        <f t="shared" si="24"/>
        <v>-3514043.0152326329</v>
      </c>
      <c r="CE16" s="174">
        <v>-1.9056905176263208E-2</v>
      </c>
      <c r="CF16" s="175">
        <v>0</v>
      </c>
      <c r="CG16" s="177">
        <f t="shared" si="25"/>
        <v>0</v>
      </c>
      <c r="CH16" s="174">
        <v>4.6958510572695849E-3</v>
      </c>
      <c r="CI16" s="175">
        <f>CI15*(1+CH15)</f>
        <v>14074200.454288885</v>
      </c>
      <c r="CJ16" s="177">
        <f t="shared" si="26"/>
        <v>66090.349083496534</v>
      </c>
      <c r="CK16" s="174">
        <v>0.19276990305203642</v>
      </c>
      <c r="CL16" s="175">
        <v>0</v>
      </c>
      <c r="CM16" s="177">
        <f t="shared" si="27"/>
        <v>0</v>
      </c>
      <c r="CN16" s="174">
        <v>1.994942871490242E-2</v>
      </c>
      <c r="CO16" s="175">
        <v>0</v>
      </c>
      <c r="CP16" s="177">
        <f t="shared" si="28"/>
        <v>0</v>
      </c>
      <c r="CQ16" s="174">
        <v>-1.2746788237094263E-2</v>
      </c>
      <c r="CR16" s="175">
        <v>0</v>
      </c>
      <c r="CS16" s="177">
        <f t="shared" si="29"/>
        <v>0</v>
      </c>
      <c r="CT16" s="174">
        <v>-1.6199763436780895E-2</v>
      </c>
      <c r="CU16" s="175">
        <f>CU15*(1+CT15)</f>
        <v>49292832.673518948</v>
      </c>
      <c r="CV16" s="177">
        <f t="shared" si="30"/>
        <v>-798532.22843983094</v>
      </c>
      <c r="CW16" s="174">
        <v>-3.1467169596765117E-4</v>
      </c>
      <c r="CX16" s="175">
        <v>0</v>
      </c>
      <c r="CY16" s="177">
        <f t="shared" si="31"/>
        <v>0</v>
      </c>
      <c r="CZ16" s="174">
        <v>0</v>
      </c>
      <c r="DA16" s="175">
        <v>0</v>
      </c>
      <c r="DB16" s="177">
        <f t="shared" si="32"/>
        <v>0</v>
      </c>
      <c r="DC16" s="228">
        <v>0</v>
      </c>
      <c r="DD16" s="334">
        <v>0</v>
      </c>
      <c r="DE16" s="316">
        <f t="shared" si="33"/>
        <v>0</v>
      </c>
      <c r="DF16" s="174">
        <v>0</v>
      </c>
      <c r="DG16" s="175">
        <v>0</v>
      </c>
      <c r="DH16" s="177">
        <f t="shared" si="34"/>
        <v>0</v>
      </c>
      <c r="DI16" s="332">
        <v>3.7612124788149591E-2</v>
      </c>
      <c r="DJ16" s="173">
        <v>0</v>
      </c>
      <c r="DK16" s="173">
        <f t="shared" si="35"/>
        <v>0</v>
      </c>
      <c r="DL16" s="174">
        <v>0.14788076096024524</v>
      </c>
      <c r="DM16" s="175">
        <v>0</v>
      </c>
      <c r="DN16" s="177">
        <f t="shared" si="36"/>
        <v>0</v>
      </c>
      <c r="DO16" s="332">
        <v>3.7554050255008575E-2</v>
      </c>
      <c r="DP16" s="173">
        <v>0</v>
      </c>
      <c r="DQ16" s="173">
        <f t="shared" si="37"/>
        <v>0</v>
      </c>
      <c r="DR16" s="431">
        <v>0</v>
      </c>
      <c r="DS16" s="335">
        <v>0</v>
      </c>
      <c r="DT16" s="335">
        <v>0</v>
      </c>
      <c r="DU16" s="174">
        <v>0.18424827808397898</v>
      </c>
      <c r="DV16" s="175">
        <v>0</v>
      </c>
      <c r="DW16" s="177">
        <f t="shared" si="38"/>
        <v>0</v>
      </c>
      <c r="DX16" s="174">
        <v>0</v>
      </c>
      <c r="DY16" s="179">
        <v>0</v>
      </c>
      <c r="DZ16" s="179">
        <f t="shared" si="39"/>
        <v>0</v>
      </c>
      <c r="EB16" s="180">
        <f t="shared" si="40"/>
        <v>11332728703.954247</v>
      </c>
      <c r="ED16" s="180">
        <f t="shared" si="41"/>
        <v>414007840437.68164</v>
      </c>
      <c r="EF16" s="182">
        <f t="shared" si="42"/>
        <v>2.7373222429733432E-2</v>
      </c>
      <c r="EG16" s="183">
        <v>2.7858797160778201E-2</v>
      </c>
    </row>
    <row r="17" spans="1:137" ht="15.75">
      <c r="A17" s="171">
        <v>38412</v>
      </c>
      <c r="B17" s="172">
        <v>429221608928.73499</v>
      </c>
      <c r="C17" s="173">
        <v>-4568130266.9846678</v>
      </c>
      <c r="D17" s="610"/>
      <c r="E17" s="174">
        <v>-9.8612766323719209E-2</v>
      </c>
      <c r="F17" s="175">
        <v>0</v>
      </c>
      <c r="G17" s="175">
        <f t="shared" si="1"/>
        <v>0</v>
      </c>
      <c r="H17" s="176">
        <v>8.9210336461373677E-2</v>
      </c>
      <c r="I17" s="175">
        <f t="shared" ref="I17:I26" si="55">I16*(1+H16)</f>
        <v>23186354.898168683</v>
      </c>
      <c r="J17" s="175">
        <f t="shared" si="2"/>
        <v>2068462.5217784478</v>
      </c>
      <c r="K17" s="176">
        <v>0</v>
      </c>
      <c r="L17" s="175">
        <v>0</v>
      </c>
      <c r="M17" s="177">
        <f t="shared" si="3"/>
        <v>0</v>
      </c>
      <c r="N17" s="174">
        <v>1.7767831333953845E-2</v>
      </c>
      <c r="O17" s="175">
        <f t="shared" ref="O17:O26" si="56">O16*(1+N16)</f>
        <v>38341372.60221491</v>
      </c>
      <c r="P17" s="175">
        <f t="shared" si="4"/>
        <v>681243.04150843353</v>
      </c>
      <c r="Q17" s="176">
        <v>0</v>
      </c>
      <c r="R17" s="178">
        <v>0</v>
      </c>
      <c r="S17" s="178">
        <f t="shared" si="5"/>
        <v>0</v>
      </c>
      <c r="T17" s="176">
        <v>-7.1773415396202245E-2</v>
      </c>
      <c r="U17" s="178">
        <v>0</v>
      </c>
      <c r="V17" s="178">
        <f t="shared" si="6"/>
        <v>0</v>
      </c>
      <c r="W17" s="176">
        <v>0</v>
      </c>
      <c r="X17" s="178">
        <v>0</v>
      </c>
      <c r="Y17" s="179">
        <f t="shared" si="7"/>
        <v>0</v>
      </c>
      <c r="Z17" s="174">
        <v>5.9549409729345464E-2</v>
      </c>
      <c r="AA17" s="175">
        <v>0</v>
      </c>
      <c r="AB17" s="177">
        <f t="shared" si="8"/>
        <v>0</v>
      </c>
      <c r="AC17" s="174">
        <v>0</v>
      </c>
      <c r="AD17" s="175">
        <v>0</v>
      </c>
      <c r="AE17" s="177">
        <f t="shared" si="9"/>
        <v>0</v>
      </c>
      <c r="AF17" s="174">
        <v>-0.11993277183312877</v>
      </c>
      <c r="AG17" s="175">
        <v>0</v>
      </c>
      <c r="AH17" s="175">
        <f t="shared" si="0"/>
        <v>0</v>
      </c>
      <c r="AI17" s="331">
        <v>-3.7378826947017832E-3</v>
      </c>
      <c r="AJ17" s="231">
        <f t="shared" ref="AJ17:AJ26" si="57">AJ16*(1+AI16)</f>
        <v>813101307.26659226</v>
      </c>
      <c r="AK17" s="173">
        <f t="shared" si="10"/>
        <v>-3039277.3054711926</v>
      </c>
      <c r="AL17" s="332">
        <v>-2.4514158247708223E-2</v>
      </c>
      <c r="AM17" s="173">
        <f t="shared" ref="AM17:AM26" si="58">AM16*(1+AL16)</f>
        <v>991862717.28011012</v>
      </c>
      <c r="AN17" s="173">
        <f t="shared" si="11"/>
        <v>-24314679.611406501</v>
      </c>
      <c r="AO17" s="503">
        <v>0</v>
      </c>
      <c r="AP17" s="173">
        <f t="shared" ref="AP17:AP26" si="59">AP16*(1+AO16)</f>
        <v>482941000</v>
      </c>
      <c r="AQ17" s="316">
        <f t="shared" si="12"/>
        <v>0</v>
      </c>
      <c r="AR17" s="332">
        <v>-4.1148367368931425E-2</v>
      </c>
      <c r="AS17" s="173">
        <f t="shared" ref="AS17:AS26" si="60">AS16*(1+AR16)</f>
        <v>201129519.96240136</v>
      </c>
      <c r="AT17" s="173">
        <f t="shared" si="13"/>
        <v>-8276151.3761497177</v>
      </c>
      <c r="AU17" s="415">
        <v>0</v>
      </c>
      <c r="AV17" s="173">
        <v>0</v>
      </c>
      <c r="AW17" s="173">
        <f t="shared" si="14"/>
        <v>0</v>
      </c>
      <c r="AX17" s="176">
        <v>2.7820070013284293E-2</v>
      </c>
      <c r="AY17" s="175">
        <v>0</v>
      </c>
      <c r="AZ17" s="179">
        <f t="shared" si="15"/>
        <v>0</v>
      </c>
      <c r="BA17" s="174">
        <v>0.1017882426816468</v>
      </c>
      <c r="BB17" s="175">
        <v>0</v>
      </c>
      <c r="BC17" s="177">
        <f t="shared" si="16"/>
        <v>0</v>
      </c>
      <c r="BD17" s="332">
        <v>5.4390227814599131E-2</v>
      </c>
      <c r="BE17" s="173">
        <f t="shared" ref="BE17:BE26" si="61">BE16*(1+BD16)</f>
        <v>224340171.25548121</v>
      </c>
      <c r="BF17" s="172">
        <f t="shared" si="17"/>
        <v>12201913.022551807</v>
      </c>
      <c r="BG17" s="203">
        <v>0</v>
      </c>
      <c r="BH17" s="177">
        <v>0</v>
      </c>
      <c r="BI17" s="177">
        <v>0</v>
      </c>
      <c r="BJ17" s="174">
        <v>0</v>
      </c>
      <c r="BK17" s="175">
        <v>0</v>
      </c>
      <c r="BL17" s="177">
        <f t="shared" si="18"/>
        <v>0</v>
      </c>
      <c r="BM17" s="203">
        <v>-1.02952674467903E-2</v>
      </c>
      <c r="BN17" s="177">
        <f t="shared" ref="BN17:BN26" si="62">BN16*(1+BM16)</f>
        <v>85646621.313585997</v>
      </c>
      <c r="BO17" s="177">
        <f t="shared" si="19"/>
        <v>-881754.87233733817</v>
      </c>
      <c r="BP17" s="332">
        <v>-1.6805517363843694E-2</v>
      </c>
      <c r="BQ17" s="173">
        <f t="shared" ref="BQ17:BQ26" si="63">BQ16*(1+BP16)</f>
        <v>167912195.54605669</v>
      </c>
      <c r="BR17" s="172">
        <f t="shared" si="20"/>
        <v>-2821851.3178503732</v>
      </c>
      <c r="BS17" s="174">
        <v>-4.31898127451752E-2</v>
      </c>
      <c r="BT17" s="175">
        <f t="shared" ref="BT17:BT26" si="64">BT16*(1+BS16)</f>
        <v>535271675.30062026</v>
      </c>
      <c r="BU17" s="177">
        <f t="shared" si="21"/>
        <v>-23118283.42403001</v>
      </c>
      <c r="BV17" s="174">
        <v>2.2650505739507752E-3</v>
      </c>
      <c r="BW17" s="175">
        <f t="shared" ref="BW17:BW26" si="65">BW16*(1+BV16)</f>
        <v>47784637.892526031</v>
      </c>
      <c r="BX17" s="177">
        <f t="shared" si="22"/>
        <v>108234.62148449605</v>
      </c>
      <c r="BY17" s="174">
        <v>-2.7802537492154226E-2</v>
      </c>
      <c r="BZ17" s="175">
        <f t="shared" ref="BZ17:BZ26" si="66">BZ16*(1+BY16)</f>
        <v>81172878.506777108</v>
      </c>
      <c r="CA17" s="177">
        <f t="shared" si="23"/>
        <v>-2256811.9980307505</v>
      </c>
      <c r="CB17" s="174">
        <v>1.0408241399155851E-2</v>
      </c>
      <c r="CC17" s="175">
        <f t="shared" ref="CC17:CC26" si="67">CC16*(1+CB16)</f>
        <v>125714744.0260548</v>
      </c>
      <c r="CD17" s="177">
        <f t="shared" si="24"/>
        <v>1308469.4032562643</v>
      </c>
      <c r="CE17" s="174">
        <v>-0.16899440760759138</v>
      </c>
      <c r="CF17" s="175">
        <v>0</v>
      </c>
      <c r="CG17" s="177">
        <f t="shared" si="25"/>
        <v>0</v>
      </c>
      <c r="CH17" s="174">
        <v>2.4747277874219199E-2</v>
      </c>
      <c r="CI17" s="175">
        <f t="shared" ref="CI17:CI26" si="68">CI16*(1+CH16)</f>
        <v>14140290.803372383</v>
      </c>
      <c r="CJ17" s="177">
        <f t="shared" si="26"/>
        <v>349933.7057333226</v>
      </c>
      <c r="CK17" s="174">
        <v>-0.10974805954920186</v>
      </c>
      <c r="CL17" s="175">
        <v>0</v>
      </c>
      <c r="CM17" s="177">
        <f t="shared" si="27"/>
        <v>0</v>
      </c>
      <c r="CN17" s="174">
        <v>-1.4291399540355897E-2</v>
      </c>
      <c r="CO17" s="175">
        <v>0</v>
      </c>
      <c r="CP17" s="177">
        <f t="shared" si="28"/>
        <v>0</v>
      </c>
      <c r="CQ17" s="174">
        <v>-0.22630706902350475</v>
      </c>
      <c r="CR17" s="175">
        <v>0</v>
      </c>
      <c r="CS17" s="177">
        <f t="shared" si="29"/>
        <v>0</v>
      </c>
      <c r="CT17" s="174">
        <v>1.4387878062429645E-2</v>
      </c>
      <c r="CU17" s="175">
        <f t="shared" ref="CU17:CU26" si="69">CU16*(1+CT16)</f>
        <v>48494300.445079118</v>
      </c>
      <c r="CV17" s="177">
        <f t="shared" si="30"/>
        <v>697730.08152662602</v>
      </c>
      <c r="CW17" s="174">
        <v>0.1111134892148067</v>
      </c>
      <c r="CX17" s="175">
        <v>0</v>
      </c>
      <c r="CY17" s="177">
        <f t="shared" si="31"/>
        <v>0</v>
      </c>
      <c r="CZ17" s="174">
        <v>0</v>
      </c>
      <c r="DA17" s="175">
        <v>0</v>
      </c>
      <c r="DB17" s="177">
        <f t="shared" si="32"/>
        <v>0</v>
      </c>
      <c r="DC17" s="228">
        <v>0</v>
      </c>
      <c r="DD17" s="334">
        <v>0</v>
      </c>
      <c r="DE17" s="316">
        <f t="shared" si="33"/>
        <v>0</v>
      </c>
      <c r="DF17" s="174">
        <v>0</v>
      </c>
      <c r="DG17" s="175">
        <v>0</v>
      </c>
      <c r="DH17" s="177">
        <f t="shared" si="34"/>
        <v>0</v>
      </c>
      <c r="DI17" s="332">
        <v>-7.6097849330761559E-3</v>
      </c>
      <c r="DJ17" s="173">
        <v>0</v>
      </c>
      <c r="DK17" s="173">
        <f t="shared" si="35"/>
        <v>0</v>
      </c>
      <c r="DL17" s="174">
        <v>0.12429175671005756</v>
      </c>
      <c r="DM17" s="175">
        <v>0</v>
      </c>
      <c r="DN17" s="177">
        <f t="shared" si="36"/>
        <v>0</v>
      </c>
      <c r="DO17" s="332">
        <v>2.2955027963587362E-2</v>
      </c>
      <c r="DP17" s="173">
        <v>0</v>
      </c>
      <c r="DQ17" s="173">
        <f t="shared" si="37"/>
        <v>0</v>
      </c>
      <c r="DR17" s="431">
        <v>0</v>
      </c>
      <c r="DS17" s="335">
        <v>0</v>
      </c>
      <c r="DT17" s="335">
        <v>0</v>
      </c>
      <c r="DU17" s="174">
        <v>-0.17275408668488271</v>
      </c>
      <c r="DV17" s="175">
        <v>0</v>
      </c>
      <c r="DW17" s="177">
        <f t="shared" si="38"/>
        <v>0</v>
      </c>
      <c r="DX17" s="174">
        <v>0</v>
      </c>
      <c r="DY17" s="179">
        <v>0</v>
      </c>
      <c r="DZ17" s="179">
        <f t="shared" si="39"/>
        <v>0</v>
      </c>
      <c r="EB17" s="180">
        <f t="shared" si="40"/>
        <v>-4520837443.477231</v>
      </c>
      <c r="ED17" s="180">
        <f t="shared" si="41"/>
        <v>425340569141.63593</v>
      </c>
      <c r="EF17" s="182">
        <f t="shared" si="42"/>
        <v>-1.0628747341455263E-2</v>
      </c>
      <c r="EG17" s="183">
        <v>-1.0642824526905702E-2</v>
      </c>
    </row>
    <row r="18" spans="1:137" ht="15.75">
      <c r="A18" s="171">
        <v>38443</v>
      </c>
      <c r="B18" s="172">
        <v>424653478661.75031</v>
      </c>
      <c r="C18" s="173">
        <v>-10021998750.720942</v>
      </c>
      <c r="D18" s="610"/>
      <c r="E18" s="174">
        <v>0.17800134388449679</v>
      </c>
      <c r="F18" s="175">
        <v>0</v>
      </c>
      <c r="G18" s="175">
        <f t="shared" si="1"/>
        <v>0</v>
      </c>
      <c r="H18" s="176">
        <v>-1.5028180051528624E-2</v>
      </c>
      <c r="I18" s="175">
        <f t="shared" si="55"/>
        <v>25254817.419947129</v>
      </c>
      <c r="J18" s="175">
        <f t="shared" si="2"/>
        <v>-379533.94335544703</v>
      </c>
      <c r="K18" s="176">
        <v>0</v>
      </c>
      <c r="L18" s="175">
        <v>0</v>
      </c>
      <c r="M18" s="177">
        <f t="shared" si="3"/>
        <v>0</v>
      </c>
      <c r="N18" s="174">
        <v>-4.9536984232729189E-2</v>
      </c>
      <c r="O18" s="175">
        <f t="shared" si="56"/>
        <v>39022615.643723339</v>
      </c>
      <c r="P18" s="175">
        <f t="shared" si="4"/>
        <v>-1933062.6958629745</v>
      </c>
      <c r="Q18" s="176">
        <v>0</v>
      </c>
      <c r="R18" s="178">
        <v>0</v>
      </c>
      <c r="S18" s="178">
        <f t="shared" si="5"/>
        <v>0</v>
      </c>
      <c r="T18" s="176">
        <v>-6.290787607999028E-2</v>
      </c>
      <c r="U18" s="178">
        <v>0</v>
      </c>
      <c r="V18" s="178">
        <f t="shared" si="6"/>
        <v>0</v>
      </c>
      <c r="W18" s="176">
        <v>0</v>
      </c>
      <c r="X18" s="178">
        <v>0</v>
      </c>
      <c r="Y18" s="179">
        <f t="shared" si="7"/>
        <v>0</v>
      </c>
      <c r="Z18" s="174">
        <v>-3.4993070178072475E-2</v>
      </c>
      <c r="AA18" s="175">
        <v>0</v>
      </c>
      <c r="AB18" s="177">
        <f t="shared" si="8"/>
        <v>0</v>
      </c>
      <c r="AC18" s="174">
        <v>0</v>
      </c>
      <c r="AD18" s="175">
        <v>0</v>
      </c>
      <c r="AE18" s="177">
        <f t="shared" si="9"/>
        <v>0</v>
      </c>
      <c r="AF18" s="174">
        <v>-0.10411594599522514</v>
      </c>
      <c r="AG18" s="175">
        <v>0</v>
      </c>
      <c r="AH18" s="175">
        <f t="shared" si="0"/>
        <v>0</v>
      </c>
      <c r="AI18" s="331">
        <v>-7.5704941199014525E-2</v>
      </c>
      <c r="AJ18" s="231">
        <f t="shared" si="57"/>
        <v>810062029.96112108</v>
      </c>
      <c r="AK18" s="173">
        <f t="shared" si="10"/>
        <v>-61325698.345761016</v>
      </c>
      <c r="AL18" s="332">
        <v>-4.4074733357693151E-2</v>
      </c>
      <c r="AM18" s="173">
        <f t="shared" si="58"/>
        <v>967548037.66870368</v>
      </c>
      <c r="AN18" s="173">
        <f t="shared" si="11"/>
        <v>-42644421.771007366</v>
      </c>
      <c r="AO18" s="503">
        <v>0</v>
      </c>
      <c r="AP18" s="173">
        <f t="shared" si="59"/>
        <v>482941000</v>
      </c>
      <c r="AQ18" s="316">
        <f t="shared" si="12"/>
        <v>0</v>
      </c>
      <c r="AR18" s="332">
        <v>-2.476270398716459E-2</v>
      </c>
      <c r="AS18" s="173">
        <f t="shared" si="60"/>
        <v>192853368.58625165</v>
      </c>
      <c r="AT18" s="173">
        <f t="shared" si="13"/>
        <v>-4775570.8792288955</v>
      </c>
      <c r="AU18" s="415">
        <v>0</v>
      </c>
      <c r="AV18" s="173">
        <v>0</v>
      </c>
      <c r="AW18" s="173">
        <f t="shared" si="14"/>
        <v>0</v>
      </c>
      <c r="AX18" s="176">
        <v>3.9888891446905751E-2</v>
      </c>
      <c r="AY18" s="175">
        <v>0</v>
      </c>
      <c r="AZ18" s="179">
        <f t="shared" si="15"/>
        <v>0</v>
      </c>
      <c r="BA18" s="174">
        <v>-0.12630749779929343</v>
      </c>
      <c r="BB18" s="175">
        <v>0</v>
      </c>
      <c r="BC18" s="177">
        <f t="shared" si="16"/>
        <v>0</v>
      </c>
      <c r="BD18" s="332">
        <v>-3.5326566524432827E-2</v>
      </c>
      <c r="BE18" s="173">
        <f t="shared" si="61"/>
        <v>236542084.27803302</v>
      </c>
      <c r="BF18" s="172">
        <f t="shared" si="17"/>
        <v>-8356219.6760759298</v>
      </c>
      <c r="BG18" s="203">
        <v>0</v>
      </c>
      <c r="BH18" s="177">
        <v>0</v>
      </c>
      <c r="BI18" s="177">
        <v>0</v>
      </c>
      <c r="BJ18" s="174">
        <v>0</v>
      </c>
      <c r="BK18" s="175">
        <v>0</v>
      </c>
      <c r="BL18" s="177">
        <f t="shared" si="18"/>
        <v>0</v>
      </c>
      <c r="BM18" s="203">
        <v>-7.3559419778629523E-2</v>
      </c>
      <c r="BN18" s="177">
        <f t="shared" si="62"/>
        <v>84764866.441248655</v>
      </c>
      <c r="BO18" s="177">
        <f t="shared" si="19"/>
        <v>-6235254.3930312758</v>
      </c>
      <c r="BP18" s="332">
        <v>3.2500976077000754E-2</v>
      </c>
      <c r="BQ18" s="173">
        <f t="shared" si="63"/>
        <v>165090344.22820631</v>
      </c>
      <c r="BR18" s="172">
        <f t="shared" si="20"/>
        <v>5365597.3283047527</v>
      </c>
      <c r="BS18" s="174">
        <v>4.2524945254522176E-2</v>
      </c>
      <c r="BT18" s="175">
        <f t="shared" si="64"/>
        <v>512153391.87659025</v>
      </c>
      <c r="BU18" s="177">
        <f t="shared" si="21"/>
        <v>21779294.951469842</v>
      </c>
      <c r="BV18" s="174">
        <v>6.2979461449601886E-5</v>
      </c>
      <c r="BW18" s="175">
        <f t="shared" si="65"/>
        <v>47892872.514010526</v>
      </c>
      <c r="BX18" s="177">
        <f t="shared" si="22"/>
        <v>3016.2673182068238</v>
      </c>
      <c r="BY18" s="174">
        <v>5.9287398062291906E-2</v>
      </c>
      <c r="BZ18" s="175">
        <f t="shared" si="66"/>
        <v>78916066.508746356</v>
      </c>
      <c r="CA18" s="177">
        <f t="shared" si="23"/>
        <v>4678728.2486143475</v>
      </c>
      <c r="CB18" s="174">
        <v>6.2843197319279454E-2</v>
      </c>
      <c r="CC18" s="175">
        <f t="shared" si="67"/>
        <v>127023213.42931105</v>
      </c>
      <c r="CD18" s="177">
        <f t="shared" si="24"/>
        <v>7982544.865667142</v>
      </c>
      <c r="CE18" s="174">
        <v>-0.11678471469810338</v>
      </c>
      <c r="CF18" s="175">
        <v>0</v>
      </c>
      <c r="CG18" s="177">
        <f t="shared" si="25"/>
        <v>0</v>
      </c>
      <c r="CH18" s="174">
        <v>8.9030925213450535E-3</v>
      </c>
      <c r="CI18" s="175">
        <f t="shared" si="68"/>
        <v>14490224.509105707</v>
      </c>
      <c r="CJ18" s="177">
        <f t="shared" si="26"/>
        <v>129007.80945962982</v>
      </c>
      <c r="CK18" s="174">
        <v>1.4238076320996502E-2</v>
      </c>
      <c r="CL18" s="175">
        <v>0</v>
      </c>
      <c r="CM18" s="177">
        <f t="shared" si="27"/>
        <v>0</v>
      </c>
      <c r="CN18" s="174">
        <v>3.7389597410375692E-4</v>
      </c>
      <c r="CO18" s="175">
        <v>0</v>
      </c>
      <c r="CP18" s="177">
        <f t="shared" si="28"/>
        <v>0</v>
      </c>
      <c r="CQ18" s="174">
        <v>0.23924567648798298</v>
      </c>
      <c r="CR18" s="175">
        <v>0</v>
      </c>
      <c r="CS18" s="177">
        <f t="shared" si="29"/>
        <v>0</v>
      </c>
      <c r="CT18" s="174">
        <v>-9.6826366105677956E-3</v>
      </c>
      <c r="CU18" s="175">
        <f t="shared" si="69"/>
        <v>49192030.52660574</v>
      </c>
      <c r="CV18" s="177">
        <f t="shared" si="30"/>
        <v>-476308.55572508136</v>
      </c>
      <c r="CW18" s="174">
        <v>-0.14824370408937046</v>
      </c>
      <c r="CX18" s="175">
        <v>0</v>
      </c>
      <c r="CY18" s="177">
        <f t="shared" si="31"/>
        <v>0</v>
      </c>
      <c r="CZ18" s="174">
        <v>0</v>
      </c>
      <c r="DA18" s="175">
        <v>0</v>
      </c>
      <c r="DB18" s="177">
        <f t="shared" si="32"/>
        <v>0</v>
      </c>
      <c r="DC18" s="228">
        <v>0</v>
      </c>
      <c r="DD18" s="334">
        <v>0</v>
      </c>
      <c r="DE18" s="316">
        <f t="shared" si="33"/>
        <v>0</v>
      </c>
      <c r="DF18" s="174">
        <v>0</v>
      </c>
      <c r="DG18" s="175">
        <v>0</v>
      </c>
      <c r="DH18" s="177">
        <f t="shared" si="34"/>
        <v>0</v>
      </c>
      <c r="DI18" s="332">
        <v>-3.3079728913608841E-3</v>
      </c>
      <c r="DJ18" s="173">
        <v>0</v>
      </c>
      <c r="DK18" s="173">
        <f t="shared" si="35"/>
        <v>0</v>
      </c>
      <c r="DL18" s="174">
        <v>-9.3581460103767555E-2</v>
      </c>
      <c r="DM18" s="175">
        <v>0</v>
      </c>
      <c r="DN18" s="177">
        <f t="shared" si="36"/>
        <v>0</v>
      </c>
      <c r="DO18" s="332">
        <v>9.9782908374038068E-3</v>
      </c>
      <c r="DP18" s="173">
        <v>0</v>
      </c>
      <c r="DQ18" s="173">
        <f t="shared" si="37"/>
        <v>0</v>
      </c>
      <c r="DR18" s="431">
        <v>0</v>
      </c>
      <c r="DS18" s="335">
        <v>0</v>
      </c>
      <c r="DT18" s="335">
        <v>0</v>
      </c>
      <c r="DU18" s="174">
        <v>0.20585344108197706</v>
      </c>
      <c r="DV18" s="175">
        <v>0</v>
      </c>
      <c r="DW18" s="177">
        <f t="shared" si="38"/>
        <v>0</v>
      </c>
      <c r="DX18" s="174">
        <v>0</v>
      </c>
      <c r="DY18" s="179">
        <v>0</v>
      </c>
      <c r="DZ18" s="179">
        <f t="shared" si="39"/>
        <v>0</v>
      </c>
      <c r="EB18" s="180">
        <f t="shared" si="40"/>
        <v>-9935810869.9317284</v>
      </c>
      <c r="ED18" s="180">
        <f t="shared" si="41"/>
        <v>420819731698.15875</v>
      </c>
      <c r="EF18" s="182">
        <f t="shared" si="42"/>
        <v>-2.3610610723592173E-2</v>
      </c>
      <c r="EG18" s="183">
        <v>-2.3600415996365299E-2</v>
      </c>
    </row>
    <row r="19" spans="1:137" ht="15.75">
      <c r="A19" s="171">
        <v>38473</v>
      </c>
      <c r="B19" s="172">
        <v>414631479911.02936</v>
      </c>
      <c r="C19" s="173">
        <v>19003223601.77121</v>
      </c>
      <c r="D19" s="610"/>
      <c r="E19" s="174">
        <v>-0.13021388620489435</v>
      </c>
      <c r="F19" s="175">
        <v>0</v>
      </c>
      <c r="G19" s="175">
        <f t="shared" si="1"/>
        <v>0</v>
      </c>
      <c r="H19" s="176">
        <v>3.9731837664233736E-2</v>
      </c>
      <c r="I19" s="175">
        <f t="shared" si="55"/>
        <v>24875283.47659168</v>
      </c>
      <c r="J19" s="175">
        <f t="shared" si="2"/>
        <v>988340.72494373645</v>
      </c>
      <c r="K19" s="176">
        <v>0</v>
      </c>
      <c r="L19" s="175">
        <v>0</v>
      </c>
      <c r="M19" s="177">
        <f t="shared" si="3"/>
        <v>0</v>
      </c>
      <c r="N19" s="174">
        <v>2.7171263276452126E-2</v>
      </c>
      <c r="O19" s="175">
        <f t="shared" si="56"/>
        <v>37089552.94786036</v>
      </c>
      <c r="P19" s="175">
        <f t="shared" si="4"/>
        <v>1007770.0079522249</v>
      </c>
      <c r="Q19" s="176">
        <v>0</v>
      </c>
      <c r="R19" s="178">
        <v>0</v>
      </c>
      <c r="S19" s="178">
        <f t="shared" si="5"/>
        <v>0</v>
      </c>
      <c r="T19" s="176">
        <v>-0.11989384374887545</v>
      </c>
      <c r="U19" s="178">
        <v>0</v>
      </c>
      <c r="V19" s="178">
        <f t="shared" si="6"/>
        <v>0</v>
      </c>
      <c r="W19" s="176">
        <v>0</v>
      </c>
      <c r="X19" s="178">
        <v>0</v>
      </c>
      <c r="Y19" s="179">
        <f t="shared" si="7"/>
        <v>0</v>
      </c>
      <c r="Z19" s="174">
        <v>-9.0418180063035689E-2</v>
      </c>
      <c r="AA19" s="175">
        <v>0</v>
      </c>
      <c r="AB19" s="177">
        <f t="shared" si="8"/>
        <v>0</v>
      </c>
      <c r="AC19" s="174">
        <v>0</v>
      </c>
      <c r="AD19" s="175">
        <v>0</v>
      </c>
      <c r="AE19" s="177">
        <f t="shared" si="9"/>
        <v>0</v>
      </c>
      <c r="AF19" s="174">
        <v>0.10258574737778074</v>
      </c>
      <c r="AG19" s="175">
        <v>0</v>
      </c>
      <c r="AH19" s="175">
        <f t="shared" si="0"/>
        <v>0</v>
      </c>
      <c r="AI19" s="331">
        <v>-9.7141648965314839E-2</v>
      </c>
      <c r="AJ19" s="231">
        <f t="shared" si="57"/>
        <v>748736331.61536014</v>
      </c>
      <c r="AK19" s="173">
        <f t="shared" si="10"/>
        <v>-72733481.893356875</v>
      </c>
      <c r="AL19" s="332">
        <v>3.4818695270734674E-2</v>
      </c>
      <c r="AM19" s="173">
        <f t="shared" si="58"/>
        <v>924903615.89769626</v>
      </c>
      <c r="AN19" s="173">
        <f t="shared" si="11"/>
        <v>32203937.156742517</v>
      </c>
      <c r="AO19" s="503">
        <v>0</v>
      </c>
      <c r="AP19" s="173">
        <f t="shared" si="59"/>
        <v>482941000</v>
      </c>
      <c r="AQ19" s="316">
        <f t="shared" si="12"/>
        <v>0</v>
      </c>
      <c r="AR19" s="332">
        <v>-0.11444618042920467</v>
      </c>
      <c r="AS19" s="173">
        <f t="shared" si="60"/>
        <v>188077797.70702276</v>
      </c>
      <c r="AT19" s="173">
        <f t="shared" si="13"/>
        <v>-21524785.571105383</v>
      </c>
      <c r="AU19" s="415">
        <v>0</v>
      </c>
      <c r="AV19" s="173">
        <v>0</v>
      </c>
      <c r="AW19" s="173">
        <f t="shared" si="14"/>
        <v>0</v>
      </c>
      <c r="AX19" s="176">
        <v>5.5342985428119634E-2</v>
      </c>
      <c r="AY19" s="175">
        <v>0</v>
      </c>
      <c r="AZ19" s="179">
        <f t="shared" si="15"/>
        <v>0</v>
      </c>
      <c r="BA19" s="174">
        <v>-7.2512155154309144E-2</v>
      </c>
      <c r="BB19" s="175">
        <v>0</v>
      </c>
      <c r="BC19" s="177">
        <f t="shared" si="16"/>
        <v>0</v>
      </c>
      <c r="BD19" s="332">
        <v>5.6086973013047652E-3</v>
      </c>
      <c r="BE19" s="173">
        <f t="shared" si="61"/>
        <v>228185864.60195711</v>
      </c>
      <c r="BF19" s="172">
        <f t="shared" si="17"/>
        <v>1279825.4429888914</v>
      </c>
      <c r="BG19" s="203">
        <v>0</v>
      </c>
      <c r="BH19" s="177">
        <v>0</v>
      </c>
      <c r="BI19" s="177">
        <v>0</v>
      </c>
      <c r="BJ19" s="174">
        <v>0</v>
      </c>
      <c r="BK19" s="175">
        <v>0</v>
      </c>
      <c r="BL19" s="177">
        <f t="shared" si="18"/>
        <v>0</v>
      </c>
      <c r="BM19" s="203">
        <v>-0.10999699734212355</v>
      </c>
      <c r="BN19" s="177">
        <f t="shared" si="62"/>
        <v>78529612.048217371</v>
      </c>
      <c r="BO19" s="177">
        <f t="shared" si="19"/>
        <v>-8638021.5277457591</v>
      </c>
      <c r="BP19" s="332">
        <v>4.0391041538063041E-2</v>
      </c>
      <c r="BQ19" s="173">
        <f t="shared" si="63"/>
        <v>170455941.55651104</v>
      </c>
      <c r="BR19" s="172">
        <f t="shared" si="20"/>
        <v>6884893.0158186834</v>
      </c>
      <c r="BS19" s="174">
        <v>2.7464385044474678E-2</v>
      </c>
      <c r="BT19" s="175">
        <f t="shared" si="64"/>
        <v>533932686.82806009</v>
      </c>
      <c r="BU19" s="177">
        <f t="shared" si="21"/>
        <v>14664132.898876756</v>
      </c>
      <c r="BV19" s="174">
        <v>2.1674715043655583E-2</v>
      </c>
      <c r="BW19" s="175">
        <f t="shared" si="65"/>
        <v>47895888.78132873</v>
      </c>
      <c r="BX19" s="177">
        <f t="shared" si="22"/>
        <v>1038129.7410979205</v>
      </c>
      <c r="BY19" s="174">
        <v>4.2553010482189249E-2</v>
      </c>
      <c r="BZ19" s="175">
        <f t="shared" si="66"/>
        <v>83594794.757360697</v>
      </c>
      <c r="CA19" s="177">
        <f t="shared" si="23"/>
        <v>3557210.1775664287</v>
      </c>
      <c r="CB19" s="174">
        <v>2.8026421941483571E-2</v>
      </c>
      <c r="CC19" s="175">
        <f t="shared" si="67"/>
        <v>135005758.2949782</v>
      </c>
      <c r="CD19" s="177">
        <f t="shared" si="24"/>
        <v>3783728.3465050044</v>
      </c>
      <c r="CE19" s="174">
        <v>-0.27279850816404255</v>
      </c>
      <c r="CF19" s="175">
        <v>0</v>
      </c>
      <c r="CG19" s="177">
        <f t="shared" si="25"/>
        <v>0</v>
      </c>
      <c r="CH19" s="174">
        <v>2.9579783513136444E-4</v>
      </c>
      <c r="CI19" s="175">
        <f t="shared" si="68"/>
        <v>14619232.318565337</v>
      </c>
      <c r="CJ19" s="177">
        <f t="shared" si="26"/>
        <v>4324.3372711141046</v>
      </c>
      <c r="CK19" s="174">
        <v>-7.568175933671234E-3</v>
      </c>
      <c r="CL19" s="175">
        <v>0</v>
      </c>
      <c r="CM19" s="177">
        <f t="shared" si="27"/>
        <v>0</v>
      </c>
      <c r="CN19" s="174">
        <v>2.6570875679540296E-2</v>
      </c>
      <c r="CO19" s="175">
        <v>0</v>
      </c>
      <c r="CP19" s="177">
        <f t="shared" si="28"/>
        <v>0</v>
      </c>
      <c r="CQ19" s="174">
        <v>0.1835345993940064</v>
      </c>
      <c r="CR19" s="175">
        <v>0</v>
      </c>
      <c r="CS19" s="177">
        <f t="shared" si="29"/>
        <v>0</v>
      </c>
      <c r="CT19" s="174">
        <v>2.3423970180375731E-2</v>
      </c>
      <c r="CU19" s="175">
        <f t="shared" si="69"/>
        <v>48715721.970880657</v>
      </c>
      <c r="CV19" s="177">
        <f t="shared" si="30"/>
        <v>1141115.6187613832</v>
      </c>
      <c r="CW19" s="174">
        <v>-5.2726655670022306E-2</v>
      </c>
      <c r="CX19" s="175">
        <v>0</v>
      </c>
      <c r="CY19" s="177">
        <f t="shared" si="31"/>
        <v>0</v>
      </c>
      <c r="CZ19" s="174">
        <v>0</v>
      </c>
      <c r="DA19" s="175">
        <v>0</v>
      </c>
      <c r="DB19" s="177">
        <f t="shared" si="32"/>
        <v>0</v>
      </c>
      <c r="DC19" s="228">
        <v>0</v>
      </c>
      <c r="DD19" s="334">
        <v>0</v>
      </c>
      <c r="DE19" s="316">
        <f t="shared" si="33"/>
        <v>0</v>
      </c>
      <c r="DF19" s="174">
        <v>0</v>
      </c>
      <c r="DG19" s="175">
        <v>0</v>
      </c>
      <c r="DH19" s="177">
        <f t="shared" si="34"/>
        <v>0</v>
      </c>
      <c r="DI19" s="332">
        <v>-5.853642713319334E-2</v>
      </c>
      <c r="DJ19" s="173">
        <v>0</v>
      </c>
      <c r="DK19" s="173">
        <f t="shared" si="35"/>
        <v>0</v>
      </c>
      <c r="DL19" s="174">
        <v>-1.5326141492801315E-2</v>
      </c>
      <c r="DM19" s="175">
        <v>0</v>
      </c>
      <c r="DN19" s="177">
        <f t="shared" si="36"/>
        <v>0</v>
      </c>
      <c r="DO19" s="332">
        <v>-1.7630255227830537E-2</v>
      </c>
      <c r="DP19" s="173">
        <v>0</v>
      </c>
      <c r="DQ19" s="173">
        <f t="shared" si="37"/>
        <v>0</v>
      </c>
      <c r="DR19" s="431">
        <v>0</v>
      </c>
      <c r="DS19" s="335">
        <v>0</v>
      </c>
      <c r="DT19" s="335">
        <v>0</v>
      </c>
      <c r="DU19" s="174">
        <v>-0.10406987234737367</v>
      </c>
      <c r="DV19" s="175">
        <v>0</v>
      </c>
      <c r="DW19" s="177">
        <f t="shared" si="38"/>
        <v>0</v>
      </c>
      <c r="DX19" s="174">
        <v>0</v>
      </c>
      <c r="DY19" s="179">
        <v>0</v>
      </c>
      <c r="DZ19" s="179">
        <f t="shared" si="39"/>
        <v>0</v>
      </c>
      <c r="EB19" s="180">
        <f t="shared" si="40"/>
        <v>19039566483.294888</v>
      </c>
      <c r="ED19" s="180">
        <f t="shared" si="41"/>
        <v>410883920828.22699</v>
      </c>
      <c r="EF19" s="182">
        <f t="shared" si="42"/>
        <v>4.6338066588043771E-2</v>
      </c>
      <c r="EG19" s="183">
        <v>4.5831598714716204E-2</v>
      </c>
    </row>
    <row r="20" spans="1:137" ht="15.75">
      <c r="A20" s="171">
        <v>38504</v>
      </c>
      <c r="B20" s="172">
        <v>433634703512.8006</v>
      </c>
      <c r="C20" s="173">
        <v>11692873209.925346</v>
      </c>
      <c r="D20" s="610"/>
      <c r="E20" s="174">
        <v>-0.16688712195400601</v>
      </c>
      <c r="F20" s="175">
        <v>0</v>
      </c>
      <c r="G20" s="175">
        <f t="shared" si="1"/>
        <v>0</v>
      </c>
      <c r="H20" s="176">
        <v>0.12534458149185262</v>
      </c>
      <c r="I20" s="175">
        <f t="shared" si="55"/>
        <v>25863624.201535415</v>
      </c>
      <c r="J20" s="175">
        <f t="shared" si="2"/>
        <v>3241865.1514040078</v>
      </c>
      <c r="K20" s="176">
        <v>0</v>
      </c>
      <c r="L20" s="175">
        <v>0</v>
      </c>
      <c r="M20" s="177">
        <f t="shared" si="3"/>
        <v>0</v>
      </c>
      <c r="N20" s="174">
        <v>0.12008636664047563</v>
      </c>
      <c r="O20" s="175">
        <f t="shared" si="56"/>
        <v>38097322.955812581</v>
      </c>
      <c r="P20" s="175">
        <f t="shared" si="4"/>
        <v>4574969.0924923187</v>
      </c>
      <c r="Q20" s="176">
        <v>0</v>
      </c>
      <c r="R20" s="178">
        <v>0</v>
      </c>
      <c r="S20" s="178">
        <f t="shared" si="5"/>
        <v>0</v>
      </c>
      <c r="T20" s="176">
        <v>-3.2809074994599258E-2</v>
      </c>
      <c r="U20" s="178">
        <v>0</v>
      </c>
      <c r="V20" s="178">
        <f t="shared" si="6"/>
        <v>0</v>
      </c>
      <c r="W20" s="176">
        <v>0</v>
      </c>
      <c r="X20" s="178">
        <v>0</v>
      </c>
      <c r="Y20" s="179">
        <f t="shared" si="7"/>
        <v>0</v>
      </c>
      <c r="Z20" s="174">
        <v>-0.10944972143959715</v>
      </c>
      <c r="AA20" s="175">
        <v>0</v>
      </c>
      <c r="AB20" s="177">
        <f t="shared" si="8"/>
        <v>0</v>
      </c>
      <c r="AC20" s="174">
        <v>0</v>
      </c>
      <c r="AD20" s="175">
        <v>0</v>
      </c>
      <c r="AE20" s="177">
        <f t="shared" si="9"/>
        <v>0</v>
      </c>
      <c r="AF20" s="174">
        <v>-2.8477194834437603E-2</v>
      </c>
      <c r="AG20" s="175">
        <v>0</v>
      </c>
      <c r="AH20" s="175">
        <f t="shared" si="0"/>
        <v>0</v>
      </c>
      <c r="AI20" s="331">
        <v>0.12965904832068451</v>
      </c>
      <c r="AJ20" s="231">
        <f t="shared" si="57"/>
        <v>676002849.72200322</v>
      </c>
      <c r="AK20" s="173">
        <f t="shared" si="10"/>
        <v>87649886.157025635</v>
      </c>
      <c r="AL20" s="332">
        <v>1.5316751668461177E-2</v>
      </c>
      <c r="AM20" s="173">
        <f t="shared" si="58"/>
        <v>957107553.05443883</v>
      </c>
      <c r="AN20" s="173">
        <f t="shared" si="11"/>
        <v>14659778.710143371</v>
      </c>
      <c r="AO20" s="503">
        <v>0</v>
      </c>
      <c r="AP20" s="173">
        <f t="shared" si="59"/>
        <v>482941000</v>
      </c>
      <c r="AQ20" s="316">
        <f t="shared" si="12"/>
        <v>0</v>
      </c>
      <c r="AR20" s="332">
        <v>1.0952148634734203E-3</v>
      </c>
      <c r="AS20" s="173">
        <f t="shared" si="60"/>
        <v>166553012.1359174</v>
      </c>
      <c r="AT20" s="173">
        <f t="shared" si="13"/>
        <v>182411.33444752567</v>
      </c>
      <c r="AU20" s="415">
        <v>0</v>
      </c>
      <c r="AV20" s="173">
        <v>0</v>
      </c>
      <c r="AW20" s="173">
        <f t="shared" si="14"/>
        <v>0</v>
      </c>
      <c r="AX20" s="176">
        <v>0.12918415888111695</v>
      </c>
      <c r="AY20" s="175">
        <v>0</v>
      </c>
      <c r="AZ20" s="179">
        <f t="shared" si="15"/>
        <v>0</v>
      </c>
      <c r="BA20" s="174">
        <v>2.9330453903174462E-2</v>
      </c>
      <c r="BB20" s="175">
        <v>0</v>
      </c>
      <c r="BC20" s="177">
        <f t="shared" si="16"/>
        <v>0</v>
      </c>
      <c r="BD20" s="332">
        <v>4.9684288804054393E-2</v>
      </c>
      <c r="BE20" s="173">
        <f t="shared" si="61"/>
        <v>229465690.04494601</v>
      </c>
      <c r="BF20" s="172">
        <f t="shared" si="17"/>
        <v>11400839.614814727</v>
      </c>
      <c r="BG20" s="203">
        <v>0</v>
      </c>
      <c r="BH20" s="177">
        <v>0</v>
      </c>
      <c r="BI20" s="177">
        <v>0</v>
      </c>
      <c r="BJ20" s="174">
        <v>0</v>
      </c>
      <c r="BK20" s="175">
        <v>0</v>
      </c>
      <c r="BL20" s="177">
        <f t="shared" si="18"/>
        <v>0</v>
      </c>
      <c r="BM20" s="203">
        <v>0.16213264738805638</v>
      </c>
      <c r="BN20" s="177">
        <f t="shared" si="62"/>
        <v>69891590.520471618</v>
      </c>
      <c r="BO20" s="177">
        <f t="shared" si="19"/>
        <v>11331708.60124605</v>
      </c>
      <c r="BP20" s="332">
        <v>7.4856341109601029E-2</v>
      </c>
      <c r="BQ20" s="173">
        <f t="shared" si="63"/>
        <v>177340834.57232973</v>
      </c>
      <c r="BR20" s="172">
        <f t="shared" si="20"/>
        <v>13275086.005407641</v>
      </c>
      <c r="BS20" s="174">
        <v>3.3134557460943688E-2</v>
      </c>
      <c r="BT20" s="175">
        <f t="shared" si="64"/>
        <v>548596819.72693682</v>
      </c>
      <c r="BU20" s="177">
        <f t="shared" si="21"/>
        <v>18177512.846133154</v>
      </c>
      <c r="BV20" s="174">
        <v>1.7467179993753468E-2</v>
      </c>
      <c r="BW20" s="175">
        <f t="shared" si="65"/>
        <v>48934018.52242665</v>
      </c>
      <c r="BX20" s="177">
        <f t="shared" si="22"/>
        <v>854739.30934889242</v>
      </c>
      <c r="BY20" s="174">
        <v>3.9007783381648856E-2</v>
      </c>
      <c r="BZ20" s="175">
        <f t="shared" si="66"/>
        <v>87152004.934927121</v>
      </c>
      <c r="CA20" s="177">
        <f t="shared" si="23"/>
        <v>3399606.5297780293</v>
      </c>
      <c r="CB20" s="174">
        <v>2.1388982818866354E-2</v>
      </c>
      <c r="CC20" s="175">
        <f t="shared" si="67"/>
        <v>138789486.64148322</v>
      </c>
      <c r="CD20" s="177">
        <f t="shared" si="24"/>
        <v>2968565.9452139661</v>
      </c>
      <c r="CE20" s="174">
        <v>5.5692466310802526E-2</v>
      </c>
      <c r="CF20" s="175">
        <v>0</v>
      </c>
      <c r="CG20" s="177">
        <f t="shared" si="25"/>
        <v>0</v>
      </c>
      <c r="CH20" s="174">
        <v>3.9667385586285249E-2</v>
      </c>
      <c r="CI20" s="175">
        <f t="shared" si="68"/>
        <v>14623556.655836452</v>
      </c>
      <c r="CJ20" s="177">
        <f t="shared" si="26"/>
        <v>580078.26050995255</v>
      </c>
      <c r="CK20" s="174">
        <v>1.5807183187427415E-3</v>
      </c>
      <c r="CL20" s="175">
        <v>0</v>
      </c>
      <c r="CM20" s="177">
        <f t="shared" si="27"/>
        <v>0</v>
      </c>
      <c r="CN20" s="174">
        <v>3.3654237002976421E-2</v>
      </c>
      <c r="CO20" s="175">
        <v>0</v>
      </c>
      <c r="CP20" s="177">
        <f t="shared" si="28"/>
        <v>0</v>
      </c>
      <c r="CQ20" s="174">
        <v>2.2891018428810014E-2</v>
      </c>
      <c r="CR20" s="175">
        <v>0</v>
      </c>
      <c r="CS20" s="177">
        <f t="shared" si="29"/>
        <v>0</v>
      </c>
      <c r="CT20" s="174">
        <v>7.846977617397978E-2</v>
      </c>
      <c r="CU20" s="175">
        <f t="shared" si="69"/>
        <v>49856837.58964204</v>
      </c>
      <c r="CV20" s="177">
        <f t="shared" si="30"/>
        <v>3912254.8864016724</v>
      </c>
      <c r="CW20" s="174">
        <v>0.15183935418084221</v>
      </c>
      <c r="CX20" s="175">
        <v>0</v>
      </c>
      <c r="CY20" s="177">
        <f t="shared" si="31"/>
        <v>0</v>
      </c>
      <c r="CZ20" s="174">
        <v>0</v>
      </c>
      <c r="DA20" s="175">
        <v>0</v>
      </c>
      <c r="DB20" s="177">
        <f t="shared" si="32"/>
        <v>0</v>
      </c>
      <c r="DC20" s="228">
        <v>0</v>
      </c>
      <c r="DD20" s="334">
        <v>0</v>
      </c>
      <c r="DE20" s="316">
        <f t="shared" si="33"/>
        <v>0</v>
      </c>
      <c r="DF20" s="174">
        <v>0</v>
      </c>
      <c r="DG20" s="175">
        <v>0</v>
      </c>
      <c r="DH20" s="177">
        <f t="shared" si="34"/>
        <v>0</v>
      </c>
      <c r="DI20" s="332">
        <v>5.3721056933600235E-2</v>
      </c>
      <c r="DJ20" s="173">
        <v>0</v>
      </c>
      <c r="DK20" s="173">
        <f t="shared" si="35"/>
        <v>0</v>
      </c>
      <c r="DL20" s="174">
        <v>0.15347335021838912</v>
      </c>
      <c r="DM20" s="175">
        <v>0</v>
      </c>
      <c r="DN20" s="177">
        <f t="shared" si="36"/>
        <v>0</v>
      </c>
      <c r="DO20" s="332">
        <v>4.7633476591210061E-2</v>
      </c>
      <c r="DP20" s="173">
        <v>0</v>
      </c>
      <c r="DQ20" s="173">
        <f t="shared" si="37"/>
        <v>0</v>
      </c>
      <c r="DR20" s="431">
        <v>0</v>
      </c>
      <c r="DS20" s="335">
        <v>0</v>
      </c>
      <c r="DT20" s="335">
        <v>0</v>
      </c>
      <c r="DU20" s="174">
        <v>-0.24598139486575993</v>
      </c>
      <c r="DV20" s="175">
        <v>0</v>
      </c>
      <c r="DW20" s="177">
        <f t="shared" si="38"/>
        <v>0</v>
      </c>
      <c r="DX20" s="174">
        <v>0</v>
      </c>
      <c r="DY20" s="179">
        <v>0</v>
      </c>
      <c r="DZ20" s="179">
        <f t="shared" si="39"/>
        <v>0</v>
      </c>
      <c r="EB20" s="180">
        <f t="shared" si="40"/>
        <v>11516663907.48098</v>
      </c>
      <c r="ED20" s="180">
        <f t="shared" si="41"/>
        <v>429923487311.52197</v>
      </c>
      <c r="EF20" s="182">
        <f t="shared" si="42"/>
        <v>2.6787705829935317E-2</v>
      </c>
      <c r="EG20" s="183">
        <v>2.6964800361233499E-2</v>
      </c>
    </row>
    <row r="21" spans="1:137" ht="15.75">
      <c r="A21" s="171">
        <v>38534</v>
      </c>
      <c r="B21" s="172">
        <v>445327576722.72595</v>
      </c>
      <c r="C21" s="173">
        <v>18193166193.117367</v>
      </c>
      <c r="D21" s="610"/>
      <c r="E21" s="174">
        <v>9.4104137815666788E-2</v>
      </c>
      <c r="F21" s="175">
        <v>0</v>
      </c>
      <c r="G21" s="175">
        <f t="shared" si="1"/>
        <v>0</v>
      </c>
      <c r="H21" s="176">
        <v>0.22601112452178163</v>
      </c>
      <c r="I21" s="175">
        <f t="shared" si="55"/>
        <v>29105489.352939419</v>
      </c>
      <c r="J21" s="175">
        <f t="shared" si="2"/>
        <v>6578164.3784145806</v>
      </c>
      <c r="K21" s="176">
        <v>0</v>
      </c>
      <c r="L21" s="175">
        <v>0</v>
      </c>
      <c r="M21" s="177">
        <f t="shared" si="3"/>
        <v>0</v>
      </c>
      <c r="N21" s="174">
        <v>0.23641318816792209</v>
      </c>
      <c r="O21" s="175">
        <f t="shared" si="56"/>
        <v>42672292.048304901</v>
      </c>
      <c r="P21" s="175">
        <f t="shared" si="4"/>
        <v>10088292.609572431</v>
      </c>
      <c r="Q21" s="176">
        <v>0</v>
      </c>
      <c r="R21" s="178">
        <v>0</v>
      </c>
      <c r="S21" s="178">
        <f t="shared" si="5"/>
        <v>0</v>
      </c>
      <c r="T21" s="176">
        <v>2.3797092490582612E-3</v>
      </c>
      <c r="U21" s="178">
        <v>0</v>
      </c>
      <c r="V21" s="178">
        <f t="shared" si="6"/>
        <v>0</v>
      </c>
      <c r="W21" s="176">
        <v>0</v>
      </c>
      <c r="X21" s="178">
        <v>0</v>
      </c>
      <c r="Y21" s="179">
        <f t="shared" si="7"/>
        <v>0</v>
      </c>
      <c r="Z21" s="174">
        <v>0.21039295842044822</v>
      </c>
      <c r="AA21" s="175">
        <v>0</v>
      </c>
      <c r="AB21" s="177">
        <f t="shared" si="8"/>
        <v>0</v>
      </c>
      <c r="AC21" s="174">
        <v>0</v>
      </c>
      <c r="AD21" s="175">
        <v>0</v>
      </c>
      <c r="AE21" s="177">
        <f t="shared" si="9"/>
        <v>0</v>
      </c>
      <c r="AF21" s="174">
        <v>2.2332770307788199E-2</v>
      </c>
      <c r="AG21" s="175">
        <v>0</v>
      </c>
      <c r="AH21" s="175">
        <f t="shared" si="0"/>
        <v>0</v>
      </c>
      <c r="AI21" s="331">
        <v>6.5223792591796004E-2</v>
      </c>
      <c r="AJ21" s="231">
        <f t="shared" si="57"/>
        <v>763652735.87902892</v>
      </c>
      <c r="AK21" s="173">
        <f t="shared" si="10"/>
        <v>49808327.657131359</v>
      </c>
      <c r="AL21" s="332">
        <v>1.6678456731925164E-2</v>
      </c>
      <c r="AM21" s="173">
        <f t="shared" si="58"/>
        <v>971767331.76458216</v>
      </c>
      <c r="AN21" s="173">
        <f t="shared" si="11"/>
        <v>16207579.39633395</v>
      </c>
      <c r="AO21" s="503">
        <v>0</v>
      </c>
      <c r="AP21" s="173">
        <f t="shared" si="59"/>
        <v>482941000</v>
      </c>
      <c r="AQ21" s="316">
        <f t="shared" si="12"/>
        <v>0</v>
      </c>
      <c r="AR21" s="332">
        <v>-7.7341893294727195E-4</v>
      </c>
      <c r="AS21" s="173">
        <f t="shared" si="60"/>
        <v>166735423.47036493</v>
      </c>
      <c r="AT21" s="173">
        <f t="shared" si="13"/>
        <v>-128956.33330496117</v>
      </c>
      <c r="AU21" s="415">
        <v>0</v>
      </c>
      <c r="AV21" s="173">
        <v>0</v>
      </c>
      <c r="AW21" s="173">
        <f t="shared" si="14"/>
        <v>0</v>
      </c>
      <c r="AX21" s="176">
        <v>4.4884749755916303E-2</v>
      </c>
      <c r="AY21" s="175">
        <v>0</v>
      </c>
      <c r="AZ21" s="179">
        <f t="shared" si="15"/>
        <v>0</v>
      </c>
      <c r="BA21" s="174">
        <v>0.13043140643053344</v>
      </c>
      <c r="BB21" s="175">
        <v>0</v>
      </c>
      <c r="BC21" s="177">
        <f t="shared" si="16"/>
        <v>0</v>
      </c>
      <c r="BD21" s="332">
        <v>3.2260648017018341E-3</v>
      </c>
      <c r="BE21" s="173">
        <f t="shared" si="61"/>
        <v>240866529.65976071</v>
      </c>
      <c r="BF21" s="172">
        <f t="shared" si="17"/>
        <v>777051.03324342484</v>
      </c>
      <c r="BG21" s="203">
        <v>5.8221076791396563E-2</v>
      </c>
      <c r="BH21" s="177">
        <v>0</v>
      </c>
      <c r="BI21" s="177">
        <v>0</v>
      </c>
      <c r="BJ21" s="174">
        <v>0</v>
      </c>
      <c r="BK21" s="175">
        <v>0</v>
      </c>
      <c r="BL21" s="177">
        <f t="shared" si="18"/>
        <v>0</v>
      </c>
      <c r="BM21" s="203">
        <v>0.12322661410581161</v>
      </c>
      <c r="BN21" s="177">
        <f t="shared" si="62"/>
        <v>81223299.121717677</v>
      </c>
      <c r="BO21" s="177">
        <f t="shared" si="19"/>
        <v>10008872.137272811</v>
      </c>
      <c r="BP21" s="332">
        <v>7.7437810859843637E-2</v>
      </c>
      <c r="BQ21" s="173">
        <f t="shared" si="63"/>
        <v>190615920.57773736</v>
      </c>
      <c r="BR21" s="172">
        <f t="shared" si="20"/>
        <v>14760879.604573803</v>
      </c>
      <c r="BS21" s="174">
        <v>5.6660093530791253E-2</v>
      </c>
      <c r="BT21" s="175">
        <f t="shared" si="64"/>
        <v>566774332.57306993</v>
      </c>
      <c r="BU21" s="177">
        <f t="shared" si="21"/>
        <v>32113486.694441929</v>
      </c>
      <c r="BV21" s="174">
        <v>-5.5917206715065432E-4</v>
      </c>
      <c r="BW21" s="175">
        <f t="shared" si="65"/>
        <v>49788757.831775546</v>
      </c>
      <c r="BX21" s="177">
        <f t="shared" si="22"/>
        <v>-27840.48263765726</v>
      </c>
      <c r="BY21" s="174">
        <v>6.1932476972545811E-3</v>
      </c>
      <c r="BZ21" s="175">
        <f t="shared" si="66"/>
        <v>90551611.464705154</v>
      </c>
      <c r="CA21" s="177">
        <f t="shared" si="23"/>
        <v>560808.55918647675</v>
      </c>
      <c r="CB21" s="174">
        <v>6.3629086624497039E-2</v>
      </c>
      <c r="CC21" s="175">
        <f t="shared" si="67"/>
        <v>141758052.58669716</v>
      </c>
      <c r="CD21" s="177">
        <f t="shared" si="24"/>
        <v>9019935.4077589605</v>
      </c>
      <c r="CE21" s="174">
        <v>-0.10030731417205908</v>
      </c>
      <c r="CF21" s="175">
        <v>0</v>
      </c>
      <c r="CG21" s="177">
        <f t="shared" si="25"/>
        <v>0</v>
      </c>
      <c r="CH21" s="174">
        <v>4.8663902097556368E-2</v>
      </c>
      <c r="CI21" s="175">
        <f t="shared" si="68"/>
        <v>15203634.916346405</v>
      </c>
      <c r="CJ21" s="177">
        <f t="shared" si="26"/>
        <v>739868.20109607105</v>
      </c>
      <c r="CK21" s="174">
        <v>9.7204839890214917E-2</v>
      </c>
      <c r="CL21" s="175">
        <v>0</v>
      </c>
      <c r="CM21" s="177">
        <f t="shared" si="27"/>
        <v>0</v>
      </c>
      <c r="CN21" s="174">
        <v>1.4814140704606448E-2</v>
      </c>
      <c r="CO21" s="175">
        <v>0</v>
      </c>
      <c r="CP21" s="177">
        <f t="shared" si="28"/>
        <v>0</v>
      </c>
      <c r="CQ21" s="174">
        <v>-4.2238606745259824E-2</v>
      </c>
      <c r="CR21" s="175">
        <v>0</v>
      </c>
      <c r="CS21" s="177">
        <f t="shared" si="29"/>
        <v>0</v>
      </c>
      <c r="CT21" s="174">
        <v>6.5123875388621827E-2</v>
      </c>
      <c r="CU21" s="175">
        <f t="shared" si="69"/>
        <v>53769092.476043716</v>
      </c>
      <c r="CV21" s="177">
        <f t="shared" si="30"/>
        <v>3501651.6781691546</v>
      </c>
      <c r="CW21" s="174">
        <v>3.8811705899062111E-2</v>
      </c>
      <c r="CX21" s="175">
        <v>0</v>
      </c>
      <c r="CY21" s="177">
        <f t="shared" si="31"/>
        <v>0</v>
      </c>
      <c r="CZ21" s="174">
        <v>0</v>
      </c>
      <c r="DA21" s="175">
        <v>0</v>
      </c>
      <c r="DB21" s="177">
        <f t="shared" si="32"/>
        <v>0</v>
      </c>
      <c r="DC21" s="228">
        <v>0</v>
      </c>
      <c r="DD21" s="334">
        <v>0</v>
      </c>
      <c r="DE21" s="316">
        <f t="shared" si="33"/>
        <v>0</v>
      </c>
      <c r="DF21" s="174">
        <v>0</v>
      </c>
      <c r="DG21" s="175">
        <v>0</v>
      </c>
      <c r="DH21" s="177">
        <f t="shared" si="34"/>
        <v>0</v>
      </c>
      <c r="DI21" s="332">
        <v>3.2077231319875762E-2</v>
      </c>
      <c r="DJ21" s="173">
        <v>0</v>
      </c>
      <c r="DK21" s="173">
        <f t="shared" si="35"/>
        <v>0</v>
      </c>
      <c r="DL21" s="174">
        <v>3.0140633573092192E-2</v>
      </c>
      <c r="DM21" s="175">
        <v>0</v>
      </c>
      <c r="DN21" s="177">
        <f t="shared" si="36"/>
        <v>0</v>
      </c>
      <c r="DO21" s="332">
        <v>5.4269800603068886E-2</v>
      </c>
      <c r="DP21" s="173">
        <v>0</v>
      </c>
      <c r="DQ21" s="173">
        <f t="shared" si="37"/>
        <v>0</v>
      </c>
      <c r="DR21" s="431">
        <v>0</v>
      </c>
      <c r="DS21" s="335">
        <v>0</v>
      </c>
      <c r="DT21" s="335">
        <v>0</v>
      </c>
      <c r="DU21" s="174">
        <v>0.25625088639499288</v>
      </c>
      <c r="DV21" s="175">
        <v>0</v>
      </c>
      <c r="DW21" s="177">
        <f t="shared" si="38"/>
        <v>0</v>
      </c>
      <c r="DX21" s="174">
        <v>0</v>
      </c>
      <c r="DY21" s="179">
        <v>0</v>
      </c>
      <c r="DZ21" s="179">
        <f t="shared" si="39"/>
        <v>0</v>
      </c>
      <c r="EB21" s="180">
        <f t="shared" si="40"/>
        <v>18039158072.576115</v>
      </c>
      <c r="ED21" s="180">
        <f t="shared" si="41"/>
        <v>441440151219.00293</v>
      </c>
      <c r="EF21" s="182">
        <f t="shared" si="42"/>
        <v>4.0864334661816264E-2</v>
      </c>
      <c r="EG21" s="183">
        <v>4.08534461912404E-2</v>
      </c>
    </row>
    <row r="22" spans="1:137" ht="15.75">
      <c r="A22" s="171">
        <v>38565</v>
      </c>
      <c r="B22" s="172">
        <v>463520742915.84332</v>
      </c>
      <c r="C22" s="173">
        <v>704337348.99786997</v>
      </c>
      <c r="D22" s="610"/>
      <c r="E22" s="174">
        <v>9.5828401678520664E-2</v>
      </c>
      <c r="F22" s="175">
        <v>0</v>
      </c>
      <c r="G22" s="175">
        <f t="shared" si="1"/>
        <v>0</v>
      </c>
      <c r="H22" s="176">
        <v>-2.6948757472465858E-2</v>
      </c>
      <c r="I22" s="175">
        <f t="shared" si="55"/>
        <v>35683653.731353998</v>
      </c>
      <c r="J22" s="175">
        <f t="shared" si="2"/>
        <v>-961630.13013771025</v>
      </c>
      <c r="K22" s="176">
        <v>0</v>
      </c>
      <c r="L22" s="175">
        <v>0</v>
      </c>
      <c r="M22" s="177">
        <f t="shared" si="3"/>
        <v>0</v>
      </c>
      <c r="N22" s="174">
        <v>1.1898907821453407E-2</v>
      </c>
      <c r="O22" s="175">
        <f t="shared" si="56"/>
        <v>52760584.657877333</v>
      </c>
      <c r="P22" s="175">
        <f t="shared" si="4"/>
        <v>627793.33345007128</v>
      </c>
      <c r="Q22" s="176">
        <v>0</v>
      </c>
      <c r="R22" s="178">
        <v>0</v>
      </c>
      <c r="S22" s="178">
        <f t="shared" si="5"/>
        <v>0</v>
      </c>
      <c r="T22" s="176">
        <v>6.8319221628577093E-2</v>
      </c>
      <c r="U22" s="178">
        <v>0</v>
      </c>
      <c r="V22" s="178">
        <f t="shared" si="6"/>
        <v>0</v>
      </c>
      <c r="W22" s="176">
        <v>0</v>
      </c>
      <c r="X22" s="178">
        <v>0</v>
      </c>
      <c r="Y22" s="179">
        <f t="shared" si="7"/>
        <v>0</v>
      </c>
      <c r="Z22" s="174">
        <v>0.19033399101309117</v>
      </c>
      <c r="AA22" s="175">
        <v>0</v>
      </c>
      <c r="AB22" s="177">
        <f t="shared" si="8"/>
        <v>0</v>
      </c>
      <c r="AC22" s="174">
        <v>0</v>
      </c>
      <c r="AD22" s="175">
        <v>0</v>
      </c>
      <c r="AE22" s="177">
        <f t="shared" si="9"/>
        <v>0</v>
      </c>
      <c r="AF22" s="174">
        <v>-3.0771618566600392E-2</v>
      </c>
      <c r="AG22" s="175">
        <v>0</v>
      </c>
      <c r="AH22" s="175">
        <f t="shared" si="0"/>
        <v>0</v>
      </c>
      <c r="AI22" s="331">
        <v>8.3352233334797327E-2</v>
      </c>
      <c r="AJ22" s="231">
        <f t="shared" si="57"/>
        <v>813461063.53616023</v>
      </c>
      <c r="AK22" s="173">
        <f t="shared" si="10"/>
        <v>67803796.376638427</v>
      </c>
      <c r="AL22" s="332">
        <v>5.4265030608257332E-2</v>
      </c>
      <c r="AM22" s="173">
        <f t="shared" si="58"/>
        <v>987974911.16091609</v>
      </c>
      <c r="AN22" s="173">
        <f t="shared" si="11"/>
        <v>53612488.794337429</v>
      </c>
      <c r="AO22" s="503">
        <v>0</v>
      </c>
      <c r="AP22" s="173">
        <f t="shared" si="59"/>
        <v>482941000</v>
      </c>
      <c r="AQ22" s="316">
        <f t="shared" si="12"/>
        <v>0</v>
      </c>
      <c r="AR22" s="332">
        <v>1.9203345717443754E-2</v>
      </c>
      <c r="AS22" s="173">
        <f t="shared" si="60"/>
        <v>166606467.13705996</v>
      </c>
      <c r="AT22" s="173">
        <f t="shared" si="13"/>
        <v>3199401.587194894</v>
      </c>
      <c r="AU22" s="415">
        <v>0</v>
      </c>
      <c r="AV22" s="173">
        <v>0</v>
      </c>
      <c r="AW22" s="173">
        <f t="shared" si="14"/>
        <v>0</v>
      </c>
      <c r="AX22" s="176">
        <v>7.4827713658255926E-2</v>
      </c>
      <c r="AY22" s="175">
        <v>0</v>
      </c>
      <c r="AZ22" s="179">
        <f t="shared" si="15"/>
        <v>0</v>
      </c>
      <c r="BA22" s="174">
        <v>5.2227264798668994E-2</v>
      </c>
      <c r="BB22" s="175">
        <v>0</v>
      </c>
      <c r="BC22" s="177">
        <f t="shared" si="16"/>
        <v>0</v>
      </c>
      <c r="BD22" s="332">
        <v>0.17716187579429973</v>
      </c>
      <c r="BE22" s="173">
        <f t="shared" si="61"/>
        <v>241643580.6930041</v>
      </c>
      <c r="BF22" s="172">
        <f t="shared" si="17"/>
        <v>42810030.029223837</v>
      </c>
      <c r="BG22" s="203">
        <v>5.4262608746696292E-2</v>
      </c>
      <c r="BH22" s="177">
        <v>0</v>
      </c>
      <c r="BI22" s="177">
        <v>0</v>
      </c>
      <c r="BJ22" s="174">
        <v>0</v>
      </c>
      <c r="BK22" s="175">
        <v>0</v>
      </c>
      <c r="BL22" s="177">
        <f t="shared" si="18"/>
        <v>0</v>
      </c>
      <c r="BM22" s="203">
        <v>-3.6539635356622894E-3</v>
      </c>
      <c r="BN22" s="177">
        <f t="shared" si="62"/>
        <v>91232171.258990481</v>
      </c>
      <c r="BO22" s="177">
        <f t="shared" si="19"/>
        <v>-333359.02705964836</v>
      </c>
      <c r="BP22" s="332">
        <v>0.10240922135657397</v>
      </c>
      <c r="BQ22" s="173">
        <f t="shared" si="63"/>
        <v>205376800.18231118</v>
      </c>
      <c r="BR22" s="172">
        <f t="shared" si="20"/>
        <v>21032478.191375166</v>
      </c>
      <c r="BS22" s="174">
        <v>-6.7444830799430391E-3</v>
      </c>
      <c r="BT22" s="175">
        <f t="shared" si="64"/>
        <v>598887819.26751184</v>
      </c>
      <c r="BU22" s="177">
        <f t="shared" si="21"/>
        <v>-4039188.7638337184</v>
      </c>
      <c r="BV22" s="174">
        <v>1.7941678125392029E-2</v>
      </c>
      <c r="BW22" s="175">
        <f t="shared" si="65"/>
        <v>49760917.349137887</v>
      </c>
      <c r="BX22" s="177">
        <f t="shared" si="22"/>
        <v>892794.36230246793</v>
      </c>
      <c r="BY22" s="174">
        <v>-9.6401813910604213E-3</v>
      </c>
      <c r="BZ22" s="175">
        <f t="shared" si="66"/>
        <v>91112420.023891628</v>
      </c>
      <c r="CA22" s="177">
        <f t="shared" si="23"/>
        <v>-878340.25600880093</v>
      </c>
      <c r="CB22" s="174">
        <v>-3.7861815090837331E-2</v>
      </c>
      <c r="CC22" s="175">
        <f t="shared" si="67"/>
        <v>150777987.99445611</v>
      </c>
      <c r="CD22" s="177">
        <f t="shared" si="24"/>
        <v>-5708728.3012145879</v>
      </c>
      <c r="CE22" s="174">
        <v>0.23598804254962319</v>
      </c>
      <c r="CF22" s="175">
        <v>0</v>
      </c>
      <c r="CG22" s="177">
        <f t="shared" si="25"/>
        <v>0</v>
      </c>
      <c r="CH22" s="174">
        <v>9.0102695404856473E-4</v>
      </c>
      <c r="CI22" s="175">
        <f t="shared" si="68"/>
        <v>15943503.117442476</v>
      </c>
      <c r="CJ22" s="177">
        <f t="shared" si="26"/>
        <v>14365.526050772991</v>
      </c>
      <c r="CK22" s="174">
        <v>3.908895168592566E-2</v>
      </c>
      <c r="CL22" s="175">
        <v>0</v>
      </c>
      <c r="CM22" s="177">
        <f t="shared" si="27"/>
        <v>0</v>
      </c>
      <c r="CN22" s="174">
        <v>4.6285525449026095E-2</v>
      </c>
      <c r="CO22" s="175">
        <v>0</v>
      </c>
      <c r="CP22" s="177">
        <f t="shared" si="28"/>
        <v>0</v>
      </c>
      <c r="CQ22" s="174">
        <v>-7.7143523803640687E-2</v>
      </c>
      <c r="CR22" s="175">
        <v>0</v>
      </c>
      <c r="CS22" s="177">
        <f t="shared" si="29"/>
        <v>0</v>
      </c>
      <c r="CT22" s="174">
        <v>3.6045204752532187E-2</v>
      </c>
      <c r="CU22" s="175">
        <f t="shared" si="69"/>
        <v>57270744.15421287</v>
      </c>
      <c r="CV22" s="177">
        <f t="shared" si="30"/>
        <v>2064335.6993684887</v>
      </c>
      <c r="CW22" s="174">
        <v>-0.10630742848476811</v>
      </c>
      <c r="CX22" s="175">
        <v>0</v>
      </c>
      <c r="CY22" s="177">
        <f t="shared" si="31"/>
        <v>0</v>
      </c>
      <c r="CZ22" s="174">
        <v>0</v>
      </c>
      <c r="DA22" s="175">
        <v>0</v>
      </c>
      <c r="DB22" s="177">
        <f t="shared" si="32"/>
        <v>0</v>
      </c>
      <c r="DC22" s="228">
        <v>0</v>
      </c>
      <c r="DD22" s="334">
        <v>0</v>
      </c>
      <c r="DE22" s="316">
        <f t="shared" si="33"/>
        <v>0</v>
      </c>
      <c r="DF22" s="174">
        <v>0</v>
      </c>
      <c r="DG22" s="175">
        <v>0</v>
      </c>
      <c r="DH22" s="177">
        <f t="shared" si="34"/>
        <v>0</v>
      </c>
      <c r="DI22" s="332">
        <v>-2.8267729953387433E-2</v>
      </c>
      <c r="DJ22" s="173">
        <v>0</v>
      </c>
      <c r="DK22" s="173">
        <f t="shared" si="35"/>
        <v>0</v>
      </c>
      <c r="DL22" s="174">
        <v>-0.1200862119445824</v>
      </c>
      <c r="DM22" s="175">
        <v>0</v>
      </c>
      <c r="DN22" s="177">
        <f t="shared" si="36"/>
        <v>0</v>
      </c>
      <c r="DO22" s="332">
        <v>-3.9481813912659321E-2</v>
      </c>
      <c r="DP22" s="173">
        <v>0</v>
      </c>
      <c r="DQ22" s="173">
        <f t="shared" si="37"/>
        <v>0</v>
      </c>
      <c r="DR22" s="431">
        <v>0</v>
      </c>
      <c r="DS22" s="335">
        <v>0</v>
      </c>
      <c r="DT22" s="335">
        <v>0</v>
      </c>
      <c r="DU22" s="174">
        <v>-0.13956784903940223</v>
      </c>
      <c r="DV22" s="175">
        <v>0</v>
      </c>
      <c r="DW22" s="177">
        <f t="shared" si="38"/>
        <v>0</v>
      </c>
      <c r="DX22" s="174">
        <v>0</v>
      </c>
      <c r="DY22" s="179">
        <v>0</v>
      </c>
      <c r="DZ22" s="179">
        <f t="shared" si="39"/>
        <v>0</v>
      </c>
      <c r="EB22" s="180">
        <f t="shared" si="40"/>
        <v>524201111.57618296</v>
      </c>
      <c r="ED22" s="180">
        <f t="shared" si="41"/>
        <v>459479309291.57904</v>
      </c>
      <c r="EF22" s="182">
        <f t="shared" si="42"/>
        <v>1.1408590136178088E-3</v>
      </c>
      <c r="EG22" s="183">
        <v>1.5195379274013402E-3</v>
      </c>
    </row>
    <row r="23" spans="1:137" ht="15.75">
      <c r="A23" s="171">
        <v>38596</v>
      </c>
      <c r="B23" s="172">
        <v>464225080264.84119</v>
      </c>
      <c r="C23" s="173">
        <v>17780197428.463696</v>
      </c>
      <c r="D23" s="610"/>
      <c r="E23" s="174">
        <v>-7.3381660450780026E-2</v>
      </c>
      <c r="F23" s="175">
        <v>0</v>
      </c>
      <c r="G23" s="175">
        <f t="shared" si="1"/>
        <v>0</v>
      </c>
      <c r="H23" s="176">
        <v>0.11824160586524102</v>
      </c>
      <c r="I23" s="175">
        <f t="shared" si="55"/>
        <v>34722023.601216286</v>
      </c>
      <c r="J23" s="175">
        <f t="shared" si="2"/>
        <v>4105587.8294986128</v>
      </c>
      <c r="K23" s="176">
        <v>0</v>
      </c>
      <c r="L23" s="175">
        <v>0</v>
      </c>
      <c r="M23" s="177">
        <f t="shared" si="3"/>
        <v>0</v>
      </c>
      <c r="N23" s="174">
        <v>0.20192377735448144</v>
      </c>
      <c r="O23" s="175">
        <f t="shared" si="56"/>
        <v>53388377.991327398</v>
      </c>
      <c r="P23" s="175">
        <f t="shared" si="4"/>
        <v>10780382.95083769</v>
      </c>
      <c r="Q23" s="176">
        <v>0</v>
      </c>
      <c r="R23" s="178">
        <v>0</v>
      </c>
      <c r="S23" s="178">
        <f t="shared" si="5"/>
        <v>0</v>
      </c>
      <c r="T23" s="176">
        <v>-6.6820238677457854E-3</v>
      </c>
      <c r="U23" s="178">
        <v>0</v>
      </c>
      <c r="V23" s="178">
        <f t="shared" si="6"/>
        <v>0</v>
      </c>
      <c r="W23" s="176">
        <v>0</v>
      </c>
      <c r="X23" s="178">
        <v>0</v>
      </c>
      <c r="Y23" s="179">
        <f t="shared" si="7"/>
        <v>0</v>
      </c>
      <c r="Z23" s="174">
        <v>0.2017626045681464</v>
      </c>
      <c r="AA23" s="175">
        <v>0</v>
      </c>
      <c r="AB23" s="177">
        <f t="shared" si="8"/>
        <v>0</v>
      </c>
      <c r="AC23" s="174">
        <v>0</v>
      </c>
      <c r="AD23" s="175">
        <v>0</v>
      </c>
      <c r="AE23" s="177">
        <f t="shared" si="9"/>
        <v>0</v>
      </c>
      <c r="AF23" s="174">
        <v>-1.3867344184017874E-2</v>
      </c>
      <c r="AG23" s="175">
        <v>0</v>
      </c>
      <c r="AH23" s="175">
        <f t="shared" si="0"/>
        <v>0</v>
      </c>
      <c r="AI23" s="331">
        <v>1.7044538738659604E-2</v>
      </c>
      <c r="AJ23" s="231">
        <f t="shared" si="57"/>
        <v>881264859.91279864</v>
      </c>
      <c r="AK23" s="173">
        <f t="shared" si="10"/>
        <v>15020753.043803126</v>
      </c>
      <c r="AL23" s="332">
        <v>0.13427364024757299</v>
      </c>
      <c r="AM23" s="173">
        <f t="shared" si="58"/>
        <v>1041587399.9552535</v>
      </c>
      <c r="AN23" s="173">
        <f t="shared" si="11"/>
        <v>139857731.82799664</v>
      </c>
      <c r="AO23" s="503">
        <v>0</v>
      </c>
      <c r="AP23" s="173">
        <f t="shared" si="59"/>
        <v>482941000</v>
      </c>
      <c r="AQ23" s="316">
        <f t="shared" si="12"/>
        <v>0</v>
      </c>
      <c r="AR23" s="332">
        <v>-6.7956356787182634E-2</v>
      </c>
      <c r="AS23" s="173">
        <f t="shared" si="60"/>
        <v>169805868.72425485</v>
      </c>
      <c r="AT23" s="173">
        <f t="shared" si="13"/>
        <v>-11539388.199582959</v>
      </c>
      <c r="AU23" s="415">
        <v>0</v>
      </c>
      <c r="AV23" s="173">
        <v>0</v>
      </c>
      <c r="AW23" s="173">
        <f t="shared" si="14"/>
        <v>0</v>
      </c>
      <c r="AX23" s="176">
        <v>9.2084723300624671E-2</v>
      </c>
      <c r="AY23" s="175">
        <v>0</v>
      </c>
      <c r="AZ23" s="179">
        <f t="shared" si="15"/>
        <v>0</v>
      </c>
      <c r="BA23" s="174">
        <v>0.10150033822978816</v>
      </c>
      <c r="BB23" s="175">
        <v>0</v>
      </c>
      <c r="BC23" s="177">
        <f t="shared" si="16"/>
        <v>0</v>
      </c>
      <c r="BD23" s="332">
        <v>0.10205440454948797</v>
      </c>
      <c r="BE23" s="173">
        <f t="shared" si="61"/>
        <v>284453610.72222793</v>
      </c>
      <c r="BF23" s="172">
        <f t="shared" si="17"/>
        <v>29029743.864208817</v>
      </c>
      <c r="BG23" s="203">
        <v>6.7113329727734095E-2</v>
      </c>
      <c r="BH23" s="177">
        <v>0</v>
      </c>
      <c r="BI23" s="177">
        <v>0</v>
      </c>
      <c r="BJ23" s="174">
        <v>0</v>
      </c>
      <c r="BK23" s="175">
        <v>0</v>
      </c>
      <c r="BL23" s="177">
        <f t="shared" si="18"/>
        <v>0</v>
      </c>
      <c r="BM23" s="203">
        <v>0.12267845414483323</v>
      </c>
      <c r="BN23" s="177">
        <f t="shared" si="62"/>
        <v>90898812.231930837</v>
      </c>
      <c r="BO23" s="177">
        <f t="shared" si="19"/>
        <v>11151325.768214734</v>
      </c>
      <c r="BP23" s="332">
        <v>0.12355980467415845</v>
      </c>
      <c r="BQ23" s="173">
        <f t="shared" si="63"/>
        <v>226409278.37368634</v>
      </c>
      <c r="BR23" s="172">
        <f t="shared" si="20"/>
        <v>27975086.21226985</v>
      </c>
      <c r="BS23" s="174">
        <v>-1.5261465688775837E-2</v>
      </c>
      <c r="BT23" s="175">
        <f t="shared" si="64"/>
        <v>594848630.50367808</v>
      </c>
      <c r="BU23" s="177">
        <f t="shared" si="21"/>
        <v>-9078261.9644471779</v>
      </c>
      <c r="BV23" s="174">
        <v>1.1240139917799078E-2</v>
      </c>
      <c r="BW23" s="175">
        <f t="shared" si="65"/>
        <v>50653711.711440355</v>
      </c>
      <c r="BX23" s="177">
        <f t="shared" si="22"/>
        <v>569354.80699244735</v>
      </c>
      <c r="BY23" s="174">
        <v>-2.0145205269616412E-2</v>
      </c>
      <c r="BZ23" s="175">
        <f t="shared" si="66"/>
        <v>90234079.767882824</v>
      </c>
      <c r="CA23" s="177">
        <f t="shared" si="23"/>
        <v>-1817784.0592389407</v>
      </c>
      <c r="CB23" s="174">
        <v>5.2668083254780604E-2</v>
      </c>
      <c r="CC23" s="175">
        <f t="shared" si="67"/>
        <v>145069259.69324154</v>
      </c>
      <c r="CD23" s="177">
        <f t="shared" si="24"/>
        <v>7640519.8472330337</v>
      </c>
      <c r="CE23" s="174">
        <v>0.16184144827049501</v>
      </c>
      <c r="CF23" s="175">
        <v>0</v>
      </c>
      <c r="CG23" s="177">
        <f t="shared" si="25"/>
        <v>0</v>
      </c>
      <c r="CH23" s="174">
        <v>4.6450458566418863E-2</v>
      </c>
      <c r="CI23" s="175">
        <f t="shared" si="68"/>
        <v>15957868.643493248</v>
      </c>
      <c r="CJ23" s="177">
        <f t="shared" si="26"/>
        <v>741250.31623293797</v>
      </c>
      <c r="CK23" s="174">
        <v>6.098145105153073E-2</v>
      </c>
      <c r="CL23" s="175">
        <v>0</v>
      </c>
      <c r="CM23" s="177">
        <f t="shared" si="27"/>
        <v>0</v>
      </c>
      <c r="CN23" s="174">
        <v>7.7409340686884244E-3</v>
      </c>
      <c r="CO23" s="175">
        <v>0</v>
      </c>
      <c r="CP23" s="177">
        <f t="shared" si="28"/>
        <v>0</v>
      </c>
      <c r="CQ23" s="174">
        <v>5.7743167526268513E-2</v>
      </c>
      <c r="CR23" s="175">
        <v>0</v>
      </c>
      <c r="CS23" s="177">
        <f t="shared" si="29"/>
        <v>0</v>
      </c>
      <c r="CT23" s="174">
        <v>9.2242867903029019E-2</v>
      </c>
      <c r="CU23" s="175">
        <f t="shared" si="69"/>
        <v>59335079.853581354</v>
      </c>
      <c r="CV23" s="177">
        <f t="shared" si="30"/>
        <v>5473237.932949583</v>
      </c>
      <c r="CW23" s="174">
        <v>8.1135064468445914E-2</v>
      </c>
      <c r="CX23" s="175">
        <v>0</v>
      </c>
      <c r="CY23" s="177">
        <f t="shared" si="31"/>
        <v>0</v>
      </c>
      <c r="CZ23" s="174">
        <v>0</v>
      </c>
      <c r="DA23" s="175">
        <v>0</v>
      </c>
      <c r="DB23" s="177">
        <f t="shared" si="32"/>
        <v>0</v>
      </c>
      <c r="DC23" s="228">
        <v>0</v>
      </c>
      <c r="DD23" s="334">
        <v>0</v>
      </c>
      <c r="DE23" s="316">
        <f t="shared" si="33"/>
        <v>0</v>
      </c>
      <c r="DF23" s="174">
        <v>0</v>
      </c>
      <c r="DG23" s="175">
        <v>0</v>
      </c>
      <c r="DH23" s="177">
        <f t="shared" si="34"/>
        <v>0</v>
      </c>
      <c r="DI23" s="332">
        <v>4.4352383505021555E-2</v>
      </c>
      <c r="DJ23" s="173">
        <v>0</v>
      </c>
      <c r="DK23" s="173">
        <f t="shared" si="35"/>
        <v>0</v>
      </c>
      <c r="DL23" s="174">
        <v>0.12425211383269308</v>
      </c>
      <c r="DM23" s="175">
        <v>0</v>
      </c>
      <c r="DN23" s="177">
        <f t="shared" si="36"/>
        <v>0</v>
      </c>
      <c r="DO23" s="332">
        <v>1.7097954103360943E-2</v>
      </c>
      <c r="DP23" s="173">
        <v>0</v>
      </c>
      <c r="DQ23" s="173">
        <f t="shared" si="37"/>
        <v>0</v>
      </c>
      <c r="DR23" s="431">
        <v>0</v>
      </c>
      <c r="DS23" s="335">
        <v>0</v>
      </c>
      <c r="DT23" s="335">
        <v>0</v>
      </c>
      <c r="DU23" s="174">
        <v>-8.5814980819079817E-2</v>
      </c>
      <c r="DV23" s="175">
        <v>0</v>
      </c>
      <c r="DW23" s="177">
        <f t="shared" si="38"/>
        <v>0</v>
      </c>
      <c r="DX23" s="174">
        <v>0</v>
      </c>
      <c r="DY23" s="179">
        <v>0</v>
      </c>
      <c r="DZ23" s="179">
        <f t="shared" si="39"/>
        <v>0</v>
      </c>
      <c r="EB23" s="180">
        <f t="shared" si="40"/>
        <v>17550287888.286728</v>
      </c>
      <c r="ED23" s="180">
        <f t="shared" si="41"/>
        <v>460003510403.15527</v>
      </c>
      <c r="EF23" s="182">
        <f t="shared" si="42"/>
        <v>3.8152508603478574E-2</v>
      </c>
      <c r="EG23" s="183">
        <v>3.8300811792245398E-2</v>
      </c>
    </row>
    <row r="24" spans="1:137" ht="15.75">
      <c r="A24" s="185">
        <v>38626</v>
      </c>
      <c r="B24" s="186">
        <v>482005277693.30487</v>
      </c>
      <c r="C24" s="173">
        <v>-10446798469.377581</v>
      </c>
      <c r="D24" s="610"/>
      <c r="E24" s="174">
        <v>3.1655163981273706E-3</v>
      </c>
      <c r="F24" s="175">
        <v>0</v>
      </c>
      <c r="G24" s="175">
        <f t="shared" si="1"/>
        <v>0</v>
      </c>
      <c r="H24" s="176">
        <v>-9.4408160979788283E-2</v>
      </c>
      <c r="I24" s="175">
        <f t="shared" si="55"/>
        <v>38827611.430714898</v>
      </c>
      <c r="J24" s="175">
        <f t="shared" si="2"/>
        <v>-3665643.3904115995</v>
      </c>
      <c r="K24" s="176">
        <v>0</v>
      </c>
      <c r="L24" s="175">
        <v>0</v>
      </c>
      <c r="M24" s="177">
        <f t="shared" si="3"/>
        <v>0</v>
      </c>
      <c r="N24" s="174">
        <v>-8.7873469015134403E-2</v>
      </c>
      <c r="O24" s="175">
        <f t="shared" si="56"/>
        <v>64168760.942165092</v>
      </c>
      <c r="P24" s="175">
        <f t="shared" si="4"/>
        <v>-5638731.6263909107</v>
      </c>
      <c r="Q24" s="176">
        <v>0</v>
      </c>
      <c r="R24" s="178">
        <v>0</v>
      </c>
      <c r="S24" s="178">
        <f t="shared" si="5"/>
        <v>0</v>
      </c>
      <c r="T24" s="176">
        <v>4.7459324058487101E-2</v>
      </c>
      <c r="U24" s="178">
        <v>0</v>
      </c>
      <c r="V24" s="178">
        <f t="shared" si="6"/>
        <v>0</v>
      </c>
      <c r="W24" s="176">
        <v>0</v>
      </c>
      <c r="X24" s="178">
        <v>0</v>
      </c>
      <c r="Y24" s="179">
        <f t="shared" si="7"/>
        <v>0</v>
      </c>
      <c r="Z24" s="174">
        <v>-0.12871061232015657</v>
      </c>
      <c r="AA24" s="175">
        <v>0</v>
      </c>
      <c r="AB24" s="177">
        <f t="shared" si="8"/>
        <v>0</v>
      </c>
      <c r="AC24" s="174">
        <v>0</v>
      </c>
      <c r="AD24" s="175">
        <v>0</v>
      </c>
      <c r="AE24" s="177">
        <f t="shared" si="9"/>
        <v>0</v>
      </c>
      <c r="AF24" s="174">
        <v>-8.8672094254897166E-2</v>
      </c>
      <c r="AG24" s="175">
        <v>0</v>
      </c>
      <c r="AH24" s="175">
        <f t="shared" si="0"/>
        <v>0</v>
      </c>
      <c r="AI24" s="331">
        <v>-7.1425198306668075E-2</v>
      </c>
      <c r="AJ24" s="231">
        <f t="shared" si="57"/>
        <v>896285612.95660174</v>
      </c>
      <c r="AK24" s="173">
        <f t="shared" si="10"/>
        <v>-64017377.644838825</v>
      </c>
      <c r="AL24" s="332">
        <v>-8.4087000995622427E-2</v>
      </c>
      <c r="AM24" s="173">
        <f t="shared" si="58"/>
        <v>1181445131.7832501</v>
      </c>
      <c r="AN24" s="173">
        <f t="shared" si="11"/>
        <v>-99344177.972531423</v>
      </c>
      <c r="AO24" s="503">
        <v>0</v>
      </c>
      <c r="AP24" s="173">
        <f t="shared" si="59"/>
        <v>482941000</v>
      </c>
      <c r="AQ24" s="316">
        <f t="shared" si="12"/>
        <v>0</v>
      </c>
      <c r="AR24" s="332">
        <v>-6.5929908018629219E-2</v>
      </c>
      <c r="AS24" s="173">
        <f t="shared" si="60"/>
        <v>158266480.52467188</v>
      </c>
      <c r="AT24" s="173">
        <f t="shared" si="13"/>
        <v>-10434494.50342379</v>
      </c>
      <c r="AU24" s="415">
        <v>0</v>
      </c>
      <c r="AV24" s="173">
        <v>0</v>
      </c>
      <c r="AW24" s="173">
        <f t="shared" si="14"/>
        <v>0</v>
      </c>
      <c r="AX24" s="176">
        <v>6.8521654767526932E-2</v>
      </c>
      <c r="AY24" s="175">
        <v>0</v>
      </c>
      <c r="AZ24" s="179">
        <f t="shared" si="15"/>
        <v>0</v>
      </c>
      <c r="BA24" s="174">
        <v>-0.25117963055032216</v>
      </c>
      <c r="BB24" s="175">
        <v>0</v>
      </c>
      <c r="BC24" s="177">
        <f t="shared" si="16"/>
        <v>0</v>
      </c>
      <c r="BD24" s="332">
        <v>-2.2608924335224378E-2</v>
      </c>
      <c r="BE24" s="173">
        <f t="shared" si="61"/>
        <v>313483354.58643675</v>
      </c>
      <c r="BF24" s="172">
        <f t="shared" si="17"/>
        <v>-7087521.4441970624</v>
      </c>
      <c r="BG24" s="203">
        <v>-4.891969162421058E-2</v>
      </c>
      <c r="BH24" s="177">
        <v>0</v>
      </c>
      <c r="BI24" s="177">
        <v>0</v>
      </c>
      <c r="BJ24" s="174">
        <v>0</v>
      </c>
      <c r="BK24" s="175">
        <v>0</v>
      </c>
      <c r="BL24" s="177">
        <f t="shared" si="18"/>
        <v>0</v>
      </c>
      <c r="BM24" s="203">
        <v>-6.6649100799952107E-2</v>
      </c>
      <c r="BN24" s="177">
        <f t="shared" si="62"/>
        <v>102050138.00014555</v>
      </c>
      <c r="BO24" s="177">
        <f t="shared" si="19"/>
        <v>-6801549.9342207238</v>
      </c>
      <c r="BP24" s="332">
        <v>-0.14475455054827349</v>
      </c>
      <c r="BQ24" s="173">
        <f t="shared" si="63"/>
        <v>254384364.58595619</v>
      </c>
      <c r="BR24" s="172">
        <f t="shared" si="20"/>
        <v>-36823294.362148225</v>
      </c>
      <c r="BS24" s="174">
        <v>-5.6510514786640931E-2</v>
      </c>
      <c r="BT24" s="175">
        <f t="shared" si="64"/>
        <v>585770368.53923094</v>
      </c>
      <c r="BU24" s="177">
        <f t="shared" si="21"/>
        <v>-33102185.072912317</v>
      </c>
      <c r="BV24" s="174">
        <v>-6.1757743422457961E-3</v>
      </c>
      <c r="BW24" s="175">
        <f t="shared" si="65"/>
        <v>51223066.518432803</v>
      </c>
      <c r="BX24" s="177">
        <f t="shared" si="22"/>
        <v>-316342.09993568703</v>
      </c>
      <c r="BY24" s="174">
        <v>-5.1596411310990763E-2</v>
      </c>
      <c r="BZ24" s="175">
        <f t="shared" si="66"/>
        <v>88416295.708643883</v>
      </c>
      <c r="CA24" s="177">
        <f t="shared" si="23"/>
        <v>-4561963.5599773768</v>
      </c>
      <c r="CB24" s="174">
        <v>-7.2331547418373707E-2</v>
      </c>
      <c r="CC24" s="175">
        <f t="shared" si="67"/>
        <v>152709779.54047456</v>
      </c>
      <c r="CD24" s="177">
        <f t="shared" si="24"/>
        <v>-11045734.66008123</v>
      </c>
      <c r="CE24" s="174">
        <v>-0.2024470266011579</v>
      </c>
      <c r="CF24" s="175">
        <v>0</v>
      </c>
      <c r="CG24" s="177">
        <f t="shared" si="25"/>
        <v>0</v>
      </c>
      <c r="CH24" s="174">
        <v>-5.0420956929401906E-2</v>
      </c>
      <c r="CI24" s="175">
        <f t="shared" si="68"/>
        <v>16699118.959726186</v>
      </c>
      <c r="CJ24" s="177">
        <f t="shared" si="26"/>
        <v>-841985.55782731285</v>
      </c>
      <c r="CK24" s="174">
        <v>-7.0959519036702223E-2</v>
      </c>
      <c r="CL24" s="175">
        <v>0</v>
      </c>
      <c r="CM24" s="177">
        <f t="shared" si="27"/>
        <v>0</v>
      </c>
      <c r="CN24" s="174">
        <v>-2.528207480511814E-2</v>
      </c>
      <c r="CO24" s="175">
        <v>0</v>
      </c>
      <c r="CP24" s="177">
        <f t="shared" si="28"/>
        <v>0</v>
      </c>
      <c r="CQ24" s="174">
        <v>8.3715242093562098E-2</v>
      </c>
      <c r="CR24" s="175">
        <v>0</v>
      </c>
      <c r="CS24" s="177">
        <f t="shared" si="29"/>
        <v>0</v>
      </c>
      <c r="CT24" s="174">
        <v>4.838444246287296E-3</v>
      </c>
      <c r="CU24" s="175">
        <f t="shared" si="69"/>
        <v>64808317.786530934</v>
      </c>
      <c r="CV24" s="177">
        <f t="shared" si="30"/>
        <v>313571.43230579922</v>
      </c>
      <c r="CW24" s="174">
        <v>1.0722096344531626E-2</v>
      </c>
      <c r="CX24" s="175">
        <v>0</v>
      </c>
      <c r="CY24" s="177">
        <f t="shared" si="31"/>
        <v>0</v>
      </c>
      <c r="CZ24" s="174">
        <v>0</v>
      </c>
      <c r="DA24" s="175">
        <v>0</v>
      </c>
      <c r="DB24" s="177">
        <f t="shared" si="32"/>
        <v>0</v>
      </c>
      <c r="DC24" s="228">
        <v>0</v>
      </c>
      <c r="DD24" s="334">
        <v>0</v>
      </c>
      <c r="DE24" s="316">
        <f t="shared" si="33"/>
        <v>0</v>
      </c>
      <c r="DF24" s="174">
        <v>0</v>
      </c>
      <c r="DG24" s="175">
        <v>0</v>
      </c>
      <c r="DH24" s="177">
        <f t="shared" si="34"/>
        <v>0</v>
      </c>
      <c r="DI24" s="332">
        <v>-4.245836643786622E-2</v>
      </c>
      <c r="DJ24" s="173">
        <v>0</v>
      </c>
      <c r="DK24" s="173">
        <f t="shared" si="35"/>
        <v>0</v>
      </c>
      <c r="DL24" s="174">
        <v>1.5734128494041575E-2</v>
      </c>
      <c r="DM24" s="175">
        <v>0</v>
      </c>
      <c r="DN24" s="177">
        <f t="shared" si="36"/>
        <v>0</v>
      </c>
      <c r="DO24" s="332">
        <v>-3.0719309435923912E-2</v>
      </c>
      <c r="DP24" s="173">
        <v>0</v>
      </c>
      <c r="DQ24" s="173">
        <f t="shared" si="37"/>
        <v>0</v>
      </c>
      <c r="DR24" s="431">
        <v>0</v>
      </c>
      <c r="DS24" s="335">
        <v>0</v>
      </c>
      <c r="DT24" s="335">
        <v>0</v>
      </c>
      <c r="DU24" s="174">
        <v>-0.11160038430683586</v>
      </c>
      <c r="DV24" s="175">
        <v>0</v>
      </c>
      <c r="DW24" s="177">
        <f t="shared" si="38"/>
        <v>0</v>
      </c>
      <c r="DX24" s="174">
        <v>0</v>
      </c>
      <c r="DY24" s="179">
        <v>0</v>
      </c>
      <c r="DZ24" s="179">
        <f t="shared" si="39"/>
        <v>0</v>
      </c>
      <c r="EB24" s="180">
        <f t="shared" si="40"/>
        <v>-10163431038.980991</v>
      </c>
      <c r="ED24" s="180">
        <f t="shared" si="41"/>
        <v>477553798291.44196</v>
      </c>
      <c r="EF24" s="182">
        <f t="shared" si="42"/>
        <v>-2.1282274531881001E-2</v>
      </c>
      <c r="EG24" s="183">
        <v>-2.1673618428769102E-2</v>
      </c>
    </row>
    <row r="25" spans="1:137" ht="15.75">
      <c r="A25" s="171">
        <v>38657</v>
      </c>
      <c r="B25" s="172">
        <v>471558479223.92725</v>
      </c>
      <c r="C25" s="173">
        <v>22266863847.822014</v>
      </c>
      <c r="D25" s="610"/>
      <c r="E25" s="174">
        <v>3.7266374248715033E-2</v>
      </c>
      <c r="F25" s="175">
        <v>0</v>
      </c>
      <c r="G25" s="175">
        <f t="shared" si="1"/>
        <v>0</v>
      </c>
      <c r="H25" s="176">
        <v>-3.4016511168121905E-2</v>
      </c>
      <c r="I25" s="175">
        <f t="shared" si="55"/>
        <v>35161968.040303297</v>
      </c>
      <c r="J25" s="175">
        <f t="shared" si="2"/>
        <v>-1196087.4785361225</v>
      </c>
      <c r="K25" s="176">
        <v>0</v>
      </c>
      <c r="L25" s="175">
        <v>0</v>
      </c>
      <c r="M25" s="177">
        <f t="shared" si="3"/>
        <v>0</v>
      </c>
      <c r="N25" s="174">
        <v>5.8781968206158483E-2</v>
      </c>
      <c r="O25" s="175">
        <f t="shared" si="56"/>
        <v>58530029.31577418</v>
      </c>
      <c r="P25" s="175">
        <f t="shared" si="4"/>
        <v>3440510.3223453616</v>
      </c>
      <c r="Q25" s="176">
        <v>0</v>
      </c>
      <c r="R25" s="178">
        <v>0</v>
      </c>
      <c r="S25" s="178">
        <f t="shared" si="5"/>
        <v>0</v>
      </c>
      <c r="T25" s="176">
        <v>-0.2505535494273442</v>
      </c>
      <c r="U25" s="178">
        <v>0</v>
      </c>
      <c r="V25" s="178">
        <f t="shared" si="6"/>
        <v>0</v>
      </c>
      <c r="W25" s="176">
        <v>0</v>
      </c>
      <c r="X25" s="178">
        <v>0</v>
      </c>
      <c r="Y25" s="179">
        <f t="shared" si="7"/>
        <v>0</v>
      </c>
      <c r="Z25" s="174">
        <v>0.23531325566925013</v>
      </c>
      <c r="AA25" s="175">
        <v>0</v>
      </c>
      <c r="AB25" s="177">
        <f t="shared" si="8"/>
        <v>0</v>
      </c>
      <c r="AC25" s="174">
        <v>0</v>
      </c>
      <c r="AD25" s="175">
        <v>0</v>
      </c>
      <c r="AE25" s="177">
        <f t="shared" si="9"/>
        <v>0</v>
      </c>
      <c r="AF25" s="174">
        <v>4.6999802292562912E-2</v>
      </c>
      <c r="AG25" s="175">
        <v>0</v>
      </c>
      <c r="AH25" s="175">
        <f t="shared" si="0"/>
        <v>0</v>
      </c>
      <c r="AI25" s="331">
        <v>5.928363429607128E-2</v>
      </c>
      <c r="AJ25" s="231">
        <f t="shared" si="57"/>
        <v>832268235.31176293</v>
      </c>
      <c r="AK25" s="173">
        <f t="shared" si="10"/>
        <v>49339885.698459148</v>
      </c>
      <c r="AL25" s="332">
        <v>0.17632448161420058</v>
      </c>
      <c r="AM25" s="173">
        <f t="shared" si="58"/>
        <v>1082100953.8107188</v>
      </c>
      <c r="AN25" s="173">
        <f t="shared" si="11"/>
        <v>190800889.734907</v>
      </c>
      <c r="AO25" s="503">
        <v>0</v>
      </c>
      <c r="AP25" s="173">
        <f t="shared" si="59"/>
        <v>482941000</v>
      </c>
      <c r="AQ25" s="316">
        <f t="shared" si="12"/>
        <v>0</v>
      </c>
      <c r="AR25" s="332">
        <v>-5.0522845851910185E-2</v>
      </c>
      <c r="AS25" s="173">
        <f t="shared" si="60"/>
        <v>147831986.0212481</v>
      </c>
      <c r="AT25" s="173">
        <f t="shared" si="13"/>
        <v>-7468892.641733259</v>
      </c>
      <c r="AU25" s="415">
        <v>0</v>
      </c>
      <c r="AV25" s="173">
        <v>0</v>
      </c>
      <c r="AW25" s="173">
        <f t="shared" si="14"/>
        <v>0</v>
      </c>
      <c r="AX25" s="176">
        <v>6.2694217719973397E-2</v>
      </c>
      <c r="AY25" s="175">
        <v>0</v>
      </c>
      <c r="AZ25" s="179">
        <f t="shared" si="15"/>
        <v>0</v>
      </c>
      <c r="BA25" s="174">
        <v>8.6323951200298482E-3</v>
      </c>
      <c r="BB25" s="175">
        <v>0</v>
      </c>
      <c r="BC25" s="177">
        <f t="shared" si="16"/>
        <v>0</v>
      </c>
      <c r="BD25" s="332">
        <v>0.10838877855517653</v>
      </c>
      <c r="BE25" s="173">
        <f t="shared" si="61"/>
        <v>306395833.14223969</v>
      </c>
      <c r="BF25" s="172">
        <f t="shared" si="17"/>
        <v>33209870.108683039</v>
      </c>
      <c r="BG25" s="203">
        <v>9.375979065912253E-2</v>
      </c>
      <c r="BH25" s="177">
        <v>0</v>
      </c>
      <c r="BI25" s="177">
        <v>0</v>
      </c>
      <c r="BJ25" s="174">
        <v>0</v>
      </c>
      <c r="BK25" s="175">
        <v>0</v>
      </c>
      <c r="BL25" s="177">
        <f t="shared" si="18"/>
        <v>0</v>
      </c>
      <c r="BM25" s="203">
        <v>9.937474890950658E-2</v>
      </c>
      <c r="BN25" s="177">
        <f t="shared" si="62"/>
        <v>95248588.065924823</v>
      </c>
      <c r="BO25" s="177">
        <f t="shared" si="19"/>
        <v>9465304.5230363049</v>
      </c>
      <c r="BP25" s="332">
        <v>0.11636217681278616</v>
      </c>
      <c r="BQ25" s="173">
        <f t="shared" si="63"/>
        <v>217561070.22380796</v>
      </c>
      <c r="BR25" s="172">
        <f t="shared" si="20"/>
        <v>25315879.720961727</v>
      </c>
      <c r="BS25" s="174">
        <v>9.3079279963720785E-2</v>
      </c>
      <c r="BT25" s="175">
        <f t="shared" si="64"/>
        <v>552668183.46631861</v>
      </c>
      <c r="BU25" s="177">
        <f t="shared" si="21"/>
        <v>51441956.575902469</v>
      </c>
      <c r="BV25" s="174">
        <v>1.5682448748940349E-2</v>
      </c>
      <c r="BW25" s="175">
        <f t="shared" si="65"/>
        <v>50906724.418497115</v>
      </c>
      <c r="BX25" s="177">
        <f t="shared" si="22"/>
        <v>798342.09666951117</v>
      </c>
      <c r="BY25" s="174">
        <v>4.2690845144471447E-2</v>
      </c>
      <c r="BZ25" s="175">
        <f t="shared" si="66"/>
        <v>83854332.148666501</v>
      </c>
      <c r="CA25" s="177">
        <f t="shared" si="23"/>
        <v>3579812.308451795</v>
      </c>
      <c r="CB25" s="174">
        <v>2.7483581433486153E-2</v>
      </c>
      <c r="CC25" s="175">
        <f t="shared" si="67"/>
        <v>141664044.88039333</v>
      </c>
      <c r="CD25" s="177">
        <f t="shared" si="24"/>
        <v>3893435.3136673272</v>
      </c>
      <c r="CE25" s="174">
        <v>0.12064634733528301</v>
      </c>
      <c r="CF25" s="175">
        <v>0</v>
      </c>
      <c r="CG25" s="177">
        <f t="shared" si="25"/>
        <v>0</v>
      </c>
      <c r="CH25" s="174">
        <v>-1.8891349850777429E-2</v>
      </c>
      <c r="CI25" s="175">
        <f t="shared" si="68"/>
        <v>15857133.401898874</v>
      </c>
      <c r="CJ25" s="177">
        <f t="shared" si="26"/>
        <v>-299562.65472572006</v>
      </c>
      <c r="CK25" s="174">
        <v>3.5033585872021357E-2</v>
      </c>
      <c r="CL25" s="175">
        <v>0</v>
      </c>
      <c r="CM25" s="177">
        <f t="shared" si="27"/>
        <v>0</v>
      </c>
      <c r="CN25" s="174">
        <v>3.5341962901392868E-2</v>
      </c>
      <c r="CO25" s="175">
        <v>0</v>
      </c>
      <c r="CP25" s="177">
        <f t="shared" si="28"/>
        <v>0</v>
      </c>
      <c r="CQ25" s="174">
        <v>0.43207843564764314</v>
      </c>
      <c r="CR25" s="175">
        <v>0</v>
      </c>
      <c r="CS25" s="177">
        <f t="shared" si="29"/>
        <v>0</v>
      </c>
      <c r="CT25" s="174">
        <v>3.9210052039870096E-2</v>
      </c>
      <c r="CU25" s="175">
        <f t="shared" si="69"/>
        <v>65121889.218836725</v>
      </c>
      <c r="CV25" s="177">
        <f t="shared" si="30"/>
        <v>2553432.6652052435</v>
      </c>
      <c r="CW25" s="174">
        <v>1.0750705450118114E-2</v>
      </c>
      <c r="CX25" s="175">
        <v>0</v>
      </c>
      <c r="CY25" s="177">
        <f t="shared" si="31"/>
        <v>0</v>
      </c>
      <c r="CZ25" s="174">
        <v>0</v>
      </c>
      <c r="DA25" s="175">
        <v>0</v>
      </c>
      <c r="DB25" s="177">
        <f t="shared" si="32"/>
        <v>0</v>
      </c>
      <c r="DC25" s="228">
        <v>0</v>
      </c>
      <c r="DD25" s="334">
        <v>0</v>
      </c>
      <c r="DE25" s="316">
        <f t="shared" si="33"/>
        <v>0</v>
      </c>
      <c r="DF25" s="174">
        <v>0</v>
      </c>
      <c r="DG25" s="175">
        <v>0</v>
      </c>
      <c r="DH25" s="177">
        <f t="shared" si="34"/>
        <v>0</v>
      </c>
      <c r="DI25" s="332">
        <v>0.11037065063958565</v>
      </c>
      <c r="DJ25" s="173">
        <v>0</v>
      </c>
      <c r="DK25" s="173">
        <f t="shared" si="35"/>
        <v>0</v>
      </c>
      <c r="DL25" s="174">
        <v>8.1896291257636061E-2</v>
      </c>
      <c r="DM25" s="175">
        <v>0</v>
      </c>
      <c r="DN25" s="177">
        <f t="shared" si="36"/>
        <v>0</v>
      </c>
      <c r="DO25" s="332">
        <v>8.2350048726036351E-2</v>
      </c>
      <c r="DP25" s="173">
        <v>0</v>
      </c>
      <c r="DQ25" s="173">
        <f t="shared" si="37"/>
        <v>0</v>
      </c>
      <c r="DR25" s="431">
        <v>0</v>
      </c>
      <c r="DS25" s="335">
        <v>0</v>
      </c>
      <c r="DT25" s="335">
        <v>0</v>
      </c>
      <c r="DU25" s="174">
        <v>0.13061810417643077</v>
      </c>
      <c r="DV25" s="175">
        <v>0</v>
      </c>
      <c r="DW25" s="177">
        <f t="shared" si="38"/>
        <v>0</v>
      </c>
      <c r="DX25" s="174">
        <v>0</v>
      </c>
      <c r="DY25" s="179">
        <v>0</v>
      </c>
      <c r="DZ25" s="179">
        <f t="shared" si="39"/>
        <v>0</v>
      </c>
      <c r="EB25" s="180">
        <f t="shared" si="40"/>
        <v>21901989071.528717</v>
      </c>
      <c r="ED25" s="180">
        <f t="shared" si="41"/>
        <v>467390367252.46088</v>
      </c>
      <c r="EF25" s="182">
        <f t="shared" si="42"/>
        <v>4.6860163593612017E-2</v>
      </c>
      <c r="EG25" s="183">
        <v>4.7219729532735705E-2</v>
      </c>
    </row>
    <row r="26" spans="1:137" ht="15.75">
      <c r="A26" s="187">
        <v>38687</v>
      </c>
      <c r="B26" s="188">
        <v>493825343071.74927</v>
      </c>
      <c r="C26" s="189">
        <v>16095634909.979105</v>
      </c>
      <c r="D26" s="612"/>
      <c r="E26" s="190">
        <v>2.4070011609022678E-2</v>
      </c>
      <c r="F26" s="191">
        <v>0</v>
      </c>
      <c r="G26" s="191">
        <f t="shared" si="1"/>
        <v>0</v>
      </c>
      <c r="H26" s="192">
        <v>5.1419486219378134E-2</v>
      </c>
      <c r="I26" s="191">
        <f t="shared" si="55"/>
        <v>33965880.561767176</v>
      </c>
      <c r="J26" s="191">
        <f t="shared" si="2"/>
        <v>1746508.127474831</v>
      </c>
      <c r="K26" s="192">
        <v>0</v>
      </c>
      <c r="L26" s="191">
        <v>0</v>
      </c>
      <c r="M26" s="193">
        <f t="shared" si="3"/>
        <v>0</v>
      </c>
      <c r="N26" s="190">
        <v>6.1684101451936334E-2</v>
      </c>
      <c r="O26" s="191">
        <f t="shared" si="56"/>
        <v>61970539.638119549</v>
      </c>
      <c r="P26" s="191">
        <f t="shared" si="4"/>
        <v>3822597.0540690082</v>
      </c>
      <c r="Q26" s="192">
        <v>0</v>
      </c>
      <c r="R26" s="194">
        <v>0</v>
      </c>
      <c r="S26" s="194">
        <f t="shared" si="5"/>
        <v>0</v>
      </c>
      <c r="T26" s="192">
        <v>0.12528419411224379</v>
      </c>
      <c r="U26" s="194">
        <v>0</v>
      </c>
      <c r="V26" s="194">
        <f t="shared" si="6"/>
        <v>0</v>
      </c>
      <c r="W26" s="192">
        <v>0</v>
      </c>
      <c r="X26" s="194">
        <v>0</v>
      </c>
      <c r="Y26" s="195">
        <f t="shared" si="7"/>
        <v>0</v>
      </c>
      <c r="Z26" s="190">
        <v>-2.1001040838782851E-2</v>
      </c>
      <c r="AA26" s="191">
        <v>0</v>
      </c>
      <c r="AB26" s="193">
        <f t="shared" si="8"/>
        <v>0</v>
      </c>
      <c r="AC26" s="190">
        <v>0</v>
      </c>
      <c r="AD26" s="191">
        <v>0</v>
      </c>
      <c r="AE26" s="193">
        <f t="shared" si="9"/>
        <v>0</v>
      </c>
      <c r="AF26" s="190">
        <v>-1.9219953649612893E-2</v>
      </c>
      <c r="AG26" s="191">
        <v>0</v>
      </c>
      <c r="AH26" s="191">
        <f t="shared" si="0"/>
        <v>0</v>
      </c>
      <c r="AI26" s="343">
        <v>3.4647355880912029E-2</v>
      </c>
      <c r="AJ26" s="344">
        <f t="shared" si="57"/>
        <v>881608121.01022196</v>
      </c>
      <c r="AK26" s="189">
        <f t="shared" si="10"/>
        <v>30545390.316143315</v>
      </c>
      <c r="AL26" s="345">
        <v>5.4707441535750918E-2</v>
      </c>
      <c r="AM26" s="189">
        <f t="shared" si="58"/>
        <v>1272901843.5456259</v>
      </c>
      <c r="AN26" s="189">
        <f t="shared" si="11"/>
        <v>69637203.186521888</v>
      </c>
      <c r="AO26" s="504">
        <v>0</v>
      </c>
      <c r="AP26" s="189">
        <f t="shared" si="59"/>
        <v>482941000</v>
      </c>
      <c r="AQ26" s="317">
        <f t="shared" si="12"/>
        <v>0</v>
      </c>
      <c r="AR26" s="345">
        <v>4.5907181454943984E-2</v>
      </c>
      <c r="AS26" s="189">
        <f t="shared" si="60"/>
        <v>140363093.37951484</v>
      </c>
      <c r="AT26" s="189">
        <f t="shared" si="13"/>
        <v>6443673.9973506341</v>
      </c>
      <c r="AU26" s="416">
        <v>0</v>
      </c>
      <c r="AV26" s="189">
        <v>0</v>
      </c>
      <c r="AW26" s="189">
        <f t="shared" si="14"/>
        <v>0</v>
      </c>
      <c r="AX26" s="192">
        <v>5.3940251566659186E-2</v>
      </c>
      <c r="AY26" s="191">
        <v>0</v>
      </c>
      <c r="AZ26" s="195">
        <f t="shared" si="15"/>
        <v>0</v>
      </c>
      <c r="BA26" s="190">
        <v>-0.23698613486549916</v>
      </c>
      <c r="BB26" s="191">
        <v>0</v>
      </c>
      <c r="BC26" s="193">
        <f t="shared" si="16"/>
        <v>0</v>
      </c>
      <c r="BD26" s="345">
        <v>0.12089000823810636</v>
      </c>
      <c r="BE26" s="189">
        <f t="shared" si="61"/>
        <v>339605703.25092274</v>
      </c>
      <c r="BF26" s="188">
        <f t="shared" si="17"/>
        <v>41054936.263711952</v>
      </c>
      <c r="BG26" s="204">
        <v>5.1068879658282426E-2</v>
      </c>
      <c r="BH26" s="191">
        <v>0</v>
      </c>
      <c r="BI26" s="191">
        <v>0</v>
      </c>
      <c r="BJ26" s="190">
        <v>0</v>
      </c>
      <c r="BK26" s="191">
        <v>0</v>
      </c>
      <c r="BL26" s="193">
        <f t="shared" si="18"/>
        <v>0</v>
      </c>
      <c r="BM26" s="204">
        <v>0.12857317224769718</v>
      </c>
      <c r="BN26" s="193">
        <f t="shared" si="62"/>
        <v>104713892.58896112</v>
      </c>
      <c r="BO26" s="193">
        <f t="shared" si="19"/>
        <v>13463397.348567359</v>
      </c>
      <c r="BP26" s="345">
        <v>2.2623645853365258E-2</v>
      </c>
      <c r="BQ26" s="189">
        <f t="shared" si="63"/>
        <v>242876949.94476971</v>
      </c>
      <c r="BR26" s="188">
        <f t="shared" si="20"/>
        <v>5494762.1014959905</v>
      </c>
      <c r="BS26" s="190">
        <v>9.5623230340584758E-2</v>
      </c>
      <c r="BT26" s="191">
        <f t="shared" si="64"/>
        <v>604110140.04222107</v>
      </c>
      <c r="BU26" s="193">
        <f t="shared" si="21"/>
        <v>57766963.07234022</v>
      </c>
      <c r="BV26" s="190">
        <v>7.1579836202511305E-3</v>
      </c>
      <c r="BW26" s="191">
        <f t="shared" si="65"/>
        <v>51705066.515166633</v>
      </c>
      <c r="BX26" s="193">
        <f t="shared" si="22"/>
        <v>370104.01919955795</v>
      </c>
      <c r="BY26" s="190">
        <v>-9.1423401530766918E-4</v>
      </c>
      <c r="BZ26" s="191">
        <f t="shared" si="66"/>
        <v>87434144.457118288</v>
      </c>
      <c r="CA26" s="193">
        <f t="shared" si="23"/>
        <v>-79935.268962022034</v>
      </c>
      <c r="CB26" s="190">
        <v>1.1854976989506891E-2</v>
      </c>
      <c r="CC26" s="191">
        <f t="shared" si="67"/>
        <v>145557480.19406065</v>
      </c>
      <c r="CD26" s="193">
        <f t="shared" si="24"/>
        <v>1725580.578351194</v>
      </c>
      <c r="CE26" s="190">
        <v>-1.3957153234146565E-2</v>
      </c>
      <c r="CF26" s="191">
        <v>0</v>
      </c>
      <c r="CG26" s="193">
        <f t="shared" si="25"/>
        <v>0</v>
      </c>
      <c r="CH26" s="190">
        <v>3.2896897933853628E-2</v>
      </c>
      <c r="CI26" s="191">
        <f t="shared" si="68"/>
        <v>15557570.747173153</v>
      </c>
      <c r="CJ26" s="193">
        <f t="shared" si="26"/>
        <v>511795.81696846214</v>
      </c>
      <c r="CK26" s="190">
        <v>6.3058391642178038E-2</v>
      </c>
      <c r="CL26" s="191">
        <v>0</v>
      </c>
      <c r="CM26" s="193">
        <f t="shared" si="27"/>
        <v>0</v>
      </c>
      <c r="CN26" s="190">
        <v>3.7634909854774058E-2</v>
      </c>
      <c r="CO26" s="191">
        <v>0</v>
      </c>
      <c r="CP26" s="193">
        <f t="shared" si="28"/>
        <v>0</v>
      </c>
      <c r="CQ26" s="190">
        <v>0.15596180102810284</v>
      </c>
      <c r="CR26" s="191">
        <v>0</v>
      </c>
      <c r="CS26" s="193">
        <f t="shared" si="29"/>
        <v>0</v>
      </c>
      <c r="CT26" s="190">
        <v>8.6244367086217938E-2</v>
      </c>
      <c r="CU26" s="191">
        <f t="shared" si="69"/>
        <v>67675321.884041965</v>
      </c>
      <c r="CV26" s="193">
        <f t="shared" si="30"/>
        <v>5836615.3032452734</v>
      </c>
      <c r="CW26" s="190">
        <v>-8.4604219811619669E-2</v>
      </c>
      <c r="CX26" s="191">
        <v>0</v>
      </c>
      <c r="CY26" s="193">
        <f t="shared" si="31"/>
        <v>0</v>
      </c>
      <c r="CZ26" s="190">
        <v>0</v>
      </c>
      <c r="DA26" s="191">
        <v>0</v>
      </c>
      <c r="DB26" s="193">
        <f t="shared" si="32"/>
        <v>0</v>
      </c>
      <c r="DC26" s="341">
        <v>0</v>
      </c>
      <c r="DD26" s="347">
        <v>0</v>
      </c>
      <c r="DE26" s="317">
        <f t="shared" si="33"/>
        <v>0</v>
      </c>
      <c r="DF26" s="190">
        <v>0</v>
      </c>
      <c r="DG26" s="191">
        <v>0</v>
      </c>
      <c r="DH26" s="193">
        <f t="shared" si="34"/>
        <v>0</v>
      </c>
      <c r="DI26" s="345">
        <v>4.7116292956479677E-2</v>
      </c>
      <c r="DJ26" s="189">
        <v>0</v>
      </c>
      <c r="DK26" s="189">
        <f t="shared" si="35"/>
        <v>0</v>
      </c>
      <c r="DL26" s="190">
        <v>-7.6053613555364021E-3</v>
      </c>
      <c r="DM26" s="191">
        <v>0</v>
      </c>
      <c r="DN26" s="193">
        <f t="shared" si="36"/>
        <v>0</v>
      </c>
      <c r="DO26" s="345">
        <v>2.6637437509605656E-2</v>
      </c>
      <c r="DP26" s="189">
        <v>0</v>
      </c>
      <c r="DQ26" s="189">
        <f t="shared" si="37"/>
        <v>0</v>
      </c>
      <c r="DR26" s="443">
        <v>0</v>
      </c>
      <c r="DS26" s="348">
        <v>0</v>
      </c>
      <c r="DT26" s="348">
        <v>0</v>
      </c>
      <c r="DU26" s="190">
        <v>0.19221966363156706</v>
      </c>
      <c r="DV26" s="191">
        <v>0</v>
      </c>
      <c r="DW26" s="193">
        <f t="shared" si="38"/>
        <v>0</v>
      </c>
      <c r="DX26" s="190">
        <v>0</v>
      </c>
      <c r="DY26" s="195">
        <v>0</v>
      </c>
      <c r="DZ26" s="195">
        <f t="shared" si="39"/>
        <v>0</v>
      </c>
      <c r="EA26" s="196"/>
      <c r="EB26" s="180">
        <f t="shared" si="40"/>
        <v>15857295318.062626</v>
      </c>
      <c r="EC26" s="170"/>
      <c r="ED26" s="180">
        <f t="shared" si="41"/>
        <v>489292356323.98962</v>
      </c>
      <c r="EE26" s="170"/>
      <c r="EF26" s="198">
        <f t="shared" si="42"/>
        <v>3.2408630776898067E-2</v>
      </c>
      <c r="EG26" s="199">
        <v>3.2593780646937201E-2</v>
      </c>
    </row>
    <row r="27" spans="1:137" ht="15.75">
      <c r="A27" s="171">
        <v>38718</v>
      </c>
      <c r="B27" s="172">
        <v>582000000000</v>
      </c>
      <c r="C27" s="173">
        <v>22174243972.424625</v>
      </c>
      <c r="D27" s="610"/>
      <c r="E27" s="174">
        <v>0.25722102192364005</v>
      </c>
      <c r="F27" s="201">
        <v>0</v>
      </c>
      <c r="G27" s="175">
        <f t="shared" si="1"/>
        <v>0</v>
      </c>
      <c r="H27" s="176">
        <v>5.9939434766756033E-2</v>
      </c>
      <c r="I27" s="175">
        <f>'[2]SPU investering'!D3</f>
        <v>70892000</v>
      </c>
      <c r="J27" s="175">
        <f t="shared" si="2"/>
        <v>4249226.4094848689</v>
      </c>
      <c r="K27" s="176">
        <v>0</v>
      </c>
      <c r="L27" s="175">
        <f>'[2]SPU investering'!D4</f>
        <v>0</v>
      </c>
      <c r="M27" s="177">
        <f t="shared" si="3"/>
        <v>0</v>
      </c>
      <c r="N27" s="174">
        <v>7.0020725059073613E-2</v>
      </c>
      <c r="O27" s="175">
        <f>'[2]SPU investering'!D5</f>
        <v>126812000</v>
      </c>
      <c r="P27" s="175">
        <f t="shared" si="4"/>
        <v>8879468.1861912422</v>
      </c>
      <c r="Q27" s="176">
        <v>0</v>
      </c>
      <c r="R27" s="178">
        <f>'[2]SPU investering'!D6</f>
        <v>0</v>
      </c>
      <c r="S27" s="178">
        <f t="shared" si="5"/>
        <v>0</v>
      </c>
      <c r="T27" s="176">
        <v>0.13902647921403419</v>
      </c>
      <c r="U27" s="178">
        <f>'[2]SPU investering'!D7</f>
        <v>0</v>
      </c>
      <c r="V27" s="178">
        <f t="shared" si="6"/>
        <v>0</v>
      </c>
      <c r="W27" s="176">
        <v>0</v>
      </c>
      <c r="X27" s="178">
        <f>'[2]SPU investering'!D8</f>
        <v>0</v>
      </c>
      <c r="Y27" s="179">
        <f t="shared" si="7"/>
        <v>0</v>
      </c>
      <c r="Z27" s="174">
        <v>0.20827332429234297</v>
      </c>
      <c r="AA27" s="175">
        <f>'[2]SPU investering'!D9</f>
        <v>0</v>
      </c>
      <c r="AB27" s="177">
        <f t="shared" si="8"/>
        <v>0</v>
      </c>
      <c r="AC27" s="174">
        <v>0</v>
      </c>
      <c r="AD27" s="175">
        <v>0</v>
      </c>
      <c r="AE27" s="177">
        <f t="shared" si="9"/>
        <v>0</v>
      </c>
      <c r="AF27" s="174">
        <v>1.1914493684931872E-2</v>
      </c>
      <c r="AG27" s="175">
        <v>0</v>
      </c>
      <c r="AH27" s="175">
        <f t="shared" si="0"/>
        <v>0</v>
      </c>
      <c r="AI27" s="331">
        <v>0.11407218169171487</v>
      </c>
      <c r="AJ27" s="231">
        <v>1319586000</v>
      </c>
      <c r="AK27" s="173">
        <f t="shared" si="10"/>
        <v>150528053.94984326</v>
      </c>
      <c r="AL27" s="332">
        <v>6.2742194863654538E-2</v>
      </c>
      <c r="AM27" s="173">
        <v>1986021000</v>
      </c>
      <c r="AN27" s="173">
        <f t="shared" si="11"/>
        <v>124607316.58531004</v>
      </c>
      <c r="AO27" s="503">
        <v>0</v>
      </c>
      <c r="AP27" s="173">
        <v>672188000</v>
      </c>
      <c r="AQ27" s="316">
        <f t="shared" si="12"/>
        <v>0</v>
      </c>
      <c r="AR27" s="332">
        <v>9.6362242491048744E-2</v>
      </c>
      <c r="AS27" s="173">
        <v>65896000</v>
      </c>
      <c r="AT27" s="173">
        <f t="shared" si="13"/>
        <v>6349886.3311901484</v>
      </c>
      <c r="AU27" s="415">
        <v>0</v>
      </c>
      <c r="AV27" s="173">
        <v>0</v>
      </c>
      <c r="AW27" s="173">
        <f t="shared" si="14"/>
        <v>0</v>
      </c>
      <c r="AX27" s="176">
        <v>6.413161816197388E-2</v>
      </c>
      <c r="AY27" s="178">
        <f>'[2]SPU investering'!D12</f>
        <v>0</v>
      </c>
      <c r="AZ27" s="179">
        <f t="shared" si="15"/>
        <v>0</v>
      </c>
      <c r="BA27" s="174">
        <v>0.12915756423922842</v>
      </c>
      <c r="BB27" s="175">
        <f>'[2]SPU investering'!D13</f>
        <v>0</v>
      </c>
      <c r="BC27" s="177">
        <f t="shared" si="16"/>
        <v>0</v>
      </c>
      <c r="BD27" s="332">
        <v>-2.6829758877127815E-3</v>
      </c>
      <c r="BE27" s="173">
        <v>399157000</v>
      </c>
      <c r="BF27" s="172">
        <f t="shared" si="17"/>
        <v>-1070928.6064117707</v>
      </c>
      <c r="BG27" s="203">
        <v>0.11911115388054014</v>
      </c>
      <c r="BH27" s="177">
        <v>0</v>
      </c>
      <c r="BI27" s="177">
        <v>0</v>
      </c>
      <c r="BJ27" s="174">
        <v>0</v>
      </c>
      <c r="BK27" s="175">
        <f>'[2]SPU investering'!D14</f>
        <v>0</v>
      </c>
      <c r="BL27" s="177">
        <f t="shared" si="18"/>
        <v>0</v>
      </c>
      <c r="BM27" s="203">
        <v>0.13823151508668313</v>
      </c>
      <c r="BN27" s="173">
        <v>166492000</v>
      </c>
      <c r="BO27" s="177">
        <f t="shared" si="19"/>
        <v>23014441.409812048</v>
      </c>
      <c r="BP27" s="332">
        <v>7.357302080465028E-2</v>
      </c>
      <c r="BQ27" s="173">
        <v>362740000</v>
      </c>
      <c r="BR27" s="172">
        <f t="shared" si="20"/>
        <v>26687877.566678841</v>
      </c>
      <c r="BS27" s="174">
        <v>6.4682485494540545E-2</v>
      </c>
      <c r="BT27" s="175">
        <f>'[2]SPU investering'!D15</f>
        <v>447439000</v>
      </c>
      <c r="BU27" s="177">
        <f t="shared" si="21"/>
        <v>28941466.627191726</v>
      </c>
      <c r="BV27" s="174">
        <v>-4.3755842414956982E-2</v>
      </c>
      <c r="BW27" s="175">
        <f>'[2]SPU investering'!D16</f>
        <v>72094000</v>
      </c>
      <c r="BX27" s="177">
        <f t="shared" si="22"/>
        <v>-3154533.7030639085</v>
      </c>
      <c r="BY27" s="174">
        <v>4.8300982490005195E-3</v>
      </c>
      <c r="BZ27" s="175">
        <f>'[2]SPU investering'!D17</f>
        <v>113193000</v>
      </c>
      <c r="CA27" s="177">
        <f t="shared" si="23"/>
        <v>546733.31109911576</v>
      </c>
      <c r="CB27" s="174">
        <v>2.404976192618982E-3</v>
      </c>
      <c r="CC27" s="175">
        <f>'[2]SPU investering'!D18</f>
        <v>144325000</v>
      </c>
      <c r="CD27" s="177">
        <f t="shared" si="24"/>
        <v>347098.18899973459</v>
      </c>
      <c r="CE27" s="174">
        <v>2.4299927124173802E-2</v>
      </c>
      <c r="CF27" s="175">
        <v>0</v>
      </c>
      <c r="CG27" s="177">
        <f t="shared" si="25"/>
        <v>0</v>
      </c>
      <c r="CH27" s="174">
        <v>7.8662502448551594E-2</v>
      </c>
      <c r="CI27" s="175">
        <f>'[2]SPU investering'!D20</f>
        <v>11014000</v>
      </c>
      <c r="CJ27" s="177">
        <f t="shared" si="26"/>
        <v>866388.80196834728</v>
      </c>
      <c r="CK27" s="174">
        <v>5.8125501682640274E-2</v>
      </c>
      <c r="CL27" s="175">
        <f>'[2]SPU investering'!D21</f>
        <v>15825000</v>
      </c>
      <c r="CM27" s="177">
        <f t="shared" si="27"/>
        <v>919836.06412778236</v>
      </c>
      <c r="CN27" s="174">
        <v>-7.1515509929204898E-2</v>
      </c>
      <c r="CO27" s="175">
        <v>0</v>
      </c>
      <c r="CP27" s="177">
        <f t="shared" si="28"/>
        <v>0</v>
      </c>
      <c r="CQ27" s="174">
        <v>-5.7321943199224193E-2</v>
      </c>
      <c r="CR27" s="175">
        <v>0</v>
      </c>
      <c r="CS27" s="177">
        <f t="shared" si="29"/>
        <v>0</v>
      </c>
      <c r="CT27" s="174">
        <v>-7.2045467249907735E-2</v>
      </c>
      <c r="CU27" s="175">
        <f>'[2]SPU investering'!D24</f>
        <v>79285000</v>
      </c>
      <c r="CV27" s="177">
        <f t="shared" si="30"/>
        <v>-5712124.8709089346</v>
      </c>
      <c r="CW27" s="174">
        <v>0.13234676541312182</v>
      </c>
      <c r="CX27" s="175">
        <v>0</v>
      </c>
      <c r="CY27" s="177">
        <f t="shared" si="31"/>
        <v>0</v>
      </c>
      <c r="CZ27" s="174">
        <v>0</v>
      </c>
      <c r="DA27" s="175">
        <v>0</v>
      </c>
      <c r="DB27" s="177">
        <f t="shared" si="32"/>
        <v>0</v>
      </c>
      <c r="DC27" s="228">
        <v>0</v>
      </c>
      <c r="DD27" s="334">
        <v>0</v>
      </c>
      <c r="DE27" s="316">
        <f t="shared" si="33"/>
        <v>0</v>
      </c>
      <c r="DF27" s="174">
        <v>0</v>
      </c>
      <c r="DG27" s="175">
        <v>0</v>
      </c>
      <c r="DH27" s="177">
        <f t="shared" si="34"/>
        <v>0</v>
      </c>
      <c r="DI27" s="332">
        <v>5.91730691466235E-2</v>
      </c>
      <c r="DJ27" s="173">
        <v>0</v>
      </c>
      <c r="DK27" s="173">
        <f t="shared" si="35"/>
        <v>0</v>
      </c>
      <c r="DL27" s="174">
        <v>8.9036878901841587E-2</v>
      </c>
      <c r="DM27" s="175">
        <v>0</v>
      </c>
      <c r="DN27" s="177">
        <f t="shared" si="36"/>
        <v>0</v>
      </c>
      <c r="DO27" s="332">
        <v>9.8204554368583455E-2</v>
      </c>
      <c r="DP27" s="173">
        <v>0</v>
      </c>
      <c r="DQ27" s="173">
        <f t="shared" si="37"/>
        <v>0</v>
      </c>
      <c r="DR27" s="431">
        <v>0</v>
      </c>
      <c r="DS27" s="335">
        <v>0</v>
      </c>
      <c r="DT27" s="335">
        <v>0</v>
      </c>
      <c r="DU27" s="174">
        <v>-5.1947144647661843E-3</v>
      </c>
      <c r="DV27" s="175">
        <v>0</v>
      </c>
      <c r="DW27" s="177">
        <f t="shared" si="38"/>
        <v>0</v>
      </c>
      <c r="DX27" s="174">
        <v>5.7596612602995373E-3</v>
      </c>
      <c r="DY27" s="179">
        <v>0</v>
      </c>
      <c r="DZ27" s="179">
        <f t="shared" si="39"/>
        <v>0</v>
      </c>
      <c r="EB27" s="180">
        <f t="shared" si="40"/>
        <v>21808243766.173107</v>
      </c>
      <c r="ED27" s="180">
        <f t="shared" si="41"/>
        <v>575947041000</v>
      </c>
      <c r="EF27" s="182">
        <f t="shared" si="42"/>
        <v>3.7865015728369908E-2</v>
      </c>
      <c r="EG27" s="183">
        <v>3.8100075553994202E-2</v>
      </c>
    </row>
    <row r="28" spans="1:137" ht="15.75">
      <c r="A28" s="171">
        <v>38749</v>
      </c>
      <c r="B28" s="172">
        <v>604174243972.42456</v>
      </c>
      <c r="C28" s="173">
        <v>3592435052.2416968</v>
      </c>
      <c r="D28" s="610"/>
      <c r="E28" s="174">
        <v>7.7405787743315621E-2</v>
      </c>
      <c r="F28" s="201">
        <v>0</v>
      </c>
      <c r="G28" s="175">
        <f t="shared" si="1"/>
        <v>0</v>
      </c>
      <c r="H28" s="176">
        <v>-9.6400520971901604E-2</v>
      </c>
      <c r="I28" s="175">
        <f>I27*(1+H27)</f>
        <v>75141226.409484878</v>
      </c>
      <c r="J28" s="175">
        <f t="shared" si="2"/>
        <v>-7243653.3723419541</v>
      </c>
      <c r="K28" s="176">
        <v>0</v>
      </c>
      <c r="L28" s="175">
        <v>0</v>
      </c>
      <c r="M28" s="177">
        <f t="shared" si="3"/>
        <v>0</v>
      </c>
      <c r="N28" s="174">
        <v>0.10734389807011994</v>
      </c>
      <c r="O28" s="175">
        <f>O27*(1+N27)</f>
        <v>135691468.18619126</v>
      </c>
      <c r="P28" s="175">
        <f t="shared" si="4"/>
        <v>14565651.129963437</v>
      </c>
      <c r="Q28" s="176">
        <v>0</v>
      </c>
      <c r="R28" s="178">
        <v>0</v>
      </c>
      <c r="S28" s="178">
        <f t="shared" si="5"/>
        <v>0</v>
      </c>
      <c r="T28" s="176">
        <v>8.7974315789687521E-2</v>
      </c>
      <c r="U28" s="178">
        <v>0</v>
      </c>
      <c r="V28" s="178">
        <f t="shared" si="6"/>
        <v>0</v>
      </c>
      <c r="W28" s="176">
        <v>0</v>
      </c>
      <c r="X28" s="178">
        <v>0</v>
      </c>
      <c r="Y28" s="179">
        <f t="shared" si="7"/>
        <v>0</v>
      </c>
      <c r="Z28" s="174">
        <v>-6.2893710576799891E-2</v>
      </c>
      <c r="AA28" s="175">
        <v>0</v>
      </c>
      <c r="AB28" s="177">
        <f t="shared" si="8"/>
        <v>0</v>
      </c>
      <c r="AC28" s="174">
        <v>0</v>
      </c>
      <c r="AD28" s="175">
        <v>0</v>
      </c>
      <c r="AE28" s="177">
        <f t="shared" si="9"/>
        <v>0</v>
      </c>
      <c r="AF28" s="174">
        <v>-5.2689499750449571E-2</v>
      </c>
      <c r="AG28" s="175">
        <v>0</v>
      </c>
      <c r="AH28" s="175">
        <f t="shared" si="0"/>
        <v>0</v>
      </c>
      <c r="AI28" s="331">
        <v>1.5803209923622229E-2</v>
      </c>
      <c r="AJ28" s="231">
        <f>AJ27*(1+AI27)</f>
        <v>1470114053.9498434</v>
      </c>
      <c r="AK28" s="173">
        <f t="shared" si="10"/>
        <v>23232521.006236672</v>
      </c>
      <c r="AL28" s="332">
        <v>6.9202725804645759E-2</v>
      </c>
      <c r="AM28" s="173">
        <f>AM27*(1+AL27)</f>
        <v>2110628316.5853102</v>
      </c>
      <c r="AN28" s="173">
        <f t="shared" si="11"/>
        <v>146061232.6681743</v>
      </c>
      <c r="AO28" s="503">
        <v>0</v>
      </c>
      <c r="AP28" s="173">
        <f>AP27*(1+AO27)</f>
        <v>672188000</v>
      </c>
      <c r="AQ28" s="316">
        <f t="shared" si="12"/>
        <v>0</v>
      </c>
      <c r="AR28" s="332">
        <v>-4.4477237407085972E-2</v>
      </c>
      <c r="AS28" s="173">
        <f>AS27*(1+AR27)</f>
        <v>72245886.331190139</v>
      </c>
      <c r="AT28" s="173">
        <f t="shared" si="13"/>
        <v>-3213297.4380376912</v>
      </c>
      <c r="AU28" s="415">
        <v>0</v>
      </c>
      <c r="AV28" s="173">
        <v>0</v>
      </c>
      <c r="AW28" s="173">
        <f t="shared" si="14"/>
        <v>0</v>
      </c>
      <c r="AX28" s="176">
        <v>-0.12363008584408572</v>
      </c>
      <c r="AY28" s="175">
        <v>0</v>
      </c>
      <c r="AZ28" s="179">
        <f t="shared" si="15"/>
        <v>0</v>
      </c>
      <c r="BA28" s="174">
        <v>4.9291690008820615E-3</v>
      </c>
      <c r="BB28" s="175">
        <v>0</v>
      </c>
      <c r="BC28" s="177">
        <f t="shared" si="16"/>
        <v>0</v>
      </c>
      <c r="BD28" s="332">
        <v>-8.0958055083913284E-3</v>
      </c>
      <c r="BE28" s="173">
        <f>BE27*(1+BD27)</f>
        <v>398086071.39358819</v>
      </c>
      <c r="BF28" s="172">
        <f t="shared" si="17"/>
        <v>-3222827.4096020749</v>
      </c>
      <c r="BG28" s="203">
        <v>0.12014113288414013</v>
      </c>
      <c r="BH28" s="177">
        <v>0</v>
      </c>
      <c r="BI28" s="177">
        <v>0</v>
      </c>
      <c r="BJ28" s="174">
        <v>0</v>
      </c>
      <c r="BK28" s="175">
        <v>0</v>
      </c>
      <c r="BL28" s="177">
        <f t="shared" si="18"/>
        <v>0</v>
      </c>
      <c r="BM28" s="203">
        <v>3.3726082740638645E-2</v>
      </c>
      <c r="BN28" s="177">
        <f>BN27*(1+BM27)</f>
        <v>189506441.40981203</v>
      </c>
      <c r="BO28" s="177">
        <f t="shared" si="19"/>
        <v>6391309.9228713103</v>
      </c>
      <c r="BP28" s="332">
        <v>-6.1445358830361917E-2</v>
      </c>
      <c r="BQ28" s="173">
        <f>BQ27*(1+BP27)</f>
        <v>389427877.56667888</v>
      </c>
      <c r="BR28" s="172">
        <f t="shared" si="20"/>
        <v>-23928535.67563083</v>
      </c>
      <c r="BS28" s="174">
        <v>8.2099721864344485E-2</v>
      </c>
      <c r="BT28" s="175">
        <f>BT27*(1+BS27)</f>
        <v>476380466.62719172</v>
      </c>
      <c r="BU28" s="177">
        <f t="shared" si="21"/>
        <v>39110703.811699077</v>
      </c>
      <c r="BV28" s="174">
        <v>6.2411813189517506E-3</v>
      </c>
      <c r="BW28" s="175">
        <f>BW27*(1+BV27)</f>
        <v>68939466.296936095</v>
      </c>
      <c r="BX28" s="177">
        <f t="shared" si="22"/>
        <v>430263.70919094136</v>
      </c>
      <c r="BY28" s="174">
        <v>-1.9023544148188798E-2</v>
      </c>
      <c r="BZ28" s="175">
        <f>BZ27*(1+BY27)</f>
        <v>113739733.31109913</v>
      </c>
      <c r="CA28" s="177">
        <f t="shared" si="23"/>
        <v>-2163732.8380469144</v>
      </c>
      <c r="CB28" s="174">
        <v>-2.0691771528390773E-2</v>
      </c>
      <c r="CC28" s="175">
        <f>CC27*(1+CB27)</f>
        <v>144672098.18899974</v>
      </c>
      <c r="CD28" s="177">
        <f t="shared" si="24"/>
        <v>-2993522.0022596992</v>
      </c>
      <c r="CE28" s="174">
        <v>-9.6502620340943798E-3</v>
      </c>
      <c r="CF28" s="175">
        <v>0</v>
      </c>
      <c r="CG28" s="177">
        <f t="shared" si="25"/>
        <v>0</v>
      </c>
      <c r="CH28" s="174">
        <v>8.0433429643903074E-3</v>
      </c>
      <c r="CI28" s="175">
        <f>CI27*(1+CH27)</f>
        <v>11880388.801968347</v>
      </c>
      <c r="CJ28" s="177">
        <f t="shared" si="26"/>
        <v>95558.041684533498</v>
      </c>
      <c r="CK28" s="174">
        <v>0.16884890306083275</v>
      </c>
      <c r="CL28" s="175">
        <f>CL27*(1+CK27)</f>
        <v>16744836.064127782</v>
      </c>
      <c r="CM28" s="177">
        <f t="shared" si="27"/>
        <v>2827347.201361448</v>
      </c>
      <c r="CN28" s="174">
        <v>-2.9777208801377592E-2</v>
      </c>
      <c r="CO28" s="175">
        <v>0</v>
      </c>
      <c r="CP28" s="177">
        <f t="shared" si="28"/>
        <v>0</v>
      </c>
      <c r="CQ28" s="174">
        <v>-2.4362099731473925E-2</v>
      </c>
      <c r="CR28" s="175">
        <v>0</v>
      </c>
      <c r="CS28" s="177">
        <f t="shared" si="29"/>
        <v>0</v>
      </c>
      <c r="CT28" s="174">
        <v>1.2610270504766858E-2</v>
      </c>
      <c r="CU28" s="175">
        <f>CU27*(1+CT27)</f>
        <v>73572875.129091054</v>
      </c>
      <c r="CV28" s="177">
        <f t="shared" si="30"/>
        <v>927773.85719127208</v>
      </c>
      <c r="CW28" s="174">
        <v>-3.1898841069751688E-2</v>
      </c>
      <c r="CX28" s="175">
        <v>0</v>
      </c>
      <c r="CY28" s="177">
        <f t="shared" si="31"/>
        <v>0</v>
      </c>
      <c r="CZ28" s="174">
        <v>0</v>
      </c>
      <c r="DA28" s="175">
        <v>0</v>
      </c>
      <c r="DB28" s="177">
        <f t="shared" si="32"/>
        <v>0</v>
      </c>
      <c r="DC28" s="228">
        <v>0</v>
      </c>
      <c r="DD28" s="334">
        <v>0</v>
      </c>
      <c r="DE28" s="316">
        <f t="shared" si="33"/>
        <v>0</v>
      </c>
      <c r="DF28" s="174">
        <v>0</v>
      </c>
      <c r="DG28" s="175">
        <v>0</v>
      </c>
      <c r="DH28" s="177">
        <f t="shared" si="34"/>
        <v>0</v>
      </c>
      <c r="DI28" s="332">
        <v>7.996033426783157E-2</v>
      </c>
      <c r="DJ28" s="173">
        <v>0</v>
      </c>
      <c r="DK28" s="173">
        <f t="shared" si="35"/>
        <v>0</v>
      </c>
      <c r="DL28" s="174">
        <v>0.18547737805092676</v>
      </c>
      <c r="DM28" s="175">
        <v>0</v>
      </c>
      <c r="DN28" s="177">
        <f t="shared" si="36"/>
        <v>0</v>
      </c>
      <c r="DO28" s="332">
        <v>5.7901447145072893E-2</v>
      </c>
      <c r="DP28" s="173">
        <v>0</v>
      </c>
      <c r="DQ28" s="173">
        <f t="shared" si="37"/>
        <v>0</v>
      </c>
      <c r="DR28" s="431">
        <v>0</v>
      </c>
      <c r="DS28" s="335">
        <v>0</v>
      </c>
      <c r="DT28" s="335">
        <v>0</v>
      </c>
      <c r="DU28" s="174">
        <v>-0.14099953906429172</v>
      </c>
      <c r="DV28" s="175">
        <v>0</v>
      </c>
      <c r="DW28" s="177">
        <f t="shared" si="38"/>
        <v>0</v>
      </c>
      <c r="DX28" s="174">
        <v>-0.13251179933196927</v>
      </c>
      <c r="DY28" s="179">
        <v>0</v>
      </c>
      <c r="DZ28" s="179">
        <f t="shared" si="39"/>
        <v>0</v>
      </c>
      <c r="EB28" s="180">
        <f t="shared" si="40"/>
        <v>3401558259.6292443</v>
      </c>
      <c r="ED28" s="180">
        <f t="shared" si="41"/>
        <v>597755284766.1731</v>
      </c>
      <c r="EF28" s="182">
        <f t="shared" si="42"/>
        <v>5.6905532185463634E-3</v>
      </c>
      <c r="EG28" s="183">
        <v>5.9460248232721105E-3</v>
      </c>
    </row>
    <row r="29" spans="1:137" ht="15.75">
      <c r="A29" s="171">
        <v>38777</v>
      </c>
      <c r="B29" s="172">
        <v>607766679024.66626</v>
      </c>
      <c r="C29" s="173">
        <v>15935374658.981182</v>
      </c>
      <c r="D29" s="610"/>
      <c r="E29" s="174">
        <v>3.6876024649221822E-2</v>
      </c>
      <c r="F29" s="201">
        <v>0</v>
      </c>
      <c r="G29" s="175">
        <f t="shared" si="1"/>
        <v>0</v>
      </c>
      <c r="H29" s="176">
        <v>0.11694631014397554</v>
      </c>
      <c r="I29" s="175">
        <f t="shared" ref="I29:I38" si="70">I28*(1+H28)</f>
        <v>67897573.037142918</v>
      </c>
      <c r="J29" s="175">
        <f t="shared" si="2"/>
        <v>7940370.6344249463</v>
      </c>
      <c r="K29" s="176">
        <v>0</v>
      </c>
      <c r="L29" s="175">
        <v>0</v>
      </c>
      <c r="M29" s="177">
        <f t="shared" si="3"/>
        <v>0</v>
      </c>
      <c r="N29" s="174">
        <v>-4.1035330930166314E-2</v>
      </c>
      <c r="O29" s="175">
        <f t="shared" ref="O29:O38" si="71">O28*(1+N28)</f>
        <v>150257119.31615472</v>
      </c>
      <c r="P29" s="175">
        <f t="shared" si="4"/>
        <v>-6165850.6157518942</v>
      </c>
      <c r="Q29" s="176">
        <v>0</v>
      </c>
      <c r="R29" s="178">
        <v>0</v>
      </c>
      <c r="S29" s="178">
        <f t="shared" si="5"/>
        <v>0</v>
      </c>
      <c r="T29" s="176">
        <v>-1.210366367547038E-2</v>
      </c>
      <c r="U29" s="178">
        <v>0</v>
      </c>
      <c r="V29" s="178">
        <f t="shared" si="6"/>
        <v>0</v>
      </c>
      <c r="W29" s="176">
        <v>0</v>
      </c>
      <c r="X29" s="178">
        <v>0</v>
      </c>
      <c r="Y29" s="179">
        <f t="shared" si="7"/>
        <v>0</v>
      </c>
      <c r="Z29" s="174">
        <v>-0.11665340474610979</v>
      </c>
      <c r="AA29" s="175">
        <v>0</v>
      </c>
      <c r="AB29" s="177">
        <f t="shared" si="8"/>
        <v>0</v>
      </c>
      <c r="AC29" s="174">
        <v>0</v>
      </c>
      <c r="AD29" s="175">
        <v>0</v>
      </c>
      <c r="AE29" s="177">
        <f t="shared" si="9"/>
        <v>0</v>
      </c>
      <c r="AF29" s="174">
        <v>-4.2507250952284734E-2</v>
      </c>
      <c r="AG29" s="175">
        <v>0</v>
      </c>
      <c r="AH29" s="175">
        <f t="shared" si="0"/>
        <v>0</v>
      </c>
      <c r="AI29" s="331">
        <v>-2.1657823439384015E-2</v>
      </c>
      <c r="AJ29" s="231">
        <f t="shared" ref="AJ29:AJ38" si="72">AJ28*(1+AI28)</f>
        <v>1493346574.9560802</v>
      </c>
      <c r="AK29" s="173">
        <f t="shared" si="10"/>
        <v>-32342636.454207633</v>
      </c>
      <c r="AL29" s="332">
        <v>-3.6080505559537464E-2</v>
      </c>
      <c r="AM29" s="173">
        <f t="shared" ref="AM29:AM38" si="73">AM28*(1+AL28)</f>
        <v>2256689549.2534842</v>
      </c>
      <c r="AN29" s="173">
        <f t="shared" si="11"/>
        <v>-81422499.827990428</v>
      </c>
      <c r="AO29" s="503">
        <v>0</v>
      </c>
      <c r="AP29" s="173">
        <f t="shared" ref="AP29:AP38" si="74">AP28*(1+AO28)</f>
        <v>672188000</v>
      </c>
      <c r="AQ29" s="316">
        <f t="shared" si="12"/>
        <v>0</v>
      </c>
      <c r="AR29" s="332">
        <v>4.6481834555438369E-2</v>
      </c>
      <c r="AS29" s="173">
        <f t="shared" ref="AS29:AS38" si="75">AS28*(1+AR28)</f>
        <v>69032588.893152446</v>
      </c>
      <c r="AT29" s="173">
        <f t="shared" si="13"/>
        <v>3208761.3758651041</v>
      </c>
      <c r="AU29" s="415">
        <v>0</v>
      </c>
      <c r="AV29" s="173">
        <v>0</v>
      </c>
      <c r="AW29" s="173">
        <f t="shared" si="14"/>
        <v>0</v>
      </c>
      <c r="AX29" s="176">
        <v>-1.940695220810789E-2</v>
      </c>
      <c r="AY29" s="175">
        <v>0</v>
      </c>
      <c r="AZ29" s="179">
        <f t="shared" si="15"/>
        <v>0</v>
      </c>
      <c r="BA29" s="174">
        <v>-9.572579633169577E-3</v>
      </c>
      <c r="BB29" s="175">
        <v>0</v>
      </c>
      <c r="BC29" s="177">
        <f t="shared" si="16"/>
        <v>0</v>
      </c>
      <c r="BD29" s="332">
        <v>-1.8430985253712229E-2</v>
      </c>
      <c r="BE29" s="173">
        <f t="shared" ref="BE29:BE38" si="76">BE28*(1+BD28)</f>
        <v>394863243.98398614</v>
      </c>
      <c r="BF29" s="172">
        <f t="shared" si="17"/>
        <v>-7277718.6271018228</v>
      </c>
      <c r="BG29" s="203">
        <v>9.3243780304322676E-2</v>
      </c>
      <c r="BH29" s="177">
        <v>0</v>
      </c>
      <c r="BI29" s="177">
        <v>0</v>
      </c>
      <c r="BJ29" s="174">
        <v>0</v>
      </c>
      <c r="BK29" s="175">
        <v>0</v>
      </c>
      <c r="BL29" s="177">
        <f t="shared" si="18"/>
        <v>0</v>
      </c>
      <c r="BM29" s="203">
        <v>4.5768878687790344E-2</v>
      </c>
      <c r="BN29" s="177">
        <f t="shared" ref="BN29:BN38" si="77">BN28*(1+BM28)</f>
        <v>195897751.33268335</v>
      </c>
      <c r="BO29" s="177">
        <f t="shared" si="19"/>
        <v>8966020.4159565046</v>
      </c>
      <c r="BP29" s="332">
        <v>1.3369726179177331E-2</v>
      </c>
      <c r="BQ29" s="173">
        <f t="shared" ref="BQ29:BQ38" si="78">BQ28*(1+BP28)</f>
        <v>365499341.89104801</v>
      </c>
      <c r="BR29" s="172">
        <f t="shared" si="20"/>
        <v>4886626.1197528308</v>
      </c>
      <c r="BS29" s="174">
        <v>-1.4392284717955957E-2</v>
      </c>
      <c r="BT29" s="175">
        <f t="shared" ref="BT29:BT38" si="79">BT28*(1+BS28)</f>
        <v>515491170.43889076</v>
      </c>
      <c r="BU29" s="177">
        <f t="shared" si="21"/>
        <v>-7419095.694548877</v>
      </c>
      <c r="BV29" s="174">
        <v>2.0184310010477994E-2</v>
      </c>
      <c r="BW29" s="175">
        <f t="shared" ref="BW29:BW38" si="80">BW28*(1+BV28)</f>
        <v>69369730.006127045</v>
      </c>
      <c r="BX29" s="177">
        <f t="shared" si="22"/>
        <v>1400180.1357868258</v>
      </c>
      <c r="BY29" s="174">
        <v>2.7538509671172409E-3</v>
      </c>
      <c r="BZ29" s="175">
        <f t="shared" ref="BZ29:BZ38" si="81">BZ28*(1+BY28)</f>
        <v>111576000.47305222</v>
      </c>
      <c r="CA29" s="177">
        <f t="shared" si="23"/>
        <v>307263.67680978857</v>
      </c>
      <c r="CB29" s="174">
        <v>-3.5622816709466494E-2</v>
      </c>
      <c r="CC29" s="175">
        <f t="shared" ref="CC29:CC38" si="82">CC28*(1+CB28)</f>
        <v>141678576.18674004</v>
      </c>
      <c r="CD29" s="177">
        <f t="shared" si="24"/>
        <v>-5046989.9511584248</v>
      </c>
      <c r="CE29" s="174">
        <v>-2.3826614277025166E-2</v>
      </c>
      <c r="CF29" s="175">
        <v>0</v>
      </c>
      <c r="CG29" s="177">
        <f t="shared" si="25"/>
        <v>0</v>
      </c>
      <c r="CH29" s="174">
        <v>-2.0562176374920936E-2</v>
      </c>
      <c r="CI29" s="175">
        <f t="shared" ref="CI29:CI38" si="83">CI28*(1+CH28)</f>
        <v>11975946.84365288</v>
      </c>
      <c r="CJ29" s="177">
        <f t="shared" si="26"/>
        <v>-246251.53125586821</v>
      </c>
      <c r="CK29" s="174">
        <v>3.0716650447930691E-2</v>
      </c>
      <c r="CL29" s="175">
        <f t="shared" ref="CL29:CL38" si="84">CL28*(1+CK28)</f>
        <v>19572183.265489228</v>
      </c>
      <c r="CM29" s="177">
        <f t="shared" si="27"/>
        <v>601191.91186887131</v>
      </c>
      <c r="CN29" s="174">
        <v>1.9512085092069406E-2</v>
      </c>
      <c r="CO29" s="175">
        <v>0</v>
      </c>
      <c r="CP29" s="177">
        <f t="shared" si="28"/>
        <v>0</v>
      </c>
      <c r="CQ29" s="174">
        <v>-2.4401376776996445E-2</v>
      </c>
      <c r="CR29" s="175">
        <v>0</v>
      </c>
      <c r="CS29" s="177">
        <f t="shared" si="29"/>
        <v>0</v>
      </c>
      <c r="CT29" s="174">
        <v>-4.2706287082004857E-2</v>
      </c>
      <c r="CU29" s="175">
        <f t="shared" ref="CU29:CU38" si="85">CU28*(1+CT28)</f>
        <v>74500648.986282319</v>
      </c>
      <c r="CV29" s="177">
        <f t="shared" si="30"/>
        <v>-3181646.1034038467</v>
      </c>
      <c r="CW29" s="174">
        <v>4.7675877826355538E-2</v>
      </c>
      <c r="CX29" s="175">
        <v>0</v>
      </c>
      <c r="CY29" s="177">
        <f t="shared" si="31"/>
        <v>0</v>
      </c>
      <c r="CZ29" s="174">
        <v>0</v>
      </c>
      <c r="DA29" s="175">
        <v>0</v>
      </c>
      <c r="DB29" s="177">
        <f t="shared" si="32"/>
        <v>0</v>
      </c>
      <c r="DC29" s="228">
        <v>0</v>
      </c>
      <c r="DD29" s="334">
        <v>0</v>
      </c>
      <c r="DE29" s="316">
        <f t="shared" si="33"/>
        <v>0</v>
      </c>
      <c r="DF29" s="174">
        <v>0</v>
      </c>
      <c r="DG29" s="175">
        <v>0</v>
      </c>
      <c r="DH29" s="177">
        <f t="shared" si="34"/>
        <v>0</v>
      </c>
      <c r="DI29" s="332">
        <v>-6.3050886669210313E-2</v>
      </c>
      <c r="DJ29" s="173">
        <v>0</v>
      </c>
      <c r="DK29" s="173">
        <f t="shared" si="35"/>
        <v>0</v>
      </c>
      <c r="DL29" s="174">
        <v>-3.4744604660879239E-2</v>
      </c>
      <c r="DM29" s="175">
        <v>0</v>
      </c>
      <c r="DN29" s="177">
        <f t="shared" si="36"/>
        <v>0</v>
      </c>
      <c r="DO29" s="332">
        <v>9.044761834721915E-2</v>
      </c>
      <c r="DP29" s="173">
        <v>0</v>
      </c>
      <c r="DQ29" s="173">
        <f t="shared" si="37"/>
        <v>0</v>
      </c>
      <c r="DR29" s="431">
        <v>0</v>
      </c>
      <c r="DS29" s="335">
        <v>0</v>
      </c>
      <c r="DT29" s="335">
        <v>0</v>
      </c>
      <c r="DU29" s="174">
        <v>0.21380319153874985</v>
      </c>
      <c r="DV29" s="175">
        <v>0</v>
      </c>
      <c r="DW29" s="177">
        <f t="shared" si="38"/>
        <v>0</v>
      </c>
      <c r="DX29" s="174">
        <v>5.2492385169063557E-2</v>
      </c>
      <c r="DY29" s="179">
        <v>0</v>
      </c>
      <c r="DZ29" s="179">
        <f t="shared" si="39"/>
        <v>0</v>
      </c>
      <c r="EB29" s="180">
        <f t="shared" si="40"/>
        <v>16051166933.516136</v>
      </c>
      <c r="ED29" s="180">
        <f t="shared" si="41"/>
        <v>601156843025.80237</v>
      </c>
      <c r="EF29" s="182">
        <f t="shared" si="42"/>
        <v>2.670046447899654E-2</v>
      </c>
      <c r="EG29" s="183">
        <v>2.6219559592431101E-2</v>
      </c>
    </row>
    <row r="30" spans="1:137" ht="15.75">
      <c r="A30" s="171">
        <v>38808</v>
      </c>
      <c r="B30" s="172">
        <v>623702053683.64746</v>
      </c>
      <c r="C30" s="173">
        <v>6495957654.1142416</v>
      </c>
      <c r="D30" s="610"/>
      <c r="E30" s="174">
        <v>4.086492521478842E-2</v>
      </c>
      <c r="F30" s="201">
        <v>0</v>
      </c>
      <c r="G30" s="175">
        <f t="shared" si="1"/>
        <v>0</v>
      </c>
      <c r="H30" s="176">
        <v>0.16194424895548826</v>
      </c>
      <c r="I30" s="175">
        <f t="shared" si="70"/>
        <v>75837943.671567872</v>
      </c>
      <c r="J30" s="175">
        <f t="shared" si="2"/>
        <v>12281518.830220683</v>
      </c>
      <c r="K30" s="176">
        <v>0</v>
      </c>
      <c r="L30" s="175">
        <v>0</v>
      </c>
      <c r="M30" s="177">
        <f t="shared" si="3"/>
        <v>0</v>
      </c>
      <c r="N30" s="174">
        <v>0.28004913817140326</v>
      </c>
      <c r="O30" s="175">
        <f t="shared" si="71"/>
        <v>144091268.70040283</v>
      </c>
      <c r="P30" s="175">
        <f t="shared" si="4"/>
        <v>40352635.617571905</v>
      </c>
      <c r="Q30" s="176">
        <v>0</v>
      </c>
      <c r="R30" s="178">
        <v>0</v>
      </c>
      <c r="S30" s="178">
        <f t="shared" si="5"/>
        <v>0</v>
      </c>
      <c r="T30" s="176">
        <v>-8.48443554129997E-2</v>
      </c>
      <c r="U30" s="178">
        <v>0</v>
      </c>
      <c r="V30" s="178">
        <f t="shared" si="6"/>
        <v>0</v>
      </c>
      <c r="W30" s="176">
        <v>0</v>
      </c>
      <c r="X30" s="178">
        <v>0</v>
      </c>
      <c r="Y30" s="179">
        <f t="shared" si="7"/>
        <v>0</v>
      </c>
      <c r="Z30" s="174">
        <v>0.17076315144688675</v>
      </c>
      <c r="AA30" s="175">
        <v>0</v>
      </c>
      <c r="AB30" s="177">
        <f t="shared" si="8"/>
        <v>0</v>
      </c>
      <c r="AC30" s="174">
        <v>0</v>
      </c>
      <c r="AD30" s="175">
        <v>0</v>
      </c>
      <c r="AE30" s="177">
        <f t="shared" si="9"/>
        <v>0</v>
      </c>
      <c r="AF30" s="174">
        <v>7.2954587747618538E-2</v>
      </c>
      <c r="AG30" s="175">
        <v>0</v>
      </c>
      <c r="AH30" s="175">
        <f t="shared" si="0"/>
        <v>0</v>
      </c>
      <c r="AI30" s="331">
        <v>0.20592152433338973</v>
      </c>
      <c r="AJ30" s="231">
        <f t="shared" si="72"/>
        <v>1461003938.5018725</v>
      </c>
      <c r="AK30" s="173">
        <f t="shared" si="10"/>
        <v>300852158.07339156</v>
      </c>
      <c r="AL30" s="332">
        <v>0.19574338976496089</v>
      </c>
      <c r="AM30" s="173">
        <f t="shared" si="73"/>
        <v>2175267049.4254937</v>
      </c>
      <c r="AN30" s="173">
        <f t="shared" si="11"/>
        <v>425794145.89857084</v>
      </c>
      <c r="AO30" s="503">
        <v>0</v>
      </c>
      <c r="AP30" s="173">
        <f t="shared" si="74"/>
        <v>672188000</v>
      </c>
      <c r="AQ30" s="316">
        <f t="shared" si="12"/>
        <v>0</v>
      </c>
      <c r="AR30" s="332">
        <v>2.0061890344147671E-2</v>
      </c>
      <c r="AS30" s="173">
        <f t="shared" si="75"/>
        <v>72241350.269017547</v>
      </c>
      <c r="AT30" s="173">
        <f t="shared" si="13"/>
        <v>1449298.0474101929</v>
      </c>
      <c r="AU30" s="415">
        <v>0</v>
      </c>
      <c r="AV30" s="173">
        <v>0</v>
      </c>
      <c r="AW30" s="173">
        <f t="shared" si="14"/>
        <v>0</v>
      </c>
      <c r="AX30" s="176">
        <v>0.22692030680941905</v>
      </c>
      <c r="AY30" s="175">
        <v>0</v>
      </c>
      <c r="AZ30" s="179">
        <f t="shared" si="15"/>
        <v>0</v>
      </c>
      <c r="BA30" s="174">
        <v>0.19186038476916562</v>
      </c>
      <c r="BB30" s="175">
        <v>0</v>
      </c>
      <c r="BC30" s="177">
        <f t="shared" si="16"/>
        <v>0</v>
      </c>
      <c r="BD30" s="332">
        <v>0.14330839876382676</v>
      </c>
      <c r="BE30" s="173">
        <f t="shared" si="76"/>
        <v>387585525.3568843</v>
      </c>
      <c r="BF30" s="172">
        <f t="shared" si="17"/>
        <v>55544261.022931665</v>
      </c>
      <c r="BG30" s="203">
        <v>-3.3341726240707033E-2</v>
      </c>
      <c r="BH30" s="177">
        <v>0</v>
      </c>
      <c r="BI30" s="177">
        <v>0</v>
      </c>
      <c r="BJ30" s="174">
        <v>0</v>
      </c>
      <c r="BK30" s="175">
        <v>0</v>
      </c>
      <c r="BL30" s="177">
        <f t="shared" si="18"/>
        <v>0</v>
      </c>
      <c r="BM30" s="203">
        <v>0.13092587833667602</v>
      </c>
      <c r="BN30" s="177">
        <f t="shared" si="77"/>
        <v>204863771.74863985</v>
      </c>
      <c r="BO30" s="177">
        <f t="shared" si="19"/>
        <v>26821969.255554985</v>
      </c>
      <c r="BP30" s="332">
        <v>0.14062047835663827</v>
      </c>
      <c r="BQ30" s="173">
        <f t="shared" si="78"/>
        <v>370385968.0108009</v>
      </c>
      <c r="BR30" s="172">
        <f t="shared" si="20"/>
        <v>52083851.998265341</v>
      </c>
      <c r="BS30" s="174">
        <v>9.1061791887258797E-2</v>
      </c>
      <c r="BT30" s="175">
        <f t="shared" si="79"/>
        <v>508072074.74434191</v>
      </c>
      <c r="BU30" s="177">
        <f t="shared" si="21"/>
        <v>46265953.534097061</v>
      </c>
      <c r="BV30" s="174">
        <v>2.5608254092867752E-2</v>
      </c>
      <c r="BW30" s="175">
        <f t="shared" si="80"/>
        <v>70769910.141913861</v>
      </c>
      <c r="BX30" s="177">
        <f t="shared" si="22"/>
        <v>1812293.8410435487</v>
      </c>
      <c r="BY30" s="174">
        <v>-4.3893484333544413E-3</v>
      </c>
      <c r="BZ30" s="175">
        <f t="shared" si="81"/>
        <v>111883264.14986201</v>
      </c>
      <c r="CA30" s="177">
        <f t="shared" si="23"/>
        <v>-491094.63021477789</v>
      </c>
      <c r="CB30" s="174">
        <v>-4.3773614312327208E-2</v>
      </c>
      <c r="CC30" s="175">
        <f t="shared" si="82"/>
        <v>136631586.23558161</v>
      </c>
      <c r="CD30" s="177">
        <f t="shared" si="24"/>
        <v>-5980858.3587578246</v>
      </c>
      <c r="CE30" s="174">
        <v>0.28234799085949036</v>
      </c>
      <c r="CF30" s="175">
        <v>0</v>
      </c>
      <c r="CG30" s="177">
        <f t="shared" si="25"/>
        <v>0</v>
      </c>
      <c r="CH30" s="174">
        <v>1.0456261503502109E-2</v>
      </c>
      <c r="CI30" s="175">
        <f t="shared" si="83"/>
        <v>11729695.312397011</v>
      </c>
      <c r="CJ30" s="177">
        <f t="shared" si="26"/>
        <v>122648.76154282602</v>
      </c>
      <c r="CK30" s="174">
        <v>-1.0791626910985719E-2</v>
      </c>
      <c r="CL30" s="175">
        <f t="shared" si="84"/>
        <v>20173375.177358098</v>
      </c>
      <c r="CM30" s="177">
        <f t="shared" si="27"/>
        <v>-217703.53844938896</v>
      </c>
      <c r="CN30" s="174">
        <v>4.3935553362167479E-2</v>
      </c>
      <c r="CO30" s="175">
        <v>0</v>
      </c>
      <c r="CP30" s="177">
        <f t="shared" si="28"/>
        <v>0</v>
      </c>
      <c r="CQ30" s="174">
        <v>0.49648488011753111</v>
      </c>
      <c r="CR30" s="175">
        <v>0</v>
      </c>
      <c r="CS30" s="177">
        <f t="shared" si="29"/>
        <v>0</v>
      </c>
      <c r="CT30" s="174">
        <v>4.5067758861743528E-3</v>
      </c>
      <c r="CU30" s="175">
        <f t="shared" si="85"/>
        <v>71319002.882878467</v>
      </c>
      <c r="CV30" s="177">
        <f t="shared" si="30"/>
        <v>321418.76241855585</v>
      </c>
      <c r="CW30" s="174">
        <v>0.16570614504318171</v>
      </c>
      <c r="CX30" s="175">
        <v>0</v>
      </c>
      <c r="CY30" s="177">
        <f t="shared" si="31"/>
        <v>0</v>
      </c>
      <c r="CZ30" s="174">
        <v>0</v>
      </c>
      <c r="DA30" s="175">
        <v>0</v>
      </c>
      <c r="DB30" s="177">
        <f t="shared" si="32"/>
        <v>0</v>
      </c>
      <c r="DC30" s="228">
        <v>0</v>
      </c>
      <c r="DD30" s="334">
        <v>0</v>
      </c>
      <c r="DE30" s="316">
        <f t="shared" si="33"/>
        <v>0</v>
      </c>
      <c r="DF30" s="174">
        <v>0</v>
      </c>
      <c r="DG30" s="175">
        <v>0</v>
      </c>
      <c r="DH30" s="177">
        <f t="shared" si="34"/>
        <v>0</v>
      </c>
      <c r="DI30" s="332">
        <v>3.3025188196303817E-2</v>
      </c>
      <c r="DJ30" s="173">
        <v>0</v>
      </c>
      <c r="DK30" s="173">
        <f t="shared" si="35"/>
        <v>0</v>
      </c>
      <c r="DL30" s="174">
        <v>8.7590911402598795E-2</v>
      </c>
      <c r="DM30" s="175">
        <v>0</v>
      </c>
      <c r="DN30" s="177">
        <f t="shared" si="36"/>
        <v>0</v>
      </c>
      <c r="DO30" s="332">
        <v>9.4621290037710998E-2</v>
      </c>
      <c r="DP30" s="173">
        <v>0</v>
      </c>
      <c r="DQ30" s="173">
        <f t="shared" si="37"/>
        <v>0</v>
      </c>
      <c r="DR30" s="431">
        <v>0</v>
      </c>
      <c r="DS30" s="335">
        <v>0</v>
      </c>
      <c r="DT30" s="335">
        <v>0</v>
      </c>
      <c r="DU30" s="174">
        <v>0.46423537656710034</v>
      </c>
      <c r="DV30" s="175">
        <v>0</v>
      </c>
      <c r="DW30" s="177">
        <f t="shared" si="38"/>
        <v>0</v>
      </c>
      <c r="DX30" s="174">
        <v>-1.5444847559690049E-2</v>
      </c>
      <c r="DY30" s="179">
        <v>0</v>
      </c>
      <c r="DZ30" s="179">
        <f t="shared" si="39"/>
        <v>0</v>
      </c>
      <c r="EB30" s="180">
        <f t="shared" si="40"/>
        <v>5538945156.9986439</v>
      </c>
      <c r="ED30" s="180">
        <f t="shared" si="41"/>
        <v>617208009959.31824</v>
      </c>
      <c r="EF30" s="182">
        <f t="shared" si="42"/>
        <v>8.974195194524014E-3</v>
      </c>
      <c r="EG30" s="183">
        <v>1.0415161559511402E-2</v>
      </c>
    </row>
    <row r="31" spans="1:137" ht="15.75">
      <c r="A31" s="171">
        <v>38838</v>
      </c>
      <c r="B31" s="172">
        <v>630198011337.76172</v>
      </c>
      <c r="C31" s="173">
        <v>-30808053814.753735</v>
      </c>
      <c r="D31" s="610"/>
      <c r="E31" s="174">
        <v>3.7542922400398415E-2</v>
      </c>
      <c r="F31" s="201">
        <v>0</v>
      </c>
      <c r="G31" s="175">
        <f t="shared" si="1"/>
        <v>0</v>
      </c>
      <c r="H31" s="176">
        <v>-1.2792406376612593E-2</v>
      </c>
      <c r="I31" s="175">
        <f t="shared" si="70"/>
        <v>88119462.501788557</v>
      </c>
      <c r="J31" s="175">
        <f t="shared" si="2"/>
        <v>-1127259.9740115541</v>
      </c>
      <c r="K31" s="176">
        <v>0</v>
      </c>
      <c r="L31" s="175">
        <v>0</v>
      </c>
      <c r="M31" s="177">
        <f t="shared" si="3"/>
        <v>0</v>
      </c>
      <c r="N31" s="174">
        <v>-0.11159094716557774</v>
      </c>
      <c r="O31" s="175">
        <f t="shared" si="71"/>
        <v>184443904.31797472</v>
      </c>
      <c r="P31" s="175">
        <f t="shared" si="4"/>
        <v>-20582269.981759991</v>
      </c>
      <c r="Q31" s="176">
        <v>0</v>
      </c>
      <c r="R31" s="178">
        <v>0</v>
      </c>
      <c r="S31" s="178">
        <f t="shared" si="5"/>
        <v>0</v>
      </c>
      <c r="T31" s="176">
        <v>8.7762210295158419E-2</v>
      </c>
      <c r="U31" s="178">
        <v>0</v>
      </c>
      <c r="V31" s="178">
        <f t="shared" si="6"/>
        <v>0</v>
      </c>
      <c r="W31" s="176">
        <v>0</v>
      </c>
      <c r="X31" s="178">
        <v>0</v>
      </c>
      <c r="Y31" s="179">
        <f t="shared" si="7"/>
        <v>0</v>
      </c>
      <c r="Z31" s="174">
        <v>-7.1237734719429929E-2</v>
      </c>
      <c r="AA31" s="175">
        <v>0</v>
      </c>
      <c r="AB31" s="177">
        <f t="shared" si="8"/>
        <v>0</v>
      </c>
      <c r="AC31" s="174">
        <v>0</v>
      </c>
      <c r="AD31" s="175">
        <v>0</v>
      </c>
      <c r="AE31" s="177">
        <f t="shared" si="9"/>
        <v>0</v>
      </c>
      <c r="AF31" s="174">
        <v>0.99308139363156633</v>
      </c>
      <c r="AG31" s="175">
        <v>0</v>
      </c>
      <c r="AH31" s="175">
        <f t="shared" si="0"/>
        <v>0</v>
      </c>
      <c r="AI31" s="331">
        <v>-7.4947877962435724E-2</v>
      </c>
      <c r="AJ31" s="231">
        <f t="shared" si="72"/>
        <v>1761856096.575264</v>
      </c>
      <c r="AK31" s="173">
        <f t="shared" si="10"/>
        <v>-132047375.71349625</v>
      </c>
      <c r="AL31" s="332">
        <v>-0.11290746243237035</v>
      </c>
      <c r="AM31" s="173">
        <f t="shared" si="73"/>
        <v>2601061195.3240647</v>
      </c>
      <c r="AN31" s="173">
        <f t="shared" si="11"/>
        <v>-293679219.19534814</v>
      </c>
      <c r="AO31" s="503">
        <v>0</v>
      </c>
      <c r="AP31" s="173">
        <f t="shared" si="74"/>
        <v>672188000</v>
      </c>
      <c r="AQ31" s="316">
        <f t="shared" si="12"/>
        <v>0</v>
      </c>
      <c r="AR31" s="332">
        <v>2.9292646542612773E-2</v>
      </c>
      <c r="AS31" s="173">
        <f t="shared" si="75"/>
        <v>73690648.316427737</v>
      </c>
      <c r="AT31" s="173">
        <f t="shared" si="13"/>
        <v>2158594.1146291005</v>
      </c>
      <c r="AU31" s="415">
        <v>0</v>
      </c>
      <c r="AV31" s="173">
        <v>0</v>
      </c>
      <c r="AW31" s="173">
        <f t="shared" si="14"/>
        <v>0</v>
      </c>
      <c r="AX31" s="176">
        <v>-7.5176668703665626E-4</v>
      </c>
      <c r="AY31" s="175">
        <v>0</v>
      </c>
      <c r="AZ31" s="179">
        <f t="shared" si="15"/>
        <v>0</v>
      </c>
      <c r="BA31" s="174">
        <v>-0.21996910692027308</v>
      </c>
      <c r="BB31" s="175">
        <v>0</v>
      </c>
      <c r="BC31" s="177">
        <f t="shared" si="16"/>
        <v>0</v>
      </c>
      <c r="BD31" s="332">
        <v>-0.17711470403855648</v>
      </c>
      <c r="BE31" s="173">
        <f t="shared" si="76"/>
        <v>443129786.379816</v>
      </c>
      <c r="BF31" s="172">
        <f t="shared" si="17"/>
        <v>-78484800.965329871</v>
      </c>
      <c r="BG31" s="203">
        <v>-9.9358267090373001E-2</v>
      </c>
      <c r="BH31" s="177">
        <v>0</v>
      </c>
      <c r="BI31" s="177">
        <v>0</v>
      </c>
      <c r="BJ31" s="174">
        <v>0</v>
      </c>
      <c r="BK31" s="175">
        <v>0</v>
      </c>
      <c r="BL31" s="177">
        <f t="shared" si="18"/>
        <v>0</v>
      </c>
      <c r="BM31" s="203">
        <v>-0.22377537601400219</v>
      </c>
      <c r="BN31" s="177">
        <f t="shared" si="77"/>
        <v>231685741.00419483</v>
      </c>
      <c r="BO31" s="177">
        <f t="shared" si="19"/>
        <v>-51845563.810296424</v>
      </c>
      <c r="BP31" s="332">
        <v>-5.8668846432663083E-2</v>
      </c>
      <c r="BQ31" s="173">
        <f t="shared" si="78"/>
        <v>422469820.00906622</v>
      </c>
      <c r="BR31" s="172">
        <f t="shared" si="20"/>
        <v>-24785816.992546719</v>
      </c>
      <c r="BS31" s="174">
        <v>-9.5790828129911687E-2</v>
      </c>
      <c r="BT31" s="175">
        <f t="shared" si="79"/>
        <v>554338028.27843893</v>
      </c>
      <c r="BU31" s="177">
        <f t="shared" si="21"/>
        <v>-53100498.792694069</v>
      </c>
      <c r="BV31" s="174">
        <v>-5.6057036123532411E-3</v>
      </c>
      <c r="BW31" s="175">
        <f t="shared" si="80"/>
        <v>72582203.982957408</v>
      </c>
      <c r="BX31" s="177">
        <f t="shared" si="22"/>
        <v>-406874.32305982412</v>
      </c>
      <c r="BY31" s="174">
        <v>-3.8112882401909597E-2</v>
      </c>
      <c r="BZ31" s="175">
        <f t="shared" si="81"/>
        <v>111392169.51964723</v>
      </c>
      <c r="CA31" s="177">
        <f t="shared" si="23"/>
        <v>-4245476.6573958937</v>
      </c>
      <c r="CB31" s="174">
        <v>-1.5529975310701924E-2</v>
      </c>
      <c r="CC31" s="175">
        <f t="shared" si="82"/>
        <v>130650727.87682378</v>
      </c>
      <c r="CD31" s="177">
        <f t="shared" si="24"/>
        <v>-2029002.578252309</v>
      </c>
      <c r="CE31" s="174">
        <v>-5.9488065643322714E-2</v>
      </c>
      <c r="CF31" s="175">
        <v>0</v>
      </c>
      <c r="CG31" s="177">
        <f t="shared" si="25"/>
        <v>0</v>
      </c>
      <c r="CH31" s="174">
        <v>5.5494342734164391E-2</v>
      </c>
      <c r="CI31" s="175">
        <f t="shared" si="83"/>
        <v>11852344.073939838</v>
      </c>
      <c r="CJ31" s="177">
        <f t="shared" si="26"/>
        <v>657738.04424245958</v>
      </c>
      <c r="CK31" s="174">
        <v>-0.15873184837049462</v>
      </c>
      <c r="CL31" s="175">
        <f t="shared" si="84"/>
        <v>19955671.63890871</v>
      </c>
      <c r="CM31" s="177">
        <f t="shared" si="27"/>
        <v>-3167600.6447186372</v>
      </c>
      <c r="CN31" s="174">
        <v>-2.6015529599412824E-2</v>
      </c>
      <c r="CO31" s="175">
        <v>0</v>
      </c>
      <c r="CP31" s="177">
        <f t="shared" si="28"/>
        <v>0</v>
      </c>
      <c r="CQ31" s="174">
        <v>0.13346678504448029</v>
      </c>
      <c r="CR31" s="175">
        <v>0</v>
      </c>
      <c r="CS31" s="177">
        <f t="shared" si="29"/>
        <v>0</v>
      </c>
      <c r="CT31" s="174">
        <v>9.335158442088734E-2</v>
      </c>
      <c r="CU31" s="175">
        <f t="shared" si="85"/>
        <v>71640421.645297021</v>
      </c>
      <c r="CV31" s="177">
        <f t="shared" si="30"/>
        <v>6687746.8691689093</v>
      </c>
      <c r="CW31" s="174">
        <v>-0.32946748635030787</v>
      </c>
      <c r="CX31" s="175">
        <v>0</v>
      </c>
      <c r="CY31" s="177">
        <f t="shared" si="31"/>
        <v>0</v>
      </c>
      <c r="CZ31" s="174">
        <v>0</v>
      </c>
      <c r="DA31" s="175">
        <v>0</v>
      </c>
      <c r="DB31" s="177">
        <f t="shared" si="32"/>
        <v>0</v>
      </c>
      <c r="DC31" s="228">
        <v>0</v>
      </c>
      <c r="DD31" s="334">
        <v>0</v>
      </c>
      <c r="DE31" s="316">
        <f t="shared" si="33"/>
        <v>0</v>
      </c>
      <c r="DF31" s="174">
        <v>0</v>
      </c>
      <c r="DG31" s="175">
        <v>0</v>
      </c>
      <c r="DH31" s="177">
        <f t="shared" si="34"/>
        <v>0</v>
      </c>
      <c r="DI31" s="332">
        <v>-4.9442070530746916E-2</v>
      </c>
      <c r="DJ31" s="173">
        <v>0</v>
      </c>
      <c r="DK31" s="173">
        <f t="shared" si="35"/>
        <v>0</v>
      </c>
      <c r="DL31" s="174">
        <v>-0.17791855373931684</v>
      </c>
      <c r="DM31" s="175">
        <v>0</v>
      </c>
      <c r="DN31" s="177">
        <f t="shared" si="36"/>
        <v>0</v>
      </c>
      <c r="DO31" s="332">
        <v>-0.15230195587611325</v>
      </c>
      <c r="DP31" s="173">
        <v>0</v>
      </c>
      <c r="DQ31" s="173">
        <f t="shared" si="37"/>
        <v>0</v>
      </c>
      <c r="DR31" s="431">
        <v>0</v>
      </c>
      <c r="DS31" s="335">
        <v>0</v>
      </c>
      <c r="DT31" s="335">
        <v>0</v>
      </c>
      <c r="DU31" s="174">
        <v>-0.18140874734751672</v>
      </c>
      <c r="DV31" s="175">
        <v>0</v>
      </c>
      <c r="DW31" s="177">
        <f t="shared" si="38"/>
        <v>0</v>
      </c>
      <c r="DX31" s="174">
        <v>1.4533971581167803E-2</v>
      </c>
      <c r="DY31" s="179">
        <v>0</v>
      </c>
      <c r="DZ31" s="179">
        <f t="shared" si="39"/>
        <v>0</v>
      </c>
      <c r="EB31" s="180">
        <f t="shared" si="40"/>
        <v>-30152056134.152874</v>
      </c>
      <c r="ED31" s="180">
        <f t="shared" si="41"/>
        <v>622746955116.31714</v>
      </c>
      <c r="EF31" s="182">
        <f t="shared" si="42"/>
        <v>-4.8417829884886472E-2</v>
      </c>
      <c r="EG31" s="183">
        <v>-4.8886307573956803E-2</v>
      </c>
    </row>
    <row r="32" spans="1:137" ht="15.75">
      <c r="A32" s="171">
        <v>38869</v>
      </c>
      <c r="B32" s="172">
        <v>599389957523.00793</v>
      </c>
      <c r="C32" s="173">
        <v>3696654196.8578186</v>
      </c>
      <c r="D32" s="610"/>
      <c r="E32" s="174">
        <v>-8.8985675211266532E-2</v>
      </c>
      <c r="F32" s="201">
        <v>0</v>
      </c>
      <c r="G32" s="175">
        <f t="shared" si="1"/>
        <v>0</v>
      </c>
      <c r="H32" s="176">
        <v>2.1478307610352909E-2</v>
      </c>
      <c r="I32" s="175">
        <f t="shared" si="70"/>
        <v>86992202.527777001</v>
      </c>
      <c r="J32" s="175">
        <f t="shared" si="2"/>
        <v>1868445.2855937143</v>
      </c>
      <c r="K32" s="176">
        <v>0</v>
      </c>
      <c r="L32" s="175">
        <v>0</v>
      </c>
      <c r="M32" s="177">
        <f t="shared" si="3"/>
        <v>0</v>
      </c>
      <c r="N32" s="174">
        <v>-0.10586336260724413</v>
      </c>
      <c r="O32" s="175">
        <f t="shared" si="71"/>
        <v>163861634.33621472</v>
      </c>
      <c r="P32" s="175">
        <f t="shared" si="4"/>
        <v>-17346943.613150343</v>
      </c>
      <c r="Q32" s="176">
        <v>0</v>
      </c>
      <c r="R32" s="178">
        <v>0</v>
      </c>
      <c r="S32" s="178">
        <f t="shared" si="5"/>
        <v>0</v>
      </c>
      <c r="T32" s="176">
        <v>-1.9122673786595039E-2</v>
      </c>
      <c r="U32" s="178">
        <v>0</v>
      </c>
      <c r="V32" s="178">
        <f t="shared" si="6"/>
        <v>0</v>
      </c>
      <c r="W32" s="176">
        <v>0</v>
      </c>
      <c r="X32" s="178">
        <v>0</v>
      </c>
      <c r="Y32" s="179">
        <f t="shared" si="7"/>
        <v>0</v>
      </c>
      <c r="Z32" s="174">
        <v>-8.0471747289819123E-2</v>
      </c>
      <c r="AA32" s="175">
        <v>0</v>
      </c>
      <c r="AB32" s="177">
        <f t="shared" si="8"/>
        <v>0</v>
      </c>
      <c r="AC32" s="174">
        <v>0</v>
      </c>
      <c r="AD32" s="175">
        <v>0</v>
      </c>
      <c r="AE32" s="177">
        <f t="shared" si="9"/>
        <v>0</v>
      </c>
      <c r="AF32" s="174">
        <v>-0.19569895851838356</v>
      </c>
      <c r="AG32" s="175">
        <v>0</v>
      </c>
      <c r="AH32" s="175">
        <f t="shared" si="0"/>
        <v>0</v>
      </c>
      <c r="AI32" s="331">
        <v>-2.6355779258670775E-2</v>
      </c>
      <c r="AJ32" s="231">
        <f t="shared" si="72"/>
        <v>1629808720.8617678</v>
      </c>
      <c r="AK32" s="173">
        <f t="shared" si="10"/>
        <v>-42954878.880889326</v>
      </c>
      <c r="AL32" s="332">
        <v>-2.0913612104295962E-2</v>
      </c>
      <c r="AM32" s="173">
        <f t="shared" si="73"/>
        <v>2307381976.1287165</v>
      </c>
      <c r="AN32" s="173">
        <f t="shared" si="11"/>
        <v>-48255691.625199862</v>
      </c>
      <c r="AO32" s="503">
        <v>0</v>
      </c>
      <c r="AP32" s="173">
        <f t="shared" si="74"/>
        <v>672188000</v>
      </c>
      <c r="AQ32" s="316">
        <f t="shared" si="12"/>
        <v>0</v>
      </c>
      <c r="AR32" s="332">
        <v>-3.1895225254060564E-2</v>
      </c>
      <c r="AS32" s="173">
        <f t="shared" si="75"/>
        <v>75849242.431056842</v>
      </c>
      <c r="AT32" s="173">
        <f t="shared" si="13"/>
        <v>-2419228.6726884064</v>
      </c>
      <c r="AU32" s="415">
        <v>0</v>
      </c>
      <c r="AV32" s="173">
        <v>0</v>
      </c>
      <c r="AW32" s="173">
        <f t="shared" si="14"/>
        <v>0</v>
      </c>
      <c r="AX32" s="176">
        <v>-0.1542497045590793</v>
      </c>
      <c r="AY32" s="175">
        <v>0</v>
      </c>
      <c r="AZ32" s="179">
        <f t="shared" si="15"/>
        <v>0</v>
      </c>
      <c r="BA32" s="174">
        <v>-0.12793878697297023</v>
      </c>
      <c r="BB32" s="175">
        <v>0</v>
      </c>
      <c r="BC32" s="177">
        <f t="shared" si="16"/>
        <v>0</v>
      </c>
      <c r="BD32" s="332">
        <v>-8.4939119826839091E-2</v>
      </c>
      <c r="BE32" s="173">
        <f t="shared" si="76"/>
        <v>364644985.41448617</v>
      </c>
      <c r="BF32" s="172">
        <f t="shared" si="17"/>
        <v>-30972624.110377032</v>
      </c>
      <c r="BG32" s="203">
        <v>-0.15019271625703978</v>
      </c>
      <c r="BH32" s="177">
        <v>0</v>
      </c>
      <c r="BI32" s="177">
        <v>0</v>
      </c>
      <c r="BJ32" s="174">
        <v>0</v>
      </c>
      <c r="BK32" s="175">
        <v>0</v>
      </c>
      <c r="BL32" s="177">
        <f t="shared" si="18"/>
        <v>0</v>
      </c>
      <c r="BM32" s="203">
        <v>-3.9560252061175825E-2</v>
      </c>
      <c r="BN32" s="177">
        <f t="shared" si="77"/>
        <v>179840177.19389841</v>
      </c>
      <c r="BO32" s="177">
        <f t="shared" si="19"/>
        <v>-7114522.740517145</v>
      </c>
      <c r="BP32" s="332">
        <v>-7.4000156775280185E-2</v>
      </c>
      <c r="BQ32" s="173">
        <f t="shared" si="78"/>
        <v>397684003.01651949</v>
      </c>
      <c r="BR32" s="172">
        <f t="shared" si="20"/>
        <v>-29428678.570243441</v>
      </c>
      <c r="BS32" s="174">
        <v>-5.5276534672859021E-2</v>
      </c>
      <c r="BT32" s="175">
        <f t="shared" si="79"/>
        <v>501237529.48574483</v>
      </c>
      <c r="BU32" s="177">
        <f t="shared" si="21"/>
        <v>-27706673.677956969</v>
      </c>
      <c r="BV32" s="174">
        <v>8.3792023995741347E-3</v>
      </c>
      <c r="BW32" s="175">
        <f t="shared" si="80"/>
        <v>72175329.659897581</v>
      </c>
      <c r="BX32" s="177">
        <f t="shared" si="22"/>
        <v>604771.69547626807</v>
      </c>
      <c r="BY32" s="174">
        <v>4.4947981557946326E-2</v>
      </c>
      <c r="BZ32" s="175">
        <f t="shared" si="81"/>
        <v>107146692.86225134</v>
      </c>
      <c r="CA32" s="177">
        <f t="shared" si="23"/>
        <v>4816027.5747674126</v>
      </c>
      <c r="CB32" s="174">
        <v>3.7872867212343501E-2</v>
      </c>
      <c r="CC32" s="175">
        <f t="shared" si="82"/>
        <v>128621725.29857148</v>
      </c>
      <c r="CD32" s="177">
        <f t="shared" si="24"/>
        <v>4871273.5228553209</v>
      </c>
      <c r="CE32" s="174">
        <v>-6.3856543285153083E-2</v>
      </c>
      <c r="CF32" s="175">
        <v>0</v>
      </c>
      <c r="CG32" s="177">
        <f t="shared" si="25"/>
        <v>0</v>
      </c>
      <c r="CH32" s="174">
        <v>-2.7564458069725427E-2</v>
      </c>
      <c r="CI32" s="175">
        <f t="shared" si="83"/>
        <v>12510082.118182296</v>
      </c>
      <c r="CJ32" s="177">
        <f t="shared" si="26"/>
        <v>-344833.63399545773</v>
      </c>
      <c r="CK32" s="174">
        <v>-3.0756763948129356E-2</v>
      </c>
      <c r="CL32" s="175">
        <f t="shared" si="84"/>
        <v>16788070.994190075</v>
      </c>
      <c r="CM32" s="177">
        <f t="shared" si="27"/>
        <v>-516346.73671274143</v>
      </c>
      <c r="CN32" s="174">
        <v>-8.9317012256442483E-3</v>
      </c>
      <c r="CO32" s="175">
        <v>0</v>
      </c>
      <c r="CP32" s="177">
        <f t="shared" si="28"/>
        <v>0</v>
      </c>
      <c r="CQ32" s="174">
        <v>-1.4976115040561589E-2</v>
      </c>
      <c r="CR32" s="175">
        <v>0</v>
      </c>
      <c r="CS32" s="177">
        <f t="shared" si="29"/>
        <v>0</v>
      </c>
      <c r="CT32" s="174">
        <v>-5.6928484822298037E-2</v>
      </c>
      <c r="CU32" s="175">
        <f t="shared" si="85"/>
        <v>78328168.514465943</v>
      </c>
      <c r="CV32" s="177">
        <f t="shared" si="30"/>
        <v>-4459103.9524341775</v>
      </c>
      <c r="CW32" s="174">
        <v>-7.576946483496122E-2</v>
      </c>
      <c r="CX32" s="175">
        <v>0</v>
      </c>
      <c r="CY32" s="177">
        <f t="shared" si="31"/>
        <v>0</v>
      </c>
      <c r="CZ32" s="174">
        <v>0</v>
      </c>
      <c r="DA32" s="175">
        <v>0</v>
      </c>
      <c r="DB32" s="177">
        <f t="shared" si="32"/>
        <v>0</v>
      </c>
      <c r="DC32" s="228">
        <v>0</v>
      </c>
      <c r="DD32" s="334">
        <v>0</v>
      </c>
      <c r="DE32" s="316">
        <f t="shared" si="33"/>
        <v>0</v>
      </c>
      <c r="DF32" s="174">
        <v>0</v>
      </c>
      <c r="DG32" s="175">
        <v>0</v>
      </c>
      <c r="DH32" s="177">
        <f t="shared" si="34"/>
        <v>0</v>
      </c>
      <c r="DI32" s="332">
        <v>1.0347380618897017E-2</v>
      </c>
      <c r="DJ32" s="173">
        <v>0</v>
      </c>
      <c r="DK32" s="173">
        <f t="shared" si="35"/>
        <v>0</v>
      </c>
      <c r="DL32" s="174">
        <v>-0.20077594705080221</v>
      </c>
      <c r="DM32" s="175">
        <v>0</v>
      </c>
      <c r="DN32" s="177">
        <f t="shared" si="36"/>
        <v>0</v>
      </c>
      <c r="DO32" s="332">
        <v>-6.7659574877310336E-2</v>
      </c>
      <c r="DP32" s="173">
        <v>0</v>
      </c>
      <c r="DQ32" s="173">
        <f t="shared" si="37"/>
        <v>0</v>
      </c>
      <c r="DR32" s="431">
        <v>0</v>
      </c>
      <c r="DS32" s="335">
        <v>0</v>
      </c>
      <c r="DT32" s="335">
        <v>0</v>
      </c>
      <c r="DU32" s="174">
        <v>-0.20820126155828564</v>
      </c>
      <c r="DV32" s="175">
        <v>0</v>
      </c>
      <c r="DW32" s="177">
        <f t="shared" si="38"/>
        <v>0</v>
      </c>
      <c r="DX32" s="174">
        <v>-0.15617774008118715</v>
      </c>
      <c r="DY32" s="179">
        <v>0</v>
      </c>
      <c r="DZ32" s="179">
        <f t="shared" si="39"/>
        <v>0</v>
      </c>
      <c r="EB32" s="180">
        <f t="shared" si="40"/>
        <v>3896013204.9932909</v>
      </c>
      <c r="ED32" s="180">
        <f t="shared" si="41"/>
        <v>592594898982.16431</v>
      </c>
      <c r="EF32" s="182">
        <f t="shared" si="42"/>
        <v>6.5744966952720118E-3</v>
      </c>
      <c r="EG32" s="183">
        <v>6.1673609149781603E-3</v>
      </c>
    </row>
    <row r="33" spans="1:137" ht="15.75">
      <c r="A33" s="171">
        <v>38899</v>
      </c>
      <c r="B33" s="172">
        <v>603086611719.86572</v>
      </c>
      <c r="C33" s="173">
        <v>2846058277.9582195</v>
      </c>
      <c r="D33" s="610"/>
      <c r="E33" s="174">
        <v>9.9771156704995569E-3</v>
      </c>
      <c r="F33" s="201">
        <v>0</v>
      </c>
      <c r="G33" s="175">
        <f t="shared" si="1"/>
        <v>0</v>
      </c>
      <c r="H33" s="176">
        <v>-0.12155196478382449</v>
      </c>
      <c r="I33" s="175">
        <f t="shared" si="70"/>
        <v>88860647.813370705</v>
      </c>
      <c r="J33" s="175">
        <f t="shared" si="2"/>
        <v>-10801186.333678667</v>
      </c>
      <c r="K33" s="176">
        <v>0</v>
      </c>
      <c r="L33" s="175">
        <v>0</v>
      </c>
      <c r="M33" s="177">
        <f t="shared" si="3"/>
        <v>0</v>
      </c>
      <c r="N33" s="174">
        <v>-0.12752607460054557</v>
      </c>
      <c r="O33" s="175">
        <f t="shared" si="71"/>
        <v>146514690.72306436</v>
      </c>
      <c r="P33" s="175">
        <f t="shared" si="4"/>
        <v>-18684443.37922537</v>
      </c>
      <c r="Q33" s="176">
        <v>0</v>
      </c>
      <c r="R33" s="178">
        <v>0</v>
      </c>
      <c r="S33" s="178">
        <f t="shared" si="5"/>
        <v>0</v>
      </c>
      <c r="T33" s="176">
        <v>2.0579059241778545E-2</v>
      </c>
      <c r="U33" s="178">
        <v>0</v>
      </c>
      <c r="V33" s="178">
        <f t="shared" si="6"/>
        <v>0</v>
      </c>
      <c r="W33" s="176">
        <v>0</v>
      </c>
      <c r="X33" s="178">
        <v>0</v>
      </c>
      <c r="Y33" s="179">
        <f t="shared" si="7"/>
        <v>0</v>
      </c>
      <c r="Z33" s="174">
        <v>0.10279007278773261</v>
      </c>
      <c r="AA33" s="175">
        <v>0</v>
      </c>
      <c r="AB33" s="177">
        <f t="shared" si="8"/>
        <v>0</v>
      </c>
      <c r="AC33" s="174">
        <v>0</v>
      </c>
      <c r="AD33" s="175">
        <v>0</v>
      </c>
      <c r="AE33" s="177">
        <f t="shared" si="9"/>
        <v>0</v>
      </c>
      <c r="AF33" s="174">
        <v>-0.25723303431044003</v>
      </c>
      <c r="AG33" s="175">
        <v>0</v>
      </c>
      <c r="AH33" s="175">
        <f t="shared" si="0"/>
        <v>0</v>
      </c>
      <c r="AI33" s="331">
        <v>5.1059101686035044E-2</v>
      </c>
      <c r="AJ33" s="231">
        <f t="shared" si="72"/>
        <v>1586853841.9808784</v>
      </c>
      <c r="AK33" s="173">
        <f t="shared" si="10"/>
        <v>81023331.678577051</v>
      </c>
      <c r="AL33" s="332">
        <v>1.9321257039436875E-2</v>
      </c>
      <c r="AM33" s="173">
        <f t="shared" si="73"/>
        <v>2259126284.5035167</v>
      </c>
      <c r="AN33" s="173">
        <f t="shared" si="11"/>
        <v>43649159.627440445</v>
      </c>
      <c r="AO33" s="503">
        <v>0</v>
      </c>
      <c r="AP33" s="173">
        <f t="shared" si="74"/>
        <v>672188000</v>
      </c>
      <c r="AQ33" s="316">
        <f t="shared" si="12"/>
        <v>0</v>
      </c>
      <c r="AR33" s="332">
        <v>-3.8882532561624127E-2</v>
      </c>
      <c r="AS33" s="173">
        <f t="shared" si="75"/>
        <v>73430013.758368433</v>
      </c>
      <c r="AT33" s="173">
        <f t="shared" si="13"/>
        <v>-2855144.900960268</v>
      </c>
      <c r="AU33" s="415">
        <v>0</v>
      </c>
      <c r="AV33" s="173">
        <v>0</v>
      </c>
      <c r="AW33" s="173">
        <f t="shared" si="14"/>
        <v>0</v>
      </c>
      <c r="AX33" s="176">
        <v>-0.21368642376167127</v>
      </c>
      <c r="AY33" s="175">
        <v>0</v>
      </c>
      <c r="AZ33" s="179">
        <f t="shared" si="15"/>
        <v>0</v>
      </c>
      <c r="BA33" s="174">
        <v>-0.17976288203570198</v>
      </c>
      <c r="BB33" s="175">
        <v>0</v>
      </c>
      <c r="BC33" s="177">
        <f t="shared" si="16"/>
        <v>0</v>
      </c>
      <c r="BD33" s="332">
        <v>-8.2767340566709795E-3</v>
      </c>
      <c r="BE33" s="173">
        <f t="shared" si="76"/>
        <v>333672361.30410916</v>
      </c>
      <c r="BF33" s="172">
        <f t="shared" si="17"/>
        <v>-2761717.396575544</v>
      </c>
      <c r="BG33" s="203">
        <v>0.1353854619705615</v>
      </c>
      <c r="BH33" s="177">
        <v>0</v>
      </c>
      <c r="BI33" s="177">
        <v>0</v>
      </c>
      <c r="BJ33" s="174">
        <v>0</v>
      </c>
      <c r="BK33" s="175">
        <v>0</v>
      </c>
      <c r="BL33" s="177">
        <f t="shared" si="18"/>
        <v>0</v>
      </c>
      <c r="BM33" s="203">
        <v>4.0993802057032645E-2</v>
      </c>
      <c r="BN33" s="177">
        <f t="shared" si="77"/>
        <v>172725654.45338127</v>
      </c>
      <c r="BO33" s="177">
        <f t="shared" si="19"/>
        <v>7080681.2888333313</v>
      </c>
      <c r="BP33" s="332">
        <v>-3.6516174220843356E-2</v>
      </c>
      <c r="BQ33" s="173">
        <f t="shared" si="78"/>
        <v>368255324.44627607</v>
      </c>
      <c r="BR33" s="172">
        <f t="shared" si="20"/>
        <v>-13447275.585233413</v>
      </c>
      <c r="BS33" s="174">
        <v>5.1742352602712233E-2</v>
      </c>
      <c r="BT33" s="175">
        <f t="shared" si="79"/>
        <v>473530855.8077879</v>
      </c>
      <c r="BU33" s="177">
        <f t="shared" si="21"/>
        <v>24501600.509470645</v>
      </c>
      <c r="BV33" s="174">
        <v>1.2419040866392025E-2</v>
      </c>
      <c r="BW33" s="175">
        <f t="shared" si="80"/>
        <v>72780101.355373845</v>
      </c>
      <c r="BX33" s="177">
        <f t="shared" si="22"/>
        <v>903859.05299254134</v>
      </c>
      <c r="BY33" s="174">
        <v>3.3282978859524304E-2</v>
      </c>
      <c r="BZ33" s="175">
        <f t="shared" si="81"/>
        <v>111962720.43701875</v>
      </c>
      <c r="CA33" s="177">
        <f t="shared" si="23"/>
        <v>3726452.8573601251</v>
      </c>
      <c r="CB33" s="174">
        <v>4.0751624176746194E-2</v>
      </c>
      <c r="CC33" s="175">
        <f t="shared" si="82"/>
        <v>133492998.82142679</v>
      </c>
      <c r="CD33" s="177">
        <f t="shared" si="24"/>
        <v>5440056.5181976072</v>
      </c>
      <c r="CE33" s="174">
        <v>0.17999880219666042</v>
      </c>
      <c r="CF33" s="175">
        <v>0</v>
      </c>
      <c r="CG33" s="177">
        <f t="shared" si="25"/>
        <v>0</v>
      </c>
      <c r="CH33" s="174">
        <v>-8.4232910287846893E-2</v>
      </c>
      <c r="CI33" s="175">
        <f t="shared" si="83"/>
        <v>12165248.484186839</v>
      </c>
      <c r="CJ33" s="177">
        <f t="shared" si="26"/>
        <v>-1024714.2841978754</v>
      </c>
      <c r="CK33" s="174">
        <v>-7.9883952392309887E-2</v>
      </c>
      <c r="CL33" s="175">
        <f t="shared" si="84"/>
        <v>16271724.257477334</v>
      </c>
      <c r="CM33" s="177">
        <f t="shared" si="27"/>
        <v>-1299849.6459251132</v>
      </c>
      <c r="CN33" s="174">
        <v>3.1601406661757619E-2</v>
      </c>
      <c r="CO33" s="175">
        <v>0</v>
      </c>
      <c r="CP33" s="177">
        <f t="shared" si="28"/>
        <v>0</v>
      </c>
      <c r="CQ33" s="174">
        <v>-2.7913119181692512E-2</v>
      </c>
      <c r="CR33" s="175">
        <v>0</v>
      </c>
      <c r="CS33" s="177">
        <f t="shared" si="29"/>
        <v>0</v>
      </c>
      <c r="CT33" s="174">
        <v>1.3853871601527301E-3</v>
      </c>
      <c r="CU33" s="175">
        <f t="shared" si="85"/>
        <v>73869064.562031761</v>
      </c>
      <c r="CV33" s="177">
        <f t="shared" si="30"/>
        <v>102337.25357673186</v>
      </c>
      <c r="CW33" s="174">
        <v>-0.12902407668863841</v>
      </c>
      <c r="CX33" s="175">
        <v>0</v>
      </c>
      <c r="CY33" s="177">
        <f t="shared" si="31"/>
        <v>0</v>
      </c>
      <c r="CZ33" s="174">
        <v>0</v>
      </c>
      <c r="DA33" s="175">
        <v>0</v>
      </c>
      <c r="DB33" s="177">
        <f t="shared" si="32"/>
        <v>0</v>
      </c>
      <c r="DC33" s="228">
        <v>0</v>
      </c>
      <c r="DD33" s="334">
        <v>0</v>
      </c>
      <c r="DE33" s="316">
        <f t="shared" si="33"/>
        <v>0</v>
      </c>
      <c r="DF33" s="174">
        <v>0</v>
      </c>
      <c r="DG33" s="175">
        <v>0</v>
      </c>
      <c r="DH33" s="177">
        <f t="shared" si="34"/>
        <v>0</v>
      </c>
      <c r="DI33" s="332">
        <v>9.7793141263715577E-2</v>
      </c>
      <c r="DJ33" s="173">
        <v>0</v>
      </c>
      <c r="DK33" s="173">
        <f t="shared" si="35"/>
        <v>0</v>
      </c>
      <c r="DL33" s="174">
        <v>2.0471569590265666E-3</v>
      </c>
      <c r="DM33" s="175">
        <v>0</v>
      </c>
      <c r="DN33" s="177">
        <f t="shared" si="36"/>
        <v>0</v>
      </c>
      <c r="DO33" s="332">
        <v>-8.7988462883561033E-2</v>
      </c>
      <c r="DP33" s="173">
        <v>0</v>
      </c>
      <c r="DQ33" s="173">
        <f t="shared" si="37"/>
        <v>0</v>
      </c>
      <c r="DR33" s="431">
        <v>0</v>
      </c>
      <c r="DS33" s="335">
        <v>0</v>
      </c>
      <c r="DT33" s="335">
        <v>0</v>
      </c>
      <c r="DU33" s="174">
        <v>-3.3742834974809883E-3</v>
      </c>
      <c r="DV33" s="175">
        <v>0</v>
      </c>
      <c r="DW33" s="177">
        <f t="shared" si="38"/>
        <v>0</v>
      </c>
      <c r="DX33" s="174">
        <v>6.1794161595305347E-2</v>
      </c>
      <c r="DY33" s="179">
        <v>0</v>
      </c>
      <c r="DZ33" s="179">
        <f t="shared" si="39"/>
        <v>0</v>
      </c>
      <c r="EB33" s="180">
        <f t="shared" si="40"/>
        <v>2730505130.6975675</v>
      </c>
      <c r="ED33" s="180">
        <f t="shared" si="41"/>
        <v>596490912187.15771</v>
      </c>
      <c r="EF33" s="182">
        <f t="shared" si="42"/>
        <v>4.5776139668006069E-3</v>
      </c>
      <c r="EG33" s="183">
        <v>4.7191534725699001E-3</v>
      </c>
    </row>
    <row r="34" spans="1:137" ht="15.75">
      <c r="A34" s="171">
        <v>38930</v>
      </c>
      <c r="B34" s="172">
        <v>605932669997.82397</v>
      </c>
      <c r="C34" s="173">
        <v>15857344986.858601</v>
      </c>
      <c r="D34" s="610"/>
      <c r="E34" s="174">
        <v>-2.0778978581838199E-2</v>
      </c>
      <c r="F34" s="201">
        <v>0</v>
      </c>
      <c r="G34" s="175">
        <f t="shared" si="1"/>
        <v>0</v>
      </c>
      <c r="H34" s="176">
        <v>1.7006504328579444E-2</v>
      </c>
      <c r="I34" s="175">
        <f t="shared" si="70"/>
        <v>78059461.479692042</v>
      </c>
      <c r="J34" s="175">
        <f t="shared" si="2"/>
        <v>1327518.569540963</v>
      </c>
      <c r="K34" s="176">
        <v>0</v>
      </c>
      <c r="L34" s="175">
        <v>0</v>
      </c>
      <c r="M34" s="177">
        <f t="shared" si="3"/>
        <v>0</v>
      </c>
      <c r="N34" s="174">
        <v>3.87572685244413E-2</v>
      </c>
      <c r="O34" s="175">
        <f t="shared" si="71"/>
        <v>127830247.343839</v>
      </c>
      <c r="P34" s="175">
        <f t="shared" si="4"/>
        <v>4954351.2218509177</v>
      </c>
      <c r="Q34" s="176">
        <v>0</v>
      </c>
      <c r="R34" s="178">
        <v>0</v>
      </c>
      <c r="S34" s="178">
        <f t="shared" si="5"/>
        <v>0</v>
      </c>
      <c r="T34" s="176">
        <v>-0.16864279797533166</v>
      </c>
      <c r="U34" s="178">
        <v>0</v>
      </c>
      <c r="V34" s="178">
        <f t="shared" si="6"/>
        <v>0</v>
      </c>
      <c r="W34" s="176">
        <v>0</v>
      </c>
      <c r="X34" s="178">
        <v>0</v>
      </c>
      <c r="Y34" s="179">
        <f t="shared" si="7"/>
        <v>0</v>
      </c>
      <c r="Z34" s="174">
        <v>2.4892198969768697E-2</v>
      </c>
      <c r="AA34" s="175">
        <v>0</v>
      </c>
      <c r="AB34" s="177">
        <f t="shared" si="8"/>
        <v>0</v>
      </c>
      <c r="AC34" s="174">
        <v>0</v>
      </c>
      <c r="AD34" s="175">
        <v>0</v>
      </c>
      <c r="AE34" s="177">
        <f t="shared" si="9"/>
        <v>0</v>
      </c>
      <c r="AF34" s="174">
        <v>0.14372762571860881</v>
      </c>
      <c r="AG34" s="175">
        <v>0</v>
      </c>
      <c r="AH34" s="175">
        <f t="shared" si="0"/>
        <v>0</v>
      </c>
      <c r="AI34" s="331">
        <v>2.1386791279804036E-2</v>
      </c>
      <c r="AJ34" s="231">
        <f t="shared" si="72"/>
        <v>1667877173.6594555</v>
      </c>
      <c r="AK34" s="173">
        <f t="shared" si="10"/>
        <v>35670540.993404247</v>
      </c>
      <c r="AL34" s="332">
        <v>0.16419489310747601</v>
      </c>
      <c r="AM34" s="173">
        <f t="shared" si="73"/>
        <v>2302775444.1309566</v>
      </c>
      <c r="AN34" s="173">
        <f t="shared" si="11"/>
        <v>378103967.89960301</v>
      </c>
      <c r="AO34" s="503">
        <v>0</v>
      </c>
      <c r="AP34" s="173">
        <f t="shared" si="74"/>
        <v>672188000</v>
      </c>
      <c r="AQ34" s="316">
        <f t="shared" si="12"/>
        <v>0</v>
      </c>
      <c r="AR34" s="332">
        <v>5.2431307943080152E-2</v>
      </c>
      <c r="AS34" s="173">
        <f t="shared" si="75"/>
        <v>70574868.857408166</v>
      </c>
      <c r="AT34" s="173">
        <f t="shared" si="13"/>
        <v>3700332.6821052646</v>
      </c>
      <c r="AU34" s="415">
        <v>0</v>
      </c>
      <c r="AV34" s="173">
        <v>0</v>
      </c>
      <c r="AW34" s="173">
        <f t="shared" si="14"/>
        <v>0</v>
      </c>
      <c r="AX34" s="176">
        <v>8.4563525396433303E-2</v>
      </c>
      <c r="AY34" s="175">
        <v>0</v>
      </c>
      <c r="AZ34" s="179">
        <f t="shared" si="15"/>
        <v>0</v>
      </c>
      <c r="BA34" s="174">
        <v>0.11548130169053276</v>
      </c>
      <c r="BB34" s="175">
        <v>0</v>
      </c>
      <c r="BC34" s="177">
        <f t="shared" si="16"/>
        <v>0</v>
      </c>
      <c r="BD34" s="332">
        <v>0.11397841222808078</v>
      </c>
      <c r="BE34" s="173">
        <f t="shared" si="76"/>
        <v>330910643.90753365</v>
      </c>
      <c r="BF34" s="172">
        <f t="shared" si="17"/>
        <v>37716669.781952515</v>
      </c>
      <c r="BG34" s="203">
        <v>0.10892362827920818</v>
      </c>
      <c r="BH34" s="177">
        <v>0</v>
      </c>
      <c r="BI34" s="177">
        <v>0</v>
      </c>
      <c r="BJ34" s="174">
        <v>0</v>
      </c>
      <c r="BK34" s="175">
        <v>0</v>
      </c>
      <c r="BL34" s="177">
        <f t="shared" si="18"/>
        <v>0</v>
      </c>
      <c r="BM34" s="203">
        <v>0.18530489525651</v>
      </c>
      <c r="BN34" s="177">
        <f t="shared" si="77"/>
        <v>179806335.74221459</v>
      </c>
      <c r="BO34" s="177">
        <f t="shared" si="19"/>
        <v>33318994.211167946</v>
      </c>
      <c r="BP34" s="332">
        <v>1.0653041608078074E-2</v>
      </c>
      <c r="BQ34" s="173">
        <f t="shared" si="78"/>
        <v>354808048.86104268</v>
      </c>
      <c r="BR34" s="172">
        <f t="shared" si="20"/>
        <v>3779784.907397686</v>
      </c>
      <c r="BS34" s="174">
        <v>9.815252543662889E-2</v>
      </c>
      <c r="BT34" s="175">
        <f t="shared" si="79"/>
        <v>498032456.3172586</v>
      </c>
      <c r="BU34" s="177">
        <f t="shared" si="21"/>
        <v>48883143.336946487</v>
      </c>
      <c r="BV34" s="174">
        <v>5.7449990759799771E-2</v>
      </c>
      <c r="BW34" s="175">
        <f t="shared" si="80"/>
        <v>73683960.408366382</v>
      </c>
      <c r="BX34" s="177">
        <f t="shared" si="22"/>
        <v>4233142.8446061006</v>
      </c>
      <c r="BY34" s="174">
        <v>4.2171051145458993E-3</v>
      </c>
      <c r="BZ34" s="175">
        <f t="shared" si="81"/>
        <v>115689173.29437888</v>
      </c>
      <c r="CA34" s="177">
        <f t="shared" si="23"/>
        <v>487873.40439731203</v>
      </c>
      <c r="CB34" s="174">
        <v>3.2485368094440664E-2</v>
      </c>
      <c r="CC34" s="175">
        <f t="shared" si="82"/>
        <v>138933055.3396244</v>
      </c>
      <c r="CD34" s="177">
        <f t="shared" si="24"/>
        <v>4513291.4431929942</v>
      </c>
      <c r="CE34" s="174">
        <v>1.5543070453861586E-2</v>
      </c>
      <c r="CF34" s="175">
        <v>0</v>
      </c>
      <c r="CG34" s="177">
        <f t="shared" si="25"/>
        <v>0</v>
      </c>
      <c r="CH34" s="174">
        <v>4.7934009790642582E-3</v>
      </c>
      <c r="CI34" s="175">
        <f t="shared" si="83"/>
        <v>11140534.199988965</v>
      </c>
      <c r="CJ34" s="177">
        <f t="shared" si="26"/>
        <v>53401.047541525957</v>
      </c>
      <c r="CK34" s="174">
        <v>0.14562837126435724</v>
      </c>
      <c r="CL34" s="175">
        <f t="shared" si="84"/>
        <v>14971874.611552222</v>
      </c>
      <c r="CM34" s="177">
        <f t="shared" si="27"/>
        <v>2180329.7144545312</v>
      </c>
      <c r="CN34" s="174">
        <v>2.3072560662088997E-2</v>
      </c>
      <c r="CO34" s="175">
        <v>0</v>
      </c>
      <c r="CP34" s="177">
        <f t="shared" si="28"/>
        <v>0</v>
      </c>
      <c r="CQ34" s="174">
        <v>-9.350717470649629E-2</v>
      </c>
      <c r="CR34" s="175">
        <v>0</v>
      </c>
      <c r="CS34" s="177">
        <f t="shared" si="29"/>
        <v>0</v>
      </c>
      <c r="CT34" s="174">
        <v>7.0984923762935526E-2</v>
      </c>
      <c r="CU34" s="175">
        <f t="shared" si="85"/>
        <v>73971401.815608501</v>
      </c>
      <c r="CV34" s="177">
        <f t="shared" si="30"/>
        <v>5250854.3185184402</v>
      </c>
      <c r="CW34" s="174">
        <v>9.6715570371647547E-2</v>
      </c>
      <c r="CX34" s="175">
        <v>0</v>
      </c>
      <c r="CY34" s="177">
        <f t="shared" si="31"/>
        <v>0</v>
      </c>
      <c r="CZ34" s="174">
        <v>0</v>
      </c>
      <c r="DA34" s="175">
        <v>0</v>
      </c>
      <c r="DB34" s="177">
        <f t="shared" si="32"/>
        <v>0</v>
      </c>
      <c r="DC34" s="228">
        <v>0</v>
      </c>
      <c r="DD34" s="334">
        <v>0</v>
      </c>
      <c r="DE34" s="316">
        <f t="shared" si="33"/>
        <v>0</v>
      </c>
      <c r="DF34" s="174">
        <v>0</v>
      </c>
      <c r="DG34" s="175">
        <v>0</v>
      </c>
      <c r="DH34" s="177">
        <f t="shared" si="34"/>
        <v>0</v>
      </c>
      <c r="DI34" s="332">
        <v>3.9917618191468017E-2</v>
      </c>
      <c r="DJ34" s="173">
        <v>0</v>
      </c>
      <c r="DK34" s="173">
        <f t="shared" si="35"/>
        <v>0</v>
      </c>
      <c r="DL34" s="174">
        <v>6.4960865255902708E-2</v>
      </c>
      <c r="DM34" s="175">
        <v>0</v>
      </c>
      <c r="DN34" s="177">
        <f t="shared" si="36"/>
        <v>0</v>
      </c>
      <c r="DO34" s="332">
        <v>5.98473230406922E-2</v>
      </c>
      <c r="DP34" s="173">
        <v>0</v>
      </c>
      <c r="DQ34" s="173">
        <f t="shared" si="37"/>
        <v>0</v>
      </c>
      <c r="DR34" s="431">
        <v>0</v>
      </c>
      <c r="DS34" s="335">
        <v>0</v>
      </c>
      <c r="DT34" s="335">
        <v>0</v>
      </c>
      <c r="DU34" s="174">
        <v>2.8890350005138943E-2</v>
      </c>
      <c r="DV34" s="175">
        <v>0</v>
      </c>
      <c r="DW34" s="177">
        <f t="shared" si="38"/>
        <v>0</v>
      </c>
      <c r="DX34" s="174">
        <v>0.21553614644649274</v>
      </c>
      <c r="DY34" s="179">
        <v>0</v>
      </c>
      <c r="DZ34" s="179">
        <f t="shared" si="39"/>
        <v>0</v>
      </c>
      <c r="EB34" s="180">
        <f t="shared" si="40"/>
        <v>15293170790.48192</v>
      </c>
      <c r="ED34" s="180">
        <f t="shared" si="41"/>
        <v>599221417317.85498</v>
      </c>
      <c r="EF34" s="182">
        <f t="shared" si="42"/>
        <v>2.5521735953522685E-2</v>
      </c>
      <c r="EG34" s="183">
        <v>2.6170143601789202E-2</v>
      </c>
    </row>
    <row r="35" spans="1:137" ht="15.75">
      <c r="A35" s="171">
        <v>38961</v>
      </c>
      <c r="B35" s="172">
        <v>621790014984.6825</v>
      </c>
      <c r="C35" s="173">
        <v>12275867923.715988</v>
      </c>
      <c r="D35" s="610"/>
      <c r="E35" s="174">
        <v>-9.1613775513978549E-2</v>
      </c>
      <c r="F35" s="201">
        <v>0</v>
      </c>
      <c r="G35" s="175">
        <f t="shared" si="1"/>
        <v>0</v>
      </c>
      <c r="H35" s="176">
        <v>-0.25320718282488425</v>
      </c>
      <c r="I35" s="175">
        <f t="shared" si="70"/>
        <v>79386980.049233004</v>
      </c>
      <c r="J35" s="175">
        <f t="shared" si="2"/>
        <v>-20101353.57124158</v>
      </c>
      <c r="K35" s="176">
        <v>0</v>
      </c>
      <c r="L35" s="175">
        <v>0</v>
      </c>
      <c r="M35" s="177">
        <f t="shared" si="3"/>
        <v>0</v>
      </c>
      <c r="N35" s="174">
        <v>-0.28358982427472196</v>
      </c>
      <c r="O35" s="175">
        <f t="shared" si="71"/>
        <v>132784598.56568992</v>
      </c>
      <c r="P35" s="175">
        <f t="shared" si="4"/>
        <v>-37656360.973633505</v>
      </c>
      <c r="Q35" s="176">
        <v>0</v>
      </c>
      <c r="R35" s="178">
        <v>0</v>
      </c>
      <c r="S35" s="178">
        <f t="shared" si="5"/>
        <v>0</v>
      </c>
      <c r="T35" s="176">
        <v>3.7740441007458603E-2</v>
      </c>
      <c r="U35" s="178">
        <v>0</v>
      </c>
      <c r="V35" s="178">
        <f t="shared" si="6"/>
        <v>0</v>
      </c>
      <c r="W35" s="176">
        <v>0</v>
      </c>
      <c r="X35" s="178">
        <v>0</v>
      </c>
      <c r="Y35" s="179">
        <f t="shared" si="7"/>
        <v>0</v>
      </c>
      <c r="Z35" s="174">
        <v>-4.4844150655159398E-2</v>
      </c>
      <c r="AA35" s="175">
        <v>0</v>
      </c>
      <c r="AB35" s="177">
        <f t="shared" si="8"/>
        <v>0</v>
      </c>
      <c r="AC35" s="174">
        <v>0</v>
      </c>
      <c r="AD35" s="175">
        <v>0</v>
      </c>
      <c r="AE35" s="177">
        <f t="shared" si="9"/>
        <v>0</v>
      </c>
      <c r="AF35" s="174">
        <v>2.8122299820093094E-2</v>
      </c>
      <c r="AG35" s="175">
        <v>0</v>
      </c>
      <c r="AH35" s="175">
        <f t="shared" si="0"/>
        <v>0</v>
      </c>
      <c r="AI35" s="331">
        <v>-0.14792773353843972</v>
      </c>
      <c r="AJ35" s="231">
        <f t="shared" si="72"/>
        <v>1703547714.6528597</v>
      </c>
      <c r="AK35" s="173">
        <f t="shared" si="10"/>
        <v>-252001952.40318617</v>
      </c>
      <c r="AL35" s="332">
        <v>-0.10465012512211139</v>
      </c>
      <c r="AM35" s="173">
        <f t="shared" si="73"/>
        <v>2680879412.0305595</v>
      </c>
      <c r="AN35" s="173">
        <f t="shared" si="11"/>
        <v>-280554365.90629047</v>
      </c>
      <c r="AO35" s="503">
        <v>0</v>
      </c>
      <c r="AP35" s="173">
        <f t="shared" si="74"/>
        <v>672188000</v>
      </c>
      <c r="AQ35" s="316">
        <f t="shared" si="12"/>
        <v>0</v>
      </c>
      <c r="AR35" s="332">
        <v>8.0066595620031707E-3</v>
      </c>
      <c r="AS35" s="173">
        <f t="shared" si="75"/>
        <v>74275201.539513439</v>
      </c>
      <c r="AT35" s="173">
        <f t="shared" si="13"/>
        <v>594696.25262605795</v>
      </c>
      <c r="AU35" s="415">
        <v>0</v>
      </c>
      <c r="AV35" s="173">
        <v>0</v>
      </c>
      <c r="AW35" s="173">
        <f t="shared" si="14"/>
        <v>0</v>
      </c>
      <c r="AX35" s="176">
        <v>-0.25481759632779932</v>
      </c>
      <c r="AY35" s="175">
        <v>0</v>
      </c>
      <c r="AZ35" s="179">
        <f t="shared" si="15"/>
        <v>0</v>
      </c>
      <c r="BA35" s="174">
        <v>-0.17326115741285486</v>
      </c>
      <c r="BB35" s="175">
        <v>0</v>
      </c>
      <c r="BC35" s="177">
        <f t="shared" si="16"/>
        <v>0</v>
      </c>
      <c r="BD35" s="332">
        <v>-0.15798929345993834</v>
      </c>
      <c r="BE35" s="173">
        <f t="shared" si="76"/>
        <v>368627313.68948615</v>
      </c>
      <c r="BF35" s="172">
        <f t="shared" si="17"/>
        <v>-58239168.83983697</v>
      </c>
      <c r="BG35" s="203">
        <v>-0.10308027204054357</v>
      </c>
      <c r="BH35" s="177">
        <v>0</v>
      </c>
      <c r="BI35" s="177">
        <v>0</v>
      </c>
      <c r="BJ35" s="174">
        <v>0</v>
      </c>
      <c r="BK35" s="175">
        <v>0</v>
      </c>
      <c r="BL35" s="177">
        <f t="shared" si="18"/>
        <v>0</v>
      </c>
      <c r="BM35" s="203">
        <v>-0.13784246713952722</v>
      </c>
      <c r="BN35" s="177">
        <f t="shared" si="77"/>
        <v>213125329.95338252</v>
      </c>
      <c r="BO35" s="177">
        <f t="shared" si="19"/>
        <v>-29377721.290700026</v>
      </c>
      <c r="BP35" s="332">
        <v>-0.12479486620332847</v>
      </c>
      <c r="BQ35" s="173">
        <f t="shared" si="78"/>
        <v>358587833.76844037</v>
      </c>
      <c r="BR35" s="172">
        <f t="shared" si="20"/>
        <v>-44749920.737273909</v>
      </c>
      <c r="BS35" s="174">
        <v>-2.2215558226806584E-2</v>
      </c>
      <c r="BT35" s="175">
        <f t="shared" si="79"/>
        <v>546915599.65420508</v>
      </c>
      <c r="BU35" s="177">
        <f t="shared" si="21"/>
        <v>-12150035.349266831</v>
      </c>
      <c r="BV35" s="174">
        <v>2.266564234417117E-2</v>
      </c>
      <c r="BW35" s="175">
        <f t="shared" si="80"/>
        <v>77917103.252972484</v>
      </c>
      <c r="BX35" s="177">
        <f t="shared" si="22"/>
        <v>1766041.1948257303</v>
      </c>
      <c r="BY35" s="174">
        <v>2.5281821298951825E-2</v>
      </c>
      <c r="BZ35" s="175">
        <f t="shared" si="81"/>
        <v>116177046.69877619</v>
      </c>
      <c r="CA35" s="177">
        <f t="shared" si="23"/>
        <v>2937167.3336784407</v>
      </c>
      <c r="CB35" s="174">
        <v>8.3011285077491702E-4</v>
      </c>
      <c r="CC35" s="175">
        <f t="shared" si="82"/>
        <v>143446346.78281739</v>
      </c>
      <c r="CD35" s="177">
        <f t="shared" si="24"/>
        <v>119076.65586113189</v>
      </c>
      <c r="CE35" s="174">
        <v>-7.0059286732251369E-2</v>
      </c>
      <c r="CF35" s="175">
        <v>0</v>
      </c>
      <c r="CG35" s="177">
        <f t="shared" si="25"/>
        <v>0</v>
      </c>
      <c r="CH35" s="174">
        <v>2.608693270602358E-2</v>
      </c>
      <c r="CI35" s="175">
        <f t="shared" si="83"/>
        <v>11193935.24753049</v>
      </c>
      <c r="CJ35" s="177">
        <f t="shared" si="26"/>
        <v>292015.43551791331</v>
      </c>
      <c r="CK35" s="174">
        <v>5.9796884181259433E-2</v>
      </c>
      <c r="CL35" s="175">
        <f t="shared" si="84"/>
        <v>17152204.326006755</v>
      </c>
      <c r="CM35" s="177">
        <f t="shared" si="27"/>
        <v>1025648.3755355229</v>
      </c>
      <c r="CN35" s="174">
        <v>1.2417707978063471E-2</v>
      </c>
      <c r="CO35" s="175">
        <v>0</v>
      </c>
      <c r="CP35" s="177">
        <f t="shared" si="28"/>
        <v>0</v>
      </c>
      <c r="CQ35" s="174">
        <v>-2.358842379696317E-2</v>
      </c>
      <c r="CR35" s="175">
        <v>0</v>
      </c>
      <c r="CS35" s="177">
        <f t="shared" si="29"/>
        <v>0</v>
      </c>
      <c r="CT35" s="174">
        <v>1.8028983133541069E-2</v>
      </c>
      <c r="CU35" s="175">
        <f t="shared" si="85"/>
        <v>79222256.134126946</v>
      </c>
      <c r="CV35" s="177">
        <f t="shared" si="30"/>
        <v>1428296.7196432452</v>
      </c>
      <c r="CW35" s="174">
        <v>-1.0414283810872468E-2</v>
      </c>
      <c r="CX35" s="175">
        <v>0</v>
      </c>
      <c r="CY35" s="177">
        <f t="shared" si="31"/>
        <v>0</v>
      </c>
      <c r="CZ35" s="174">
        <v>0</v>
      </c>
      <c r="DA35" s="175">
        <v>0</v>
      </c>
      <c r="DB35" s="177">
        <f t="shared" si="32"/>
        <v>0</v>
      </c>
      <c r="DC35" s="228">
        <v>0</v>
      </c>
      <c r="DD35" s="334">
        <v>0</v>
      </c>
      <c r="DE35" s="316">
        <f t="shared" si="33"/>
        <v>0</v>
      </c>
      <c r="DF35" s="174">
        <v>0</v>
      </c>
      <c r="DG35" s="175">
        <v>0</v>
      </c>
      <c r="DH35" s="177">
        <f t="shared" si="34"/>
        <v>0</v>
      </c>
      <c r="DI35" s="332">
        <v>6.6283562836584653E-2</v>
      </c>
      <c r="DJ35" s="173">
        <v>0</v>
      </c>
      <c r="DK35" s="173">
        <f t="shared" si="35"/>
        <v>0</v>
      </c>
      <c r="DL35" s="174">
        <v>-0.12775453936953046</v>
      </c>
      <c r="DM35" s="175">
        <v>0</v>
      </c>
      <c r="DN35" s="177">
        <f t="shared" si="36"/>
        <v>0</v>
      </c>
      <c r="DO35" s="332">
        <v>2.8683084011110496E-2</v>
      </c>
      <c r="DP35" s="173">
        <v>0</v>
      </c>
      <c r="DQ35" s="173">
        <f t="shared" si="37"/>
        <v>0</v>
      </c>
      <c r="DR35" s="431">
        <v>0</v>
      </c>
      <c r="DS35" s="335">
        <v>0</v>
      </c>
      <c r="DT35" s="335">
        <v>0</v>
      </c>
      <c r="DU35" s="174">
        <v>-0.21414867083626038</v>
      </c>
      <c r="DV35" s="175">
        <v>0</v>
      </c>
      <c r="DW35" s="177">
        <f t="shared" si="38"/>
        <v>0</v>
      </c>
      <c r="DX35" s="174">
        <v>-0.15576667161213528</v>
      </c>
      <c r="DY35" s="179">
        <v>0</v>
      </c>
      <c r="DZ35" s="179">
        <f t="shared" si="39"/>
        <v>0</v>
      </c>
      <c r="EB35" s="180">
        <f t="shared" si="40"/>
        <v>13002535860.819727</v>
      </c>
      <c r="ED35" s="180">
        <f t="shared" si="41"/>
        <v>614514588108.33704</v>
      </c>
      <c r="EF35" s="182">
        <f t="shared" si="42"/>
        <v>2.1159035297836443E-2</v>
      </c>
      <c r="EG35" s="183">
        <v>1.97427871594535E-2</v>
      </c>
    </row>
    <row r="36" spans="1:137" ht="15.75">
      <c r="A36" s="185">
        <v>38991</v>
      </c>
      <c r="B36" s="186">
        <v>634065882908.39856</v>
      </c>
      <c r="C36" s="173">
        <v>20311127422.489841</v>
      </c>
      <c r="D36" s="610"/>
      <c r="E36" s="174">
        <v>2.3518853133530616E-2</v>
      </c>
      <c r="F36" s="201">
        <v>0</v>
      </c>
      <c r="G36" s="175">
        <f t="shared" si="1"/>
        <v>0</v>
      </c>
      <c r="H36" s="176">
        <v>0.1601515662029806</v>
      </c>
      <c r="I36" s="175">
        <f t="shared" si="70"/>
        <v>59285626.477991417</v>
      </c>
      <c r="J36" s="175">
        <f t="shared" si="2"/>
        <v>9494685.9337752219</v>
      </c>
      <c r="K36" s="176">
        <v>0</v>
      </c>
      <c r="L36" s="175">
        <v>0</v>
      </c>
      <c r="M36" s="177">
        <f t="shared" si="3"/>
        <v>0</v>
      </c>
      <c r="N36" s="174">
        <v>0.16936377521702634</v>
      </c>
      <c r="O36" s="175">
        <f t="shared" si="71"/>
        <v>95128237.592056423</v>
      </c>
      <c r="P36" s="175">
        <f t="shared" si="4"/>
        <v>16111277.448332919</v>
      </c>
      <c r="Q36" s="176">
        <v>0</v>
      </c>
      <c r="R36" s="178">
        <v>0</v>
      </c>
      <c r="S36" s="178">
        <f t="shared" si="5"/>
        <v>0</v>
      </c>
      <c r="T36" s="176">
        <v>8.8056868263529601E-3</v>
      </c>
      <c r="U36" s="178">
        <v>0</v>
      </c>
      <c r="V36" s="178">
        <f t="shared" si="6"/>
        <v>0</v>
      </c>
      <c r="W36" s="176">
        <v>0</v>
      </c>
      <c r="X36" s="178">
        <v>0</v>
      </c>
      <c r="Y36" s="179">
        <f t="shared" si="7"/>
        <v>0</v>
      </c>
      <c r="Z36" s="174">
        <v>4.4976272127334335E-2</v>
      </c>
      <c r="AA36" s="175">
        <v>0</v>
      </c>
      <c r="AB36" s="177">
        <f t="shared" si="8"/>
        <v>0</v>
      </c>
      <c r="AC36" s="174">
        <v>0</v>
      </c>
      <c r="AD36" s="175">
        <v>0</v>
      </c>
      <c r="AE36" s="177">
        <f t="shared" si="9"/>
        <v>0</v>
      </c>
      <c r="AF36" s="174">
        <v>0.1087504741173959</v>
      </c>
      <c r="AG36" s="175">
        <v>0</v>
      </c>
      <c r="AH36" s="175">
        <f t="shared" si="0"/>
        <v>0</v>
      </c>
      <c r="AI36" s="331">
        <v>0.12610854535459101</v>
      </c>
      <c r="AJ36" s="231">
        <f t="shared" si="72"/>
        <v>1451545762.2496736</v>
      </c>
      <c r="AK36" s="173">
        <f t="shared" si="10"/>
        <v>183052324.59292734</v>
      </c>
      <c r="AL36" s="332">
        <v>0.10756577683797393</v>
      </c>
      <c r="AM36" s="173">
        <f t="shared" si="73"/>
        <v>2400325046.124269</v>
      </c>
      <c r="AN36" s="173">
        <f t="shared" si="11"/>
        <v>258192828.25000259</v>
      </c>
      <c r="AO36" s="503">
        <v>0</v>
      </c>
      <c r="AP36" s="173">
        <f t="shared" si="74"/>
        <v>672188000</v>
      </c>
      <c r="AQ36" s="316">
        <f t="shared" si="12"/>
        <v>0</v>
      </c>
      <c r="AR36" s="332">
        <v>4.3055871931310448E-2</v>
      </c>
      <c r="AS36" s="173">
        <f t="shared" si="75"/>
        <v>74869897.7921395</v>
      </c>
      <c r="AT36" s="173">
        <f t="shared" si="13"/>
        <v>3223588.7308486612</v>
      </c>
      <c r="AU36" s="415">
        <v>0</v>
      </c>
      <c r="AV36" s="173">
        <v>0</v>
      </c>
      <c r="AW36" s="173">
        <f t="shared" si="14"/>
        <v>0</v>
      </c>
      <c r="AX36" s="176">
        <v>0.1835512349957619</v>
      </c>
      <c r="AY36" s="175">
        <v>0</v>
      </c>
      <c r="AZ36" s="179">
        <f t="shared" si="15"/>
        <v>0</v>
      </c>
      <c r="BA36" s="174">
        <v>1.5364721483234631E-2</v>
      </c>
      <c r="BB36" s="175">
        <v>0</v>
      </c>
      <c r="BC36" s="177">
        <f t="shared" si="16"/>
        <v>0</v>
      </c>
      <c r="BD36" s="332">
        <v>5.2287615288528419E-2</v>
      </c>
      <c r="BE36" s="173">
        <f t="shared" si="76"/>
        <v>310388144.84964919</v>
      </c>
      <c r="BF36" s="172">
        <f t="shared" si="17"/>
        <v>16229455.90801849</v>
      </c>
      <c r="BG36" s="203">
        <v>6.3776420099888195E-2</v>
      </c>
      <c r="BH36" s="177">
        <v>0</v>
      </c>
      <c r="BI36" s="177">
        <v>0</v>
      </c>
      <c r="BJ36" s="174">
        <v>0</v>
      </c>
      <c r="BK36" s="175">
        <v>0</v>
      </c>
      <c r="BL36" s="177">
        <f t="shared" si="18"/>
        <v>0</v>
      </c>
      <c r="BM36" s="203">
        <v>0.175543821453013</v>
      </c>
      <c r="BN36" s="177">
        <f t="shared" si="77"/>
        <v>183747608.6626825</v>
      </c>
      <c r="BO36" s="177">
        <f t="shared" si="19"/>
        <v>32255757.407500044</v>
      </c>
      <c r="BP36" s="332">
        <v>9.8975906322740212E-2</v>
      </c>
      <c r="BQ36" s="173">
        <f t="shared" si="78"/>
        <v>313837913.03116643</v>
      </c>
      <c r="BR36" s="172">
        <f t="shared" si="20"/>
        <v>31062391.880697019</v>
      </c>
      <c r="BS36" s="174">
        <v>9.3599012161973263E-2</v>
      </c>
      <c r="BT36" s="175">
        <f t="shared" si="79"/>
        <v>534765564.30493826</v>
      </c>
      <c r="BU36" s="177">
        <f t="shared" si="21"/>
        <v>50053528.557182409</v>
      </c>
      <c r="BV36" s="174">
        <v>-1.1274695527220737E-2</v>
      </c>
      <c r="BW36" s="175">
        <f t="shared" si="80"/>
        <v>79683144.447798207</v>
      </c>
      <c r="BX36" s="177">
        <f t="shared" si="22"/>
        <v>-898403.19230047439</v>
      </c>
      <c r="BY36" s="174">
        <v>3.8040539833958401E-2</v>
      </c>
      <c r="BZ36" s="175">
        <f t="shared" si="81"/>
        <v>119114214.03245462</v>
      </c>
      <c r="CA36" s="177">
        <f t="shared" si="23"/>
        <v>4531169.0036922367</v>
      </c>
      <c r="CB36" s="174">
        <v>0.14214038660609249</v>
      </c>
      <c r="CC36" s="175">
        <f t="shared" si="82"/>
        <v>143565423.4386785</v>
      </c>
      <c r="CD36" s="177">
        <f t="shared" si="24"/>
        <v>20406444.790841136</v>
      </c>
      <c r="CE36" s="174">
        <v>0.22079332057985326</v>
      </c>
      <c r="CF36" s="175">
        <v>0</v>
      </c>
      <c r="CG36" s="177">
        <f t="shared" si="25"/>
        <v>0</v>
      </c>
      <c r="CH36" s="174">
        <v>1.5796691520536185E-2</v>
      </c>
      <c r="CI36" s="175">
        <f t="shared" si="83"/>
        <v>11485950.683048403</v>
      </c>
      <c r="CJ36" s="177">
        <f t="shared" si="26"/>
        <v>181440.01976020751</v>
      </c>
      <c r="CK36" s="174">
        <v>-1.5257436841279693E-2</v>
      </c>
      <c r="CL36" s="175">
        <f t="shared" si="84"/>
        <v>18177852.701542281</v>
      </c>
      <c r="CM36" s="177">
        <f t="shared" si="27"/>
        <v>-277347.43950386677</v>
      </c>
      <c r="CN36" s="174">
        <v>-1.501957471412506E-2</v>
      </c>
      <c r="CO36" s="175">
        <v>0</v>
      </c>
      <c r="CP36" s="177">
        <f t="shared" si="28"/>
        <v>0</v>
      </c>
      <c r="CQ36" s="174">
        <v>1.5322795492635974E-2</v>
      </c>
      <c r="CR36" s="175">
        <v>0</v>
      </c>
      <c r="CS36" s="177">
        <f t="shared" si="29"/>
        <v>0</v>
      </c>
      <c r="CT36" s="174">
        <v>-4.5175091990795294E-2</v>
      </c>
      <c r="CU36" s="175">
        <f t="shared" si="85"/>
        <v>80650552.853770196</v>
      </c>
      <c r="CV36" s="177">
        <f t="shared" si="30"/>
        <v>-3643396.1442775666</v>
      </c>
      <c r="CW36" s="174">
        <v>0.37739950796811628</v>
      </c>
      <c r="CX36" s="175">
        <v>0</v>
      </c>
      <c r="CY36" s="177">
        <f t="shared" si="31"/>
        <v>0</v>
      </c>
      <c r="CZ36" s="174">
        <v>0</v>
      </c>
      <c r="DA36" s="175">
        <v>0</v>
      </c>
      <c r="DB36" s="177">
        <f t="shared" si="32"/>
        <v>0</v>
      </c>
      <c r="DC36" s="228">
        <v>0</v>
      </c>
      <c r="DD36" s="334">
        <v>0</v>
      </c>
      <c r="DE36" s="316">
        <f t="shared" si="33"/>
        <v>0</v>
      </c>
      <c r="DF36" s="174">
        <v>0</v>
      </c>
      <c r="DG36" s="175">
        <v>0</v>
      </c>
      <c r="DH36" s="177">
        <f t="shared" si="34"/>
        <v>0</v>
      </c>
      <c r="DI36" s="332">
        <v>4.2611207281437316E-2</v>
      </c>
      <c r="DJ36" s="173">
        <v>0</v>
      </c>
      <c r="DK36" s="173">
        <f t="shared" si="35"/>
        <v>0</v>
      </c>
      <c r="DL36" s="174">
        <v>-8.1501172215991333E-3</v>
      </c>
      <c r="DM36" s="175">
        <v>0</v>
      </c>
      <c r="DN36" s="177">
        <f t="shared" si="36"/>
        <v>0</v>
      </c>
      <c r="DO36" s="332">
        <v>0.1156069443461374</v>
      </c>
      <c r="DP36" s="173">
        <v>0</v>
      </c>
      <c r="DQ36" s="173">
        <f t="shared" si="37"/>
        <v>0</v>
      </c>
      <c r="DR36" s="431">
        <v>0</v>
      </c>
      <c r="DS36" s="335">
        <v>0</v>
      </c>
      <c r="DT36" s="335">
        <v>0</v>
      </c>
      <c r="DU36" s="174">
        <v>0.427383789164274</v>
      </c>
      <c r="DV36" s="175">
        <v>0</v>
      </c>
      <c r="DW36" s="177">
        <f t="shared" si="38"/>
        <v>0</v>
      </c>
      <c r="DX36" s="174">
        <v>0.17495702154692988</v>
      </c>
      <c r="DY36" s="179">
        <v>0</v>
      </c>
      <c r="DZ36" s="179">
        <f t="shared" si="39"/>
        <v>0</v>
      </c>
      <c r="EB36" s="180">
        <f t="shared" si="40"/>
        <v>19691151676.742336</v>
      </c>
      <c r="ED36" s="180">
        <f t="shared" si="41"/>
        <v>627517123969.15674</v>
      </c>
      <c r="EF36" s="182">
        <f t="shared" si="42"/>
        <v>3.1379465076892758E-2</v>
      </c>
      <c r="EG36" s="183">
        <v>3.2033149819265902E-2</v>
      </c>
    </row>
    <row r="37" spans="1:137" ht="15.75">
      <c r="A37" s="171">
        <v>39022</v>
      </c>
      <c r="B37" s="172">
        <v>654377010330.88843</v>
      </c>
      <c r="C37" s="173">
        <v>6854504572.3378229</v>
      </c>
      <c r="D37" s="610"/>
      <c r="E37" s="174">
        <v>0.10294022320199792</v>
      </c>
      <c r="F37" s="201">
        <v>0</v>
      </c>
      <c r="G37" s="175">
        <f t="shared" si="1"/>
        <v>0</v>
      </c>
      <c r="H37" s="176">
        <v>-9.2972925576266825E-5</v>
      </c>
      <c r="I37" s="175">
        <f t="shared" si="70"/>
        <v>68780312.411766648</v>
      </c>
      <c r="J37" s="175">
        <f t="shared" si="2"/>
        <v>-6394.7068669715618</v>
      </c>
      <c r="K37" s="176">
        <v>0</v>
      </c>
      <c r="L37" s="175">
        <v>0</v>
      </c>
      <c r="M37" s="177">
        <f t="shared" si="3"/>
        <v>0</v>
      </c>
      <c r="N37" s="174">
        <v>2.809435619509552E-2</v>
      </c>
      <c r="O37" s="175">
        <f t="shared" si="71"/>
        <v>111239515.04038934</v>
      </c>
      <c r="P37" s="175">
        <f t="shared" si="4"/>
        <v>3125202.5585143836</v>
      </c>
      <c r="Q37" s="176">
        <v>0</v>
      </c>
      <c r="R37" s="178">
        <v>0</v>
      </c>
      <c r="S37" s="178">
        <f t="shared" si="5"/>
        <v>0</v>
      </c>
      <c r="T37" s="176">
        <v>1.7920867354830037E-2</v>
      </c>
      <c r="U37" s="178">
        <v>0</v>
      </c>
      <c r="V37" s="178">
        <f t="shared" si="6"/>
        <v>0</v>
      </c>
      <c r="W37" s="176">
        <v>0</v>
      </c>
      <c r="X37" s="178">
        <v>0</v>
      </c>
      <c r="Y37" s="179">
        <f t="shared" si="7"/>
        <v>0</v>
      </c>
      <c r="Z37" s="174">
        <v>0.48414117404616414</v>
      </c>
      <c r="AA37" s="175">
        <v>0</v>
      </c>
      <c r="AB37" s="177">
        <f t="shared" si="8"/>
        <v>0</v>
      </c>
      <c r="AC37" s="174">
        <v>0</v>
      </c>
      <c r="AD37" s="175">
        <v>0</v>
      </c>
      <c r="AE37" s="177">
        <f t="shared" si="9"/>
        <v>0</v>
      </c>
      <c r="AF37" s="174">
        <v>0.30890230186815804</v>
      </c>
      <c r="AG37" s="175">
        <v>0</v>
      </c>
      <c r="AH37" s="175">
        <f t="shared" si="0"/>
        <v>0</v>
      </c>
      <c r="AI37" s="331">
        <v>-3.2549861844360151E-2</v>
      </c>
      <c r="AJ37" s="231">
        <f t="shared" si="72"/>
        <v>1634598086.8426008</v>
      </c>
      <c r="AK37" s="173">
        <f t="shared" si="10"/>
        <v>-53205941.897782072</v>
      </c>
      <c r="AL37" s="332">
        <v>2.3227780984847561E-2</v>
      </c>
      <c r="AM37" s="173">
        <f t="shared" si="73"/>
        <v>2658517874.3742714</v>
      </c>
      <c r="AN37" s="173">
        <f t="shared" si="11"/>
        <v>61751470.930268057</v>
      </c>
      <c r="AO37" s="503">
        <v>0</v>
      </c>
      <c r="AP37" s="173">
        <f t="shared" si="74"/>
        <v>672188000</v>
      </c>
      <c r="AQ37" s="316">
        <f t="shared" si="12"/>
        <v>0</v>
      </c>
      <c r="AR37" s="332">
        <v>2.2322554285736488E-2</v>
      </c>
      <c r="AS37" s="173">
        <f t="shared" si="75"/>
        <v>78093486.52298817</v>
      </c>
      <c r="AT37" s="173">
        <f t="shared" si="13"/>
        <v>1743246.0922718341</v>
      </c>
      <c r="AU37" s="415">
        <v>0</v>
      </c>
      <c r="AV37" s="173">
        <v>0</v>
      </c>
      <c r="AW37" s="173">
        <f t="shared" si="14"/>
        <v>0</v>
      </c>
      <c r="AX37" s="176">
        <v>4.7268208531681073E-2</v>
      </c>
      <c r="AY37" s="175">
        <v>0</v>
      </c>
      <c r="AZ37" s="179">
        <f t="shared" si="15"/>
        <v>0</v>
      </c>
      <c r="BA37" s="174">
        <v>-8.0330640982708389E-3</v>
      </c>
      <c r="BB37" s="175">
        <v>0</v>
      </c>
      <c r="BC37" s="177">
        <f t="shared" si="16"/>
        <v>0</v>
      </c>
      <c r="BD37" s="332">
        <v>-8.5142660501315512E-2</v>
      </c>
      <c r="BE37" s="173">
        <f t="shared" si="76"/>
        <v>326617600.75766766</v>
      </c>
      <c r="BF37" s="172">
        <f t="shared" si="17"/>
        <v>-27809091.495064311</v>
      </c>
      <c r="BG37" s="203">
        <v>-4.1947543625765069E-2</v>
      </c>
      <c r="BH37" s="177">
        <v>0</v>
      </c>
      <c r="BI37" s="177">
        <v>0</v>
      </c>
      <c r="BJ37" s="174">
        <v>0</v>
      </c>
      <c r="BK37" s="175">
        <v>0</v>
      </c>
      <c r="BL37" s="177">
        <f t="shared" si="18"/>
        <v>0</v>
      </c>
      <c r="BM37" s="203">
        <v>2.6934430616831193E-2</v>
      </c>
      <c r="BN37" s="177">
        <f t="shared" si="77"/>
        <v>216003366.07018253</v>
      </c>
      <c r="BO37" s="177">
        <f t="shared" si="19"/>
        <v>5817927.6764193205</v>
      </c>
      <c r="BP37" s="332">
        <v>1.7265031334579833E-2</v>
      </c>
      <c r="BQ37" s="173">
        <f t="shared" si="78"/>
        <v>344900304.91186345</v>
      </c>
      <c r="BR37" s="172">
        <f t="shared" si="20"/>
        <v>5954714.5716094607</v>
      </c>
      <c r="BS37" s="174">
        <v>0.1037158820684814</v>
      </c>
      <c r="BT37" s="175">
        <f t="shared" si="79"/>
        <v>584819092.86212063</v>
      </c>
      <c r="BU37" s="177">
        <f t="shared" si="21"/>
        <v>60655028.06668397</v>
      </c>
      <c r="BV37" s="174">
        <v>4.8502276958906694E-2</v>
      </c>
      <c r="BW37" s="175">
        <f t="shared" si="80"/>
        <v>78784741.255497739</v>
      </c>
      <c r="BX37" s="177">
        <f t="shared" si="22"/>
        <v>3821239.3405099534</v>
      </c>
      <c r="BY37" s="174">
        <v>-1.6062324582835456E-2</v>
      </c>
      <c r="BZ37" s="175">
        <f t="shared" si="81"/>
        <v>123645383.03614688</v>
      </c>
      <c r="CA37" s="177">
        <f t="shared" si="23"/>
        <v>-1986032.2754956081</v>
      </c>
      <c r="CB37" s="174">
        <v>6.283671970299257E-3</v>
      </c>
      <c r="CC37" s="175">
        <f t="shared" si="82"/>
        <v>163971868.22951964</v>
      </c>
      <c r="CD37" s="177">
        <f t="shared" si="24"/>
        <v>1030345.4323114358</v>
      </c>
      <c r="CE37" s="174">
        <v>7.935026809585416E-2</v>
      </c>
      <c r="CF37" s="175">
        <v>0</v>
      </c>
      <c r="CG37" s="177">
        <f t="shared" si="25"/>
        <v>0</v>
      </c>
      <c r="CH37" s="174">
        <v>1.0946145532087434E-2</v>
      </c>
      <c r="CI37" s="175">
        <f t="shared" si="83"/>
        <v>11667390.702808609</v>
      </c>
      <c r="CJ37" s="177">
        <f t="shared" si="26"/>
        <v>127712.95661266692</v>
      </c>
      <c r="CK37" s="174">
        <v>0.14004984344386229</v>
      </c>
      <c r="CL37" s="175">
        <f t="shared" si="84"/>
        <v>17900505.262038413</v>
      </c>
      <c r="CM37" s="177">
        <f t="shared" si="27"/>
        <v>2506962.9595145127</v>
      </c>
      <c r="CN37" s="174">
        <v>1.2312325746276472E-2</v>
      </c>
      <c r="CO37" s="175">
        <v>0</v>
      </c>
      <c r="CP37" s="177">
        <f t="shared" si="28"/>
        <v>0</v>
      </c>
      <c r="CQ37" s="174">
        <v>-0.13792742512231587</v>
      </c>
      <c r="CR37" s="175">
        <v>0</v>
      </c>
      <c r="CS37" s="177">
        <f t="shared" si="29"/>
        <v>0</v>
      </c>
      <c r="CT37" s="174">
        <v>9.5312132038336411E-3</v>
      </c>
      <c r="CU37" s="175">
        <f t="shared" si="85"/>
        <v>77007156.709492624</v>
      </c>
      <c r="CV37" s="177">
        <f t="shared" si="30"/>
        <v>733971.62881920242</v>
      </c>
      <c r="CW37" s="174">
        <v>6.6657860254808804E-3</v>
      </c>
      <c r="CX37" s="175">
        <v>0</v>
      </c>
      <c r="CY37" s="177">
        <f t="shared" si="31"/>
        <v>0</v>
      </c>
      <c r="CZ37" s="174">
        <v>0</v>
      </c>
      <c r="DA37" s="175">
        <v>0</v>
      </c>
      <c r="DB37" s="177">
        <f t="shared" si="32"/>
        <v>0</v>
      </c>
      <c r="DC37" s="228">
        <v>0</v>
      </c>
      <c r="DD37" s="334">
        <v>0</v>
      </c>
      <c r="DE37" s="316">
        <f t="shared" si="33"/>
        <v>0</v>
      </c>
      <c r="DF37" s="174">
        <v>0</v>
      </c>
      <c r="DG37" s="175">
        <v>0</v>
      </c>
      <c r="DH37" s="177">
        <f t="shared" si="34"/>
        <v>0</v>
      </c>
      <c r="DI37" s="332">
        <v>-6.9898993326003066E-3</v>
      </c>
      <c r="DJ37" s="173">
        <v>0</v>
      </c>
      <c r="DK37" s="173">
        <f t="shared" si="35"/>
        <v>0</v>
      </c>
      <c r="DL37" s="174">
        <v>-4.1333398430415426E-2</v>
      </c>
      <c r="DM37" s="175">
        <v>0</v>
      </c>
      <c r="DN37" s="177">
        <f t="shared" si="36"/>
        <v>0</v>
      </c>
      <c r="DO37" s="332">
        <v>8.0785047147322129E-3</v>
      </c>
      <c r="DP37" s="173">
        <v>0</v>
      </c>
      <c r="DQ37" s="173">
        <f t="shared" si="37"/>
        <v>0</v>
      </c>
      <c r="DR37" s="431">
        <v>0</v>
      </c>
      <c r="DS37" s="335">
        <v>0</v>
      </c>
      <c r="DT37" s="335">
        <v>0</v>
      </c>
      <c r="DU37" s="174">
        <v>0.12229549723943797</v>
      </c>
      <c r="DV37" s="175">
        <v>0</v>
      </c>
      <c r="DW37" s="177">
        <f t="shared" si="38"/>
        <v>0</v>
      </c>
      <c r="DX37" s="174">
        <v>-5.7593302229784732E-2</v>
      </c>
      <c r="DY37" s="179">
        <v>0</v>
      </c>
      <c r="DZ37" s="179">
        <f t="shared" si="39"/>
        <v>0</v>
      </c>
      <c r="EB37" s="180">
        <f t="shared" si="40"/>
        <v>6790244210.4994974</v>
      </c>
      <c r="ED37" s="180">
        <f t="shared" si="41"/>
        <v>647208275645.89917</v>
      </c>
      <c r="EF37" s="182">
        <f t="shared" si="42"/>
        <v>1.049159052195831E-2</v>
      </c>
      <c r="EG37" s="183">
        <v>1.0474855418395299E-2</v>
      </c>
    </row>
    <row r="38" spans="1:137" ht="15.75">
      <c r="A38" s="187">
        <v>39052</v>
      </c>
      <c r="B38" s="188">
        <v>661231514903.22632</v>
      </c>
      <c r="C38" s="189">
        <v>19952974141.123203</v>
      </c>
      <c r="D38" s="612"/>
      <c r="E38" s="190">
        <v>0.17167574305186578</v>
      </c>
      <c r="F38" s="202">
        <v>0</v>
      </c>
      <c r="G38" s="191">
        <f t="shared" si="1"/>
        <v>0</v>
      </c>
      <c r="H38" s="192">
        <v>-5.9445426382380144E-2</v>
      </c>
      <c r="I38" s="191">
        <f t="shared" si="70"/>
        <v>68773917.704899669</v>
      </c>
      <c r="J38" s="191">
        <f t="shared" si="2"/>
        <v>-4088294.8619544837</v>
      </c>
      <c r="K38" s="192">
        <v>0</v>
      </c>
      <c r="L38" s="191">
        <v>0</v>
      </c>
      <c r="M38" s="193">
        <f t="shared" si="3"/>
        <v>0</v>
      </c>
      <c r="N38" s="190">
        <v>-4.373932296777365E-2</v>
      </c>
      <c r="O38" s="191">
        <f t="shared" si="71"/>
        <v>114364717.59890373</v>
      </c>
      <c r="P38" s="191">
        <f t="shared" si="4"/>
        <v>-5002235.3191766776</v>
      </c>
      <c r="Q38" s="192">
        <v>0</v>
      </c>
      <c r="R38" s="194">
        <v>0</v>
      </c>
      <c r="S38" s="194">
        <f t="shared" si="5"/>
        <v>0</v>
      </c>
      <c r="T38" s="192">
        <v>0.12908119427282602</v>
      </c>
      <c r="U38" s="194">
        <v>0</v>
      </c>
      <c r="V38" s="194">
        <f t="shared" si="6"/>
        <v>0</v>
      </c>
      <c r="W38" s="192">
        <v>0</v>
      </c>
      <c r="X38" s="194">
        <v>0</v>
      </c>
      <c r="Y38" s="195">
        <f t="shared" si="7"/>
        <v>0</v>
      </c>
      <c r="Z38" s="190">
        <v>-9.2126016137748096E-3</v>
      </c>
      <c r="AA38" s="191">
        <v>0</v>
      </c>
      <c r="AB38" s="193">
        <f t="shared" si="8"/>
        <v>0</v>
      </c>
      <c r="AC38" s="190">
        <v>0</v>
      </c>
      <c r="AD38" s="191">
        <v>0</v>
      </c>
      <c r="AE38" s="193">
        <f t="shared" si="9"/>
        <v>0</v>
      </c>
      <c r="AF38" s="190">
        <v>0.19202729067096677</v>
      </c>
      <c r="AG38" s="191">
        <v>0</v>
      </c>
      <c r="AH38" s="191">
        <f t="shared" si="0"/>
        <v>0</v>
      </c>
      <c r="AI38" s="343">
        <v>-3.6773792298895408E-2</v>
      </c>
      <c r="AJ38" s="344">
        <f t="shared" si="72"/>
        <v>1581392144.9448187</v>
      </c>
      <c r="AK38" s="189">
        <f t="shared" si="10"/>
        <v>-58153786.28130547</v>
      </c>
      <c r="AL38" s="345">
        <v>2.9747794329671891E-2</v>
      </c>
      <c r="AM38" s="189">
        <f t="shared" si="73"/>
        <v>2720269345.3045397</v>
      </c>
      <c r="AN38" s="189">
        <f t="shared" si="11"/>
        <v>80922013.005430654</v>
      </c>
      <c r="AO38" s="504">
        <v>0</v>
      </c>
      <c r="AP38" s="189">
        <f t="shared" si="74"/>
        <v>672188000</v>
      </c>
      <c r="AQ38" s="317">
        <f t="shared" si="12"/>
        <v>0</v>
      </c>
      <c r="AR38" s="345">
        <v>-5.6820342414309923E-3</v>
      </c>
      <c r="AS38" s="189">
        <f t="shared" si="75"/>
        <v>79836732.61526002</v>
      </c>
      <c r="AT38" s="189">
        <f t="shared" si="13"/>
        <v>-453635.04844387795</v>
      </c>
      <c r="AU38" s="416">
        <v>0</v>
      </c>
      <c r="AV38" s="189">
        <v>0</v>
      </c>
      <c r="AW38" s="189">
        <f t="shared" si="14"/>
        <v>0</v>
      </c>
      <c r="AX38" s="192">
        <v>-9.3881609519718509E-2</v>
      </c>
      <c r="AY38" s="191">
        <v>0</v>
      </c>
      <c r="AZ38" s="195">
        <f t="shared" si="15"/>
        <v>0</v>
      </c>
      <c r="BA38" s="190">
        <v>-4.5295966695777651E-2</v>
      </c>
      <c r="BB38" s="191">
        <v>0</v>
      </c>
      <c r="BC38" s="193">
        <f t="shared" si="16"/>
        <v>0</v>
      </c>
      <c r="BD38" s="345">
        <v>7.1538833067490093E-2</v>
      </c>
      <c r="BE38" s="189">
        <f t="shared" si="76"/>
        <v>298808509.26260334</v>
      </c>
      <c r="BF38" s="188">
        <f t="shared" si="17"/>
        <v>21376412.063282948</v>
      </c>
      <c r="BG38" s="204">
        <v>-5.7046537021732166E-2</v>
      </c>
      <c r="BH38" s="191">
        <v>0</v>
      </c>
      <c r="BI38" s="191">
        <v>0</v>
      </c>
      <c r="BJ38" s="190">
        <v>0</v>
      </c>
      <c r="BK38" s="191">
        <v>0</v>
      </c>
      <c r="BL38" s="193">
        <f t="shared" si="18"/>
        <v>0</v>
      </c>
      <c r="BM38" s="204">
        <v>-1.3872302188991666E-2</v>
      </c>
      <c r="BN38" s="193">
        <f t="shared" si="77"/>
        <v>221821293.74660182</v>
      </c>
      <c r="BO38" s="193">
        <f t="shared" si="19"/>
        <v>-3077172.0188059476</v>
      </c>
      <c r="BP38" s="345">
        <v>4.89911829674992E-2</v>
      </c>
      <c r="BQ38" s="189">
        <f t="shared" si="78"/>
        <v>350855019.48347294</v>
      </c>
      <c r="BR38" s="188">
        <f t="shared" si="20"/>
        <v>17188802.454580318</v>
      </c>
      <c r="BS38" s="190">
        <v>3.8376351806051934E-3</v>
      </c>
      <c r="BT38" s="191">
        <f t="shared" si="79"/>
        <v>645474120.92880464</v>
      </c>
      <c r="BU38" s="193">
        <f t="shared" si="21"/>
        <v>2477094.1946465918</v>
      </c>
      <c r="BV38" s="190">
        <v>0.13586458408907734</v>
      </c>
      <c r="BW38" s="191">
        <f t="shared" si="80"/>
        <v>82605980.59600769</v>
      </c>
      <c r="BX38" s="193">
        <f t="shared" si="22"/>
        <v>11223227.196946979</v>
      </c>
      <c r="BY38" s="190">
        <v>1.4418964020232993E-2</v>
      </c>
      <c r="BZ38" s="191">
        <f t="shared" si="81"/>
        <v>121659350.76065128</v>
      </c>
      <c r="CA38" s="193">
        <f t="shared" si="23"/>
        <v>1754201.8013427362</v>
      </c>
      <c r="CB38" s="190">
        <v>2.449995338996553E-2</v>
      </c>
      <c r="CC38" s="191">
        <f t="shared" si="82"/>
        <v>165002213.66183105</v>
      </c>
      <c r="CD38" s="193">
        <f t="shared" si="24"/>
        <v>4042546.5439559943</v>
      </c>
      <c r="CE38" s="190">
        <v>0.15697063301984909</v>
      </c>
      <c r="CF38" s="191">
        <v>0</v>
      </c>
      <c r="CG38" s="193">
        <f t="shared" si="25"/>
        <v>0</v>
      </c>
      <c r="CH38" s="190">
        <v>9.6913344577676405E-2</v>
      </c>
      <c r="CI38" s="191">
        <f t="shared" si="83"/>
        <v>11795103.659421276</v>
      </c>
      <c r="CJ38" s="193">
        <f t="shared" si="26"/>
        <v>1143102.945274906</v>
      </c>
      <c r="CK38" s="190">
        <v>-5.8087360527925694E-2</v>
      </c>
      <c r="CL38" s="191">
        <f t="shared" si="84"/>
        <v>20407468.221552923</v>
      </c>
      <c r="CM38" s="193">
        <f t="shared" si="27"/>
        <v>-1185415.9640475311</v>
      </c>
      <c r="CN38" s="190">
        <v>3.0430500637016362E-2</v>
      </c>
      <c r="CO38" s="191">
        <v>0</v>
      </c>
      <c r="CP38" s="193">
        <f t="shared" si="28"/>
        <v>0</v>
      </c>
      <c r="CQ38" s="190">
        <v>-0.16938683143880282</v>
      </c>
      <c r="CR38" s="191">
        <v>0</v>
      </c>
      <c r="CS38" s="193">
        <f t="shared" si="29"/>
        <v>0</v>
      </c>
      <c r="CT38" s="190">
        <v>6.9357017838439769E-2</v>
      </c>
      <c r="CU38" s="191">
        <f t="shared" si="85"/>
        <v>77741128.338311821</v>
      </c>
      <c r="CV38" s="193">
        <f t="shared" si="30"/>
        <v>5391892.824940728</v>
      </c>
      <c r="CW38" s="190">
        <v>4.3162694785933389E-2</v>
      </c>
      <c r="CX38" s="191">
        <v>0</v>
      </c>
      <c r="CY38" s="193">
        <f t="shared" si="31"/>
        <v>0</v>
      </c>
      <c r="CZ38" s="190">
        <v>-0.21258325801111427</v>
      </c>
      <c r="DA38" s="191">
        <v>0</v>
      </c>
      <c r="DB38" s="193">
        <f t="shared" si="32"/>
        <v>0</v>
      </c>
      <c r="DC38" s="341">
        <v>0</v>
      </c>
      <c r="DD38" s="347">
        <v>0</v>
      </c>
      <c r="DE38" s="317">
        <f t="shared" si="33"/>
        <v>0</v>
      </c>
      <c r="DF38" s="190">
        <v>0</v>
      </c>
      <c r="DG38" s="191">
        <v>0</v>
      </c>
      <c r="DH38" s="193">
        <f t="shared" si="34"/>
        <v>0</v>
      </c>
      <c r="DI38" s="345">
        <v>8.1745058481731178E-2</v>
      </c>
      <c r="DJ38" s="189">
        <v>0</v>
      </c>
      <c r="DK38" s="189">
        <f t="shared" si="35"/>
        <v>0</v>
      </c>
      <c r="DL38" s="190">
        <v>0.21768729697062508</v>
      </c>
      <c r="DM38" s="191">
        <v>0</v>
      </c>
      <c r="DN38" s="193">
        <f t="shared" si="36"/>
        <v>0</v>
      </c>
      <c r="DO38" s="345">
        <v>-7.4850910093632553E-2</v>
      </c>
      <c r="DP38" s="189">
        <v>0</v>
      </c>
      <c r="DQ38" s="189">
        <f t="shared" si="37"/>
        <v>0</v>
      </c>
      <c r="DR38" s="443">
        <v>4.9651697704720124E-2</v>
      </c>
      <c r="DS38" s="348">
        <v>0</v>
      </c>
      <c r="DT38" s="348">
        <v>0</v>
      </c>
      <c r="DU38" s="190">
        <v>0.20656261774337945</v>
      </c>
      <c r="DV38" s="191">
        <v>0</v>
      </c>
      <c r="DW38" s="193">
        <f t="shared" si="38"/>
        <v>0</v>
      </c>
      <c r="DX38" s="190">
        <v>1.2229130692694967E-2</v>
      </c>
      <c r="DY38" s="195">
        <v>0</v>
      </c>
      <c r="DZ38" s="195">
        <f t="shared" si="39"/>
        <v>0</v>
      </c>
      <c r="EA38" s="196"/>
      <c r="EB38" s="180">
        <f t="shared" si="40"/>
        <v>19879415387.586536</v>
      </c>
      <c r="EC38" s="170"/>
      <c r="ED38" s="180">
        <f t="shared" si="41"/>
        <v>653998519856.39868</v>
      </c>
      <c r="EE38" s="170"/>
      <c r="EF38" s="198">
        <f t="shared" si="42"/>
        <v>3.0396728408424452E-2</v>
      </c>
      <c r="EG38" s="199">
        <v>3.0175473629751898E-2</v>
      </c>
    </row>
    <row r="39" spans="1:137" ht="15.75">
      <c r="A39" s="171">
        <v>39083</v>
      </c>
      <c r="B39" s="172">
        <v>725900000000</v>
      </c>
      <c r="C39" s="173">
        <v>12602830957.750921</v>
      </c>
      <c r="D39" s="610"/>
      <c r="E39" s="174">
        <v>0.45091167342467381</v>
      </c>
      <c r="F39" s="201">
        <v>0</v>
      </c>
      <c r="G39" s="175">
        <f t="shared" si="1"/>
        <v>0</v>
      </c>
      <c r="H39" s="176">
        <v>2.3975346268733575E-2</v>
      </c>
      <c r="I39" s="175">
        <f>'[2]SPU investering'!E3</f>
        <v>85953000</v>
      </c>
      <c r="J39" s="175">
        <f t="shared" si="2"/>
        <v>2060752.937836457</v>
      </c>
      <c r="K39" s="500">
        <v>0</v>
      </c>
      <c r="L39" s="502">
        <f>'[2]SPU investering'!E4</f>
        <v>149870000</v>
      </c>
      <c r="M39" s="613">
        <f t="shared" si="3"/>
        <v>0</v>
      </c>
      <c r="N39" s="614">
        <v>2.3313364455525822E-2</v>
      </c>
      <c r="O39" s="502">
        <f>'[2]SPU investering'!E5</f>
        <v>245399000</v>
      </c>
      <c r="P39" s="502">
        <f t="shared" si="4"/>
        <v>5721076.3240215806</v>
      </c>
      <c r="Q39" s="500">
        <v>0</v>
      </c>
      <c r="R39" s="501">
        <f>'[2]SPU investering'!E6</f>
        <v>120642000</v>
      </c>
      <c r="S39" s="178">
        <f t="shared" si="5"/>
        <v>0</v>
      </c>
      <c r="T39" s="176">
        <v>0.17765910058629522</v>
      </c>
      <c r="U39" s="178">
        <f>'[2]SPU investering'!E7</f>
        <v>0</v>
      </c>
      <c r="V39" s="178">
        <f t="shared" si="6"/>
        <v>0</v>
      </c>
      <c r="W39" s="176">
        <v>0</v>
      </c>
      <c r="X39" s="178">
        <f>'[2]SPU investering'!E8</f>
        <v>0</v>
      </c>
      <c r="Y39" s="179">
        <f t="shared" si="7"/>
        <v>0</v>
      </c>
      <c r="Z39" s="174">
        <v>9.88982691840809E-2</v>
      </c>
      <c r="AA39" s="175">
        <f>'[2]SPU investering'!E9</f>
        <v>5261000</v>
      </c>
      <c r="AB39" s="177">
        <f t="shared" si="8"/>
        <v>520303.7941774496</v>
      </c>
      <c r="AC39" s="174">
        <v>0</v>
      </c>
      <c r="AD39" s="175">
        <v>0</v>
      </c>
      <c r="AE39" s="177">
        <f t="shared" si="9"/>
        <v>0</v>
      </c>
      <c r="AF39" s="174">
        <v>-5.2427326370376292E-3</v>
      </c>
      <c r="AG39" s="175">
        <v>0</v>
      </c>
      <c r="AH39" s="175">
        <f t="shared" si="0"/>
        <v>0</v>
      </c>
      <c r="AI39" s="331">
        <v>2.1289475255742655E-2</v>
      </c>
      <c r="AJ39" s="231">
        <v>1263111000</v>
      </c>
      <c r="AK39" s="173">
        <f t="shared" si="10"/>
        <v>26890970.379756361</v>
      </c>
      <c r="AL39" s="332">
        <v>-4.3796427836499075E-3</v>
      </c>
      <c r="AM39" s="173">
        <v>2866738000</v>
      </c>
      <c r="AN39" s="173">
        <f t="shared" si="11"/>
        <v>-12555288.394314969</v>
      </c>
      <c r="AO39" s="503">
        <v>0</v>
      </c>
      <c r="AP39" s="173">
        <v>1603454000</v>
      </c>
      <c r="AQ39" s="316">
        <f t="shared" si="12"/>
        <v>0</v>
      </c>
      <c r="AR39" s="332">
        <v>5.9359359923475706E-2</v>
      </c>
      <c r="AS39" s="173">
        <v>39999000</v>
      </c>
      <c r="AT39" s="173">
        <f t="shared" si="13"/>
        <v>2374315.0375791048</v>
      </c>
      <c r="AU39" s="415">
        <v>0</v>
      </c>
      <c r="AV39" s="173">
        <v>99170000</v>
      </c>
      <c r="AW39" s="173">
        <f t="shared" si="14"/>
        <v>0</v>
      </c>
      <c r="AX39" s="176">
        <v>-3.455876170009603E-2</v>
      </c>
      <c r="AY39" s="178">
        <f>'[2]SPU investering'!E12</f>
        <v>79467000</v>
      </c>
      <c r="AZ39" s="179">
        <f t="shared" si="15"/>
        <v>-2746281.1160215312</v>
      </c>
      <c r="BA39" s="174">
        <v>-0.11192734034093366</v>
      </c>
      <c r="BB39" s="177">
        <f>'[2]SPU investering'!E13</f>
        <v>0</v>
      </c>
      <c r="BC39" s="177">
        <f t="shared" si="16"/>
        <v>0</v>
      </c>
      <c r="BD39" s="332">
        <v>1.1713771620384851E-2</v>
      </c>
      <c r="BE39" s="173">
        <v>229993000</v>
      </c>
      <c r="BF39" s="172">
        <f t="shared" si="17"/>
        <v>2694085.4762871731</v>
      </c>
      <c r="BG39" s="203">
        <v>0.10576284383954661</v>
      </c>
      <c r="BH39" s="177">
        <v>0</v>
      </c>
      <c r="BI39" s="177">
        <v>0</v>
      </c>
      <c r="BJ39" s="203">
        <v>9.231342127829123E-2</v>
      </c>
      <c r="BK39" s="177">
        <f>'[2]SPU investering'!E14</f>
        <v>103756000</v>
      </c>
      <c r="BL39" s="177">
        <f t="shared" si="18"/>
        <v>9578071.3381503858</v>
      </c>
      <c r="BM39" s="203">
        <v>-3.7809456975307007E-3</v>
      </c>
      <c r="BN39" s="173">
        <v>185593000</v>
      </c>
      <c r="BO39" s="177">
        <f t="shared" si="19"/>
        <v>-701717.05484181538</v>
      </c>
      <c r="BP39" s="332">
        <v>-0.10470554468024165</v>
      </c>
      <c r="BQ39" s="173">
        <v>359511000</v>
      </c>
      <c r="BR39" s="172">
        <f t="shared" si="20"/>
        <v>-37642795.073538356</v>
      </c>
      <c r="BS39" s="174">
        <v>-5.1551615319820346E-2</v>
      </c>
      <c r="BT39" s="175">
        <f>'[2]SPU investering'!E15</f>
        <v>2117135000</v>
      </c>
      <c r="BU39" s="177">
        <f t="shared" si="21"/>
        <v>-109141729.10012785</v>
      </c>
      <c r="BV39" s="174">
        <v>1.5965722353375626E-2</v>
      </c>
      <c r="BW39" s="175">
        <f>'[2]SPU investering'!E16</f>
        <v>44169000</v>
      </c>
      <c r="BX39" s="177">
        <f t="shared" si="22"/>
        <v>705189.99062624795</v>
      </c>
      <c r="BY39" s="174">
        <v>-1.8167687338184486E-2</v>
      </c>
      <c r="BZ39" s="175">
        <f>'[2]SPU investering'!E17</f>
        <v>304587000</v>
      </c>
      <c r="CA39" s="177">
        <f t="shared" si="23"/>
        <v>-5533641.3832755983</v>
      </c>
      <c r="CB39" s="174">
        <v>1.1723444353220472E-3</v>
      </c>
      <c r="CC39" s="175">
        <f>'[2]SPU investering'!E18</f>
        <v>150154000</v>
      </c>
      <c r="CD39" s="177">
        <f t="shared" si="24"/>
        <v>176032.20634134667</v>
      </c>
      <c r="CE39" s="174">
        <v>0.23576621044637697</v>
      </c>
      <c r="CF39" s="175">
        <v>0</v>
      </c>
      <c r="CG39" s="177">
        <f t="shared" si="25"/>
        <v>0</v>
      </c>
      <c r="CH39" s="174">
        <v>-7.4728707497605337E-2</v>
      </c>
      <c r="CI39" s="175">
        <f>'[2]SPU investering'!E20</f>
        <v>21898000</v>
      </c>
      <c r="CJ39" s="177">
        <f t="shared" si="26"/>
        <v>-1636409.2367825618</v>
      </c>
      <c r="CK39" s="174">
        <v>1.5616126553330457E-2</v>
      </c>
      <c r="CL39" s="175">
        <f>'[2]SPU investering'!E21</f>
        <v>19635000</v>
      </c>
      <c r="CM39" s="177">
        <f t="shared" si="27"/>
        <v>306622.64487464353</v>
      </c>
      <c r="CN39" s="174">
        <v>2.1838646842914554E-2</v>
      </c>
      <c r="CO39" s="175">
        <v>0</v>
      </c>
      <c r="CP39" s="177">
        <f t="shared" si="28"/>
        <v>0</v>
      </c>
      <c r="CQ39" s="174">
        <v>-0.15883051778900067</v>
      </c>
      <c r="CR39" s="175">
        <v>0</v>
      </c>
      <c r="CS39" s="177">
        <f t="shared" si="29"/>
        <v>0</v>
      </c>
      <c r="CT39" s="174">
        <v>-3.0075352033046215E-2</v>
      </c>
      <c r="CU39" s="175">
        <f>'[2]SPU investering'!E24</f>
        <v>57066000</v>
      </c>
      <c r="CV39" s="177">
        <f t="shared" si="30"/>
        <v>-1716280.0391178152</v>
      </c>
      <c r="CW39" s="174">
        <v>-2.2707731918130837E-2</v>
      </c>
      <c r="CX39" s="175">
        <v>0</v>
      </c>
      <c r="CY39" s="177">
        <f t="shared" si="31"/>
        <v>0</v>
      </c>
      <c r="CZ39" s="174">
        <v>4.5379253019548184E-2</v>
      </c>
      <c r="DA39" s="175">
        <v>0</v>
      </c>
      <c r="DB39" s="177">
        <f t="shared" si="32"/>
        <v>0</v>
      </c>
      <c r="DC39" s="228">
        <v>0</v>
      </c>
      <c r="DD39" s="334">
        <v>0</v>
      </c>
      <c r="DE39" s="316">
        <f t="shared" si="33"/>
        <v>0</v>
      </c>
      <c r="DF39" s="174">
        <v>0</v>
      </c>
      <c r="DG39" s="175">
        <v>0</v>
      </c>
      <c r="DH39" s="177">
        <f t="shared" si="34"/>
        <v>0</v>
      </c>
      <c r="DI39" s="332">
        <v>8.9083135515610368E-2</v>
      </c>
      <c r="DJ39" s="173">
        <v>96083000</v>
      </c>
      <c r="DK39" s="173">
        <f t="shared" si="35"/>
        <v>8559374.9097463917</v>
      </c>
      <c r="DL39" s="174">
        <v>-5.9130719430824912E-3</v>
      </c>
      <c r="DM39" s="175">
        <v>0</v>
      </c>
      <c r="DN39" s="177">
        <f t="shared" si="36"/>
        <v>0</v>
      </c>
      <c r="DO39" s="332">
        <v>-2.8212661249948409E-2</v>
      </c>
      <c r="DP39" s="173">
        <v>0</v>
      </c>
      <c r="DQ39" s="173">
        <f t="shared" si="37"/>
        <v>0</v>
      </c>
      <c r="DR39" s="431">
        <v>-2.9494231410560432E-2</v>
      </c>
      <c r="DS39" s="335">
        <v>0</v>
      </c>
      <c r="DT39" s="335">
        <v>0</v>
      </c>
      <c r="DU39" s="174">
        <v>0.2294941130409662</v>
      </c>
      <c r="DV39" s="175">
        <v>0</v>
      </c>
      <c r="DW39" s="177">
        <f t="shared" si="38"/>
        <v>0</v>
      </c>
      <c r="DX39" s="174">
        <v>1.0579273428772714E-2</v>
      </c>
      <c r="DY39" s="179">
        <v>0</v>
      </c>
      <c r="DZ39" s="179">
        <f t="shared" si="39"/>
        <v>0</v>
      </c>
      <c r="EB39" s="180">
        <f t="shared" si="40"/>
        <v>12714918304.109547</v>
      </c>
      <c r="ED39" s="180">
        <f t="shared" si="41"/>
        <v>715651356000</v>
      </c>
      <c r="EF39" s="182">
        <f t="shared" si="42"/>
        <v>1.7766917085404847E-2</v>
      </c>
      <c r="EG39" s="183">
        <v>1.7361662705263702E-2</v>
      </c>
    </row>
    <row r="40" spans="1:137" ht="15.75">
      <c r="A40" s="171">
        <v>39114</v>
      </c>
      <c r="B40" s="172">
        <v>738502830957.75098</v>
      </c>
      <c r="C40" s="173">
        <v>-7921503791.8025007</v>
      </c>
      <c r="D40" s="610"/>
      <c r="E40" s="174">
        <v>-2.4672574439252987E-2</v>
      </c>
      <c r="F40" s="201">
        <v>0</v>
      </c>
      <c r="G40" s="175">
        <f t="shared" si="1"/>
        <v>0</v>
      </c>
      <c r="H40" s="176">
        <v>0.11094180286880782</v>
      </c>
      <c r="I40" s="175">
        <f>I39*(1+H39)</f>
        <v>88013752.937836453</v>
      </c>
      <c r="J40" s="175">
        <f t="shared" si="2"/>
        <v>9764404.4281734079</v>
      </c>
      <c r="K40" s="500">
        <v>0</v>
      </c>
      <c r="L40" s="502">
        <f>L39*(1+K39)</f>
        <v>149870000</v>
      </c>
      <c r="M40" s="613">
        <f t="shared" si="3"/>
        <v>0</v>
      </c>
      <c r="N40" s="614">
        <v>6.6013710227456182E-2</v>
      </c>
      <c r="O40" s="502">
        <f>O39*(1+N39)</f>
        <v>251120076.32402161</v>
      </c>
      <c r="P40" s="502">
        <f t="shared" si="4"/>
        <v>16577367.950750642</v>
      </c>
      <c r="Q40" s="500">
        <v>0</v>
      </c>
      <c r="R40" s="501">
        <f>R39*(1+Q39)</f>
        <v>120642000</v>
      </c>
      <c r="S40" s="178">
        <f t="shared" si="5"/>
        <v>0</v>
      </c>
      <c r="T40" s="176">
        <v>2.1160633559055526E-2</v>
      </c>
      <c r="U40" s="178">
        <v>0</v>
      </c>
      <c r="V40" s="178">
        <f t="shared" si="6"/>
        <v>0</v>
      </c>
      <c r="W40" s="176">
        <v>0</v>
      </c>
      <c r="X40" s="178">
        <v>0</v>
      </c>
      <c r="Y40" s="179">
        <f t="shared" si="7"/>
        <v>0</v>
      </c>
      <c r="Z40" s="174">
        <v>6.1125087193603558E-2</v>
      </c>
      <c r="AA40" s="175">
        <f>AA39*(1+Z39)</f>
        <v>5781303.7941774502</v>
      </c>
      <c r="AB40" s="177">
        <f t="shared" si="8"/>
        <v>353382.69851180771</v>
      </c>
      <c r="AC40" s="174">
        <v>0</v>
      </c>
      <c r="AD40" s="175">
        <v>0</v>
      </c>
      <c r="AE40" s="177">
        <f t="shared" si="9"/>
        <v>0</v>
      </c>
      <c r="AF40" s="174">
        <v>-2.8066497368812494E-2</v>
      </c>
      <c r="AG40" s="175">
        <v>0</v>
      </c>
      <c r="AH40" s="175">
        <f t="shared" si="0"/>
        <v>0</v>
      </c>
      <c r="AI40" s="331">
        <v>0.13450903907838518</v>
      </c>
      <c r="AJ40" s="231">
        <f>AJ39*(1+AI39)</f>
        <v>1290001970.3797565</v>
      </c>
      <c r="AK40" s="173">
        <f t="shared" si="10"/>
        <v>173516925.44500455</v>
      </c>
      <c r="AL40" s="332">
        <v>7.5705762762594456E-2</v>
      </c>
      <c r="AM40" s="173">
        <f>AM39*(1+AL39)</f>
        <v>2854182711.6056852</v>
      </c>
      <c r="AN40" s="173">
        <f t="shared" si="11"/>
        <v>216078079.24591854</v>
      </c>
      <c r="AO40" s="503">
        <v>0</v>
      </c>
      <c r="AP40" s="173">
        <f>AP39*(1+AO39)</f>
        <v>1603454000</v>
      </c>
      <c r="AQ40" s="316">
        <f t="shared" si="12"/>
        <v>0</v>
      </c>
      <c r="AR40" s="332">
        <v>2.2574963090274035E-2</v>
      </c>
      <c r="AS40" s="173">
        <f>AS39*(1+AR39)</f>
        <v>42373315.037579104</v>
      </c>
      <c r="AT40" s="173">
        <f t="shared" si="13"/>
        <v>956576.02298590203</v>
      </c>
      <c r="AU40" s="415">
        <v>0</v>
      </c>
      <c r="AV40" s="173">
        <f>AV39*(1+AU39)</f>
        <v>99170000</v>
      </c>
      <c r="AW40" s="173">
        <f t="shared" si="14"/>
        <v>0</v>
      </c>
      <c r="AX40" s="176">
        <v>0.11740956788754427</v>
      </c>
      <c r="AY40" s="178">
        <f>AY39*(1+AX39)</f>
        <v>76720718.883978471</v>
      </c>
      <c r="AZ40" s="179">
        <f t="shared" si="15"/>
        <v>9007746.452189669</v>
      </c>
      <c r="BA40" s="174">
        <v>0.17322708234129625</v>
      </c>
      <c r="BB40" s="175">
        <v>0</v>
      </c>
      <c r="BC40" s="177">
        <f t="shared" si="16"/>
        <v>0</v>
      </c>
      <c r="BD40" s="332">
        <v>0.17935838590240527</v>
      </c>
      <c r="BE40" s="173">
        <f>BE39*(1+BD39)</f>
        <v>232687085.47628716</v>
      </c>
      <c r="BF40" s="172">
        <f t="shared" si="17"/>
        <v>41734380.07136187</v>
      </c>
      <c r="BG40" s="203">
        <v>9.3093969434714624E-2</v>
      </c>
      <c r="BH40" s="177">
        <v>0</v>
      </c>
      <c r="BI40" s="177">
        <v>0</v>
      </c>
      <c r="BJ40" s="203">
        <v>1.9889630741201741E-2</v>
      </c>
      <c r="BK40" s="177">
        <f>BK39*(1+BJ39)</f>
        <v>113334071.33815038</v>
      </c>
      <c r="BL40" s="177">
        <f t="shared" si="18"/>
        <v>2254172.829312827</v>
      </c>
      <c r="BM40" s="203">
        <v>2.728016851563091E-2</v>
      </c>
      <c r="BN40" s="177">
        <f>BN39*(1+BM39)</f>
        <v>184891282.94515818</v>
      </c>
      <c r="BO40" s="177">
        <f t="shared" si="19"/>
        <v>5043865.3558151107</v>
      </c>
      <c r="BP40" s="332">
        <v>8.1214303045915731E-2</v>
      </c>
      <c r="BQ40" s="173">
        <f>BQ39*(1+BP39)</f>
        <v>321868204.92646164</v>
      </c>
      <c r="BR40" s="172">
        <f t="shared" si="20"/>
        <v>26140301.935742561</v>
      </c>
      <c r="BS40" s="174">
        <v>-1.7464006061105222E-3</v>
      </c>
      <c r="BT40" s="175">
        <f>BT39*(1+BS39)</f>
        <v>2007993270.8998721</v>
      </c>
      <c r="BU40" s="177">
        <f t="shared" si="21"/>
        <v>-3506760.6653653868</v>
      </c>
      <c r="BV40" s="174">
        <v>7.4382026576300499E-3</v>
      </c>
      <c r="BW40" s="175">
        <f>BW39*(1+BV39)</f>
        <v>44874189.990626246</v>
      </c>
      <c r="BX40" s="177">
        <f t="shared" si="22"/>
        <v>333783.31924727192</v>
      </c>
      <c r="BY40" s="174">
        <v>3.7472481585151211E-4</v>
      </c>
      <c r="BZ40" s="175">
        <f>BZ39*(1+BY39)</f>
        <v>299053358.61672437</v>
      </c>
      <c r="CA40" s="177">
        <f t="shared" si="23"/>
        <v>112062.71473742825</v>
      </c>
      <c r="CB40" s="174">
        <v>7.9733917448967878E-2</v>
      </c>
      <c r="CC40" s="175">
        <f>CC39*(1+CB39)</f>
        <v>150330032.20634133</v>
      </c>
      <c r="CD40" s="177">
        <f t="shared" si="24"/>
        <v>11986402.378041102</v>
      </c>
      <c r="CE40" s="174">
        <v>5.7558233381853015E-2</v>
      </c>
      <c r="CF40" s="175">
        <v>0</v>
      </c>
      <c r="CG40" s="177">
        <f t="shared" si="25"/>
        <v>0</v>
      </c>
      <c r="CH40" s="174">
        <v>0.14300494053523505</v>
      </c>
      <c r="CI40" s="175">
        <f>CI39*(1+CH39)</f>
        <v>20261590.763217438</v>
      </c>
      <c r="CJ40" s="177">
        <f t="shared" si="26"/>
        <v>2897507.5822431776</v>
      </c>
      <c r="CK40" s="174">
        <v>6.9032324520618873E-2</v>
      </c>
      <c r="CL40" s="175">
        <f>CL39*(1+CK39)</f>
        <v>19941622.644874647</v>
      </c>
      <c r="CM40" s="177">
        <f t="shared" si="27"/>
        <v>1376616.5658887087</v>
      </c>
      <c r="CN40" s="174">
        <v>2.8207253790592995E-2</v>
      </c>
      <c r="CO40" s="175">
        <v>0</v>
      </c>
      <c r="CP40" s="177">
        <f t="shared" si="28"/>
        <v>0</v>
      </c>
      <c r="CQ40" s="174">
        <v>0.70997655929401204</v>
      </c>
      <c r="CR40" s="175">
        <v>0</v>
      </c>
      <c r="CS40" s="177">
        <f t="shared" si="29"/>
        <v>0</v>
      </c>
      <c r="CT40" s="174">
        <v>-2.6203405383160266E-2</v>
      </c>
      <c r="CU40" s="175">
        <f>CU39*(1+CT39)</f>
        <v>55349719.960882187</v>
      </c>
      <c r="CV40" s="177">
        <f t="shared" si="30"/>
        <v>-1450351.1499793935</v>
      </c>
      <c r="CW40" s="174">
        <v>0.1016832036312445</v>
      </c>
      <c r="CX40" s="175">
        <v>0</v>
      </c>
      <c r="CY40" s="177">
        <f t="shared" si="31"/>
        <v>0</v>
      </c>
      <c r="CZ40" s="174">
        <v>0.12008367587125056</v>
      </c>
      <c r="DA40" s="175">
        <v>0</v>
      </c>
      <c r="DB40" s="177">
        <f t="shared" si="32"/>
        <v>0</v>
      </c>
      <c r="DC40" s="228">
        <v>0</v>
      </c>
      <c r="DD40" s="334">
        <v>0</v>
      </c>
      <c r="DE40" s="316">
        <f t="shared" si="33"/>
        <v>0</v>
      </c>
      <c r="DF40" s="174">
        <v>0</v>
      </c>
      <c r="DG40" s="175">
        <v>0</v>
      </c>
      <c r="DH40" s="177">
        <f t="shared" si="34"/>
        <v>0</v>
      </c>
      <c r="DI40" s="332">
        <v>-4.7472312374694334E-2</v>
      </c>
      <c r="DJ40" s="173">
        <f>DJ39*(1+DI39)</f>
        <v>104642374.90974638</v>
      </c>
      <c r="DK40" s="173">
        <f t="shared" si="35"/>
        <v>-4967615.5093453573</v>
      </c>
      <c r="DL40" s="174">
        <v>-8.3466802899588688E-2</v>
      </c>
      <c r="DM40" s="175">
        <v>0</v>
      </c>
      <c r="DN40" s="177">
        <f t="shared" si="36"/>
        <v>0</v>
      </c>
      <c r="DO40" s="332">
        <v>5.0390631014364966E-2</v>
      </c>
      <c r="DP40" s="173">
        <v>0</v>
      </c>
      <c r="DQ40" s="173">
        <f t="shared" si="37"/>
        <v>0</v>
      </c>
      <c r="DR40" s="431">
        <v>0.19389528866124836</v>
      </c>
      <c r="DS40" s="335">
        <v>0</v>
      </c>
      <c r="DT40" s="335">
        <v>0</v>
      </c>
      <c r="DU40" s="174">
        <v>0.15060000729411646</v>
      </c>
      <c r="DV40" s="175">
        <v>0</v>
      </c>
      <c r="DW40" s="177">
        <f t="shared" si="38"/>
        <v>0</v>
      </c>
      <c r="DX40" s="174">
        <v>-8.9287650290205842E-2</v>
      </c>
      <c r="DY40" s="179">
        <v>0</v>
      </c>
      <c r="DZ40" s="179">
        <f t="shared" si="39"/>
        <v>0</v>
      </c>
      <c r="EB40" s="180">
        <f t="shared" si="40"/>
        <v>-8429712639.4737339</v>
      </c>
      <c r="ED40" s="180">
        <f t="shared" si="41"/>
        <v>728366274304.10937</v>
      </c>
      <c r="EF40" s="182">
        <f t="shared" si="42"/>
        <v>-1.1573452721335281E-2</v>
      </c>
      <c r="EG40" s="183">
        <v>-1.0726436595414598E-2</v>
      </c>
    </row>
    <row r="41" spans="1:137" ht="15.75">
      <c r="A41" s="171">
        <v>39142</v>
      </c>
      <c r="B41" s="172">
        <v>730581327165.94849</v>
      </c>
      <c r="C41" s="173">
        <v>14137155242.246389</v>
      </c>
      <c r="D41" s="610"/>
      <c r="E41" s="174">
        <v>-8.2473351393978156E-2</v>
      </c>
      <c r="F41" s="201">
        <v>0</v>
      </c>
      <c r="G41" s="175">
        <f t="shared" si="1"/>
        <v>0</v>
      </c>
      <c r="H41" s="176">
        <v>4.0062553600721466E-2</v>
      </c>
      <c r="I41" s="175">
        <f t="shared" ref="I41:I50" si="86">I40*(1+H40)</f>
        <v>97778157.366009861</v>
      </c>
      <c r="J41" s="175">
        <f t="shared" si="2"/>
        <v>3917242.6704555484</v>
      </c>
      <c r="K41" s="500">
        <v>0</v>
      </c>
      <c r="L41" s="502">
        <f t="shared" ref="L41:L50" si="87">L40*(1+K40)</f>
        <v>149870000</v>
      </c>
      <c r="M41" s="613">
        <f t="shared" si="3"/>
        <v>0</v>
      </c>
      <c r="N41" s="614">
        <v>-8.4473509219257101E-2</v>
      </c>
      <c r="O41" s="502">
        <f t="shared" ref="O41:O50" si="88">O40*(1+N40)</f>
        <v>267697444.27477229</v>
      </c>
      <c r="P41" s="502">
        <f t="shared" si="4"/>
        <v>-22613342.526916541</v>
      </c>
      <c r="Q41" s="500">
        <v>0</v>
      </c>
      <c r="R41" s="501">
        <f t="shared" ref="R41:R50" si="89">R40*(1+Q40)</f>
        <v>120642000</v>
      </c>
      <c r="S41" s="178">
        <f t="shared" si="5"/>
        <v>0</v>
      </c>
      <c r="T41" s="176">
        <v>7.5408372690486836E-2</v>
      </c>
      <c r="U41" s="178">
        <v>0</v>
      </c>
      <c r="V41" s="178">
        <f t="shared" si="6"/>
        <v>0</v>
      </c>
      <c r="W41" s="176">
        <v>0</v>
      </c>
      <c r="X41" s="178">
        <v>0</v>
      </c>
      <c r="Y41" s="179">
        <f t="shared" si="7"/>
        <v>0</v>
      </c>
      <c r="Z41" s="174">
        <v>-6.728077315483226E-2</v>
      </c>
      <c r="AA41" s="175">
        <f t="shared" ref="AA41:AA50" si="90">AA40*(1+Z40)</f>
        <v>6134686.4926892575</v>
      </c>
      <c r="AB41" s="177">
        <f t="shared" si="8"/>
        <v>-412746.45029063948</v>
      </c>
      <c r="AC41" s="174">
        <v>0</v>
      </c>
      <c r="AD41" s="175">
        <v>0</v>
      </c>
      <c r="AE41" s="177">
        <f t="shared" si="9"/>
        <v>0</v>
      </c>
      <c r="AF41" s="174">
        <v>-1.5059947913049671E-2</v>
      </c>
      <c r="AG41" s="175">
        <v>0</v>
      </c>
      <c r="AH41" s="175">
        <f t="shared" si="0"/>
        <v>0</v>
      </c>
      <c r="AI41" s="331">
        <v>2.94691078960958E-2</v>
      </c>
      <c r="AJ41" s="231">
        <f t="shared" ref="AJ41:AJ50" si="91">AJ40*(1+AI40)</f>
        <v>1463518895.8247609</v>
      </c>
      <c r="AK41" s="173">
        <f t="shared" si="10"/>
        <v>43128596.249034867</v>
      </c>
      <c r="AL41" s="332">
        <v>2.7524365261324662E-2</v>
      </c>
      <c r="AM41" s="173">
        <f t="shared" ref="AM41:AM50" si="92">AM40*(1+AL40)</f>
        <v>3070260790.851604</v>
      </c>
      <c r="AN41" s="173">
        <f t="shared" si="11"/>
        <v>84506979.454923078</v>
      </c>
      <c r="AO41" s="503">
        <v>0</v>
      </c>
      <c r="AP41" s="173">
        <f t="shared" ref="AP41:AP50" si="93">AP40*(1+AO40)</f>
        <v>1603454000</v>
      </c>
      <c r="AQ41" s="316">
        <f t="shared" si="12"/>
        <v>0</v>
      </c>
      <c r="AR41" s="332">
        <v>-5.0525652522702115E-2</v>
      </c>
      <c r="AS41" s="173">
        <f t="shared" ref="AS41:AS50" si="94">AS40*(1+AR40)</f>
        <v>43329891.06056501</v>
      </c>
      <c r="AT41" s="173">
        <f t="shared" si="13"/>
        <v>-2189271.0195726445</v>
      </c>
      <c r="AU41" s="415">
        <v>0</v>
      </c>
      <c r="AV41" s="173">
        <f t="shared" ref="AV41:AV50" si="95">AV40*(1+AU40)</f>
        <v>99170000</v>
      </c>
      <c r="AW41" s="173">
        <f t="shared" si="14"/>
        <v>0</v>
      </c>
      <c r="AX41" s="176">
        <v>-7.0617592433804485E-2</v>
      </c>
      <c r="AY41" s="178">
        <f t="shared" ref="AY41:AY50" si="96">AY40*(1+AX40)</f>
        <v>85728465.33616814</v>
      </c>
      <c r="AZ41" s="179">
        <f t="shared" si="15"/>
        <v>-6053937.8250850569</v>
      </c>
      <c r="BA41" s="174">
        <v>2.3533011728900804E-2</v>
      </c>
      <c r="BB41" s="175">
        <v>0</v>
      </c>
      <c r="BC41" s="177">
        <f t="shared" si="16"/>
        <v>0</v>
      </c>
      <c r="BD41" s="332">
        <v>4.6971880786403415E-2</v>
      </c>
      <c r="BE41" s="173">
        <f t="shared" ref="BE41:BE50" si="97">BE40*(1+BD40)</f>
        <v>274421465.54764903</v>
      </c>
      <c r="BF41" s="172">
        <f t="shared" si="17"/>
        <v>12890092.364934282</v>
      </c>
      <c r="BG41" s="203">
        <v>-3.1211702920001291E-2</v>
      </c>
      <c r="BH41" s="177">
        <v>0</v>
      </c>
      <c r="BI41" s="177">
        <v>0</v>
      </c>
      <c r="BJ41" s="203">
        <v>4.5768139637417885E-3</v>
      </c>
      <c r="BK41" s="177">
        <f t="shared" ref="BK41:BK50" si="98">BK40*(1+BJ40)</f>
        <v>115588244.16746321</v>
      </c>
      <c r="BL41" s="177">
        <f t="shared" si="18"/>
        <v>529025.88995004096</v>
      </c>
      <c r="BM41" s="203">
        <v>-7.1683996133802816E-2</v>
      </c>
      <c r="BN41" s="177">
        <f t="shared" ref="BN41:BN50" si="99">BN40*(1+BM40)</f>
        <v>189935148.3009733</v>
      </c>
      <c r="BO41" s="177">
        <f t="shared" si="19"/>
        <v>-13615310.436480233</v>
      </c>
      <c r="BP41" s="332">
        <v>-7.8422464509904755E-2</v>
      </c>
      <c r="BQ41" s="173">
        <f t="shared" ref="BQ41:BQ50" si="100">BQ40*(1+BP40)</f>
        <v>348008506.86220425</v>
      </c>
      <c r="BR41" s="172">
        <f t="shared" si="20"/>
        <v>-27291684.778546158</v>
      </c>
      <c r="BS41" s="174">
        <v>1.1481426965196063E-2</v>
      </c>
      <c r="BT41" s="175">
        <f t="shared" ref="BT41:BT49" si="101">BT40*(1+BS40)</f>
        <v>2004486510.2345066</v>
      </c>
      <c r="BU41" s="177">
        <f t="shared" si="21"/>
        <v>23014365.469978217</v>
      </c>
      <c r="BV41" s="174">
        <v>-5.9668040892682822E-2</v>
      </c>
      <c r="BW41" s="175">
        <f t="shared" ref="BW41:BW50" si="102">BW40*(1+BV40)</f>
        <v>45207973.309873521</v>
      </c>
      <c r="BX41" s="177">
        <f t="shared" si="22"/>
        <v>-2697471.2001288468</v>
      </c>
      <c r="BY41" s="174">
        <v>-3.2504839732421617E-2</v>
      </c>
      <c r="BZ41" s="175">
        <f t="shared" ref="BZ41:BZ50" si="103">BZ40*(1+BY40)</f>
        <v>299165421.33146179</v>
      </c>
      <c r="CA41" s="177">
        <f t="shared" si="23"/>
        <v>-9724324.0738615524</v>
      </c>
      <c r="CB41" s="174">
        <v>7.1889736098107671E-2</v>
      </c>
      <c r="CC41" s="175">
        <f t="shared" ref="CC41:CC50" si="104">CC40*(1+CB40)</f>
        <v>162316434.58438244</v>
      </c>
      <c r="CD41" s="177">
        <f t="shared" si="24"/>
        <v>11668885.646657011</v>
      </c>
      <c r="CE41" s="174">
        <v>-5.3032168048228537E-2</v>
      </c>
      <c r="CF41" s="175">
        <v>0</v>
      </c>
      <c r="CG41" s="177">
        <f t="shared" si="25"/>
        <v>0</v>
      </c>
      <c r="CH41" s="174">
        <v>7.3830616516496611E-3</v>
      </c>
      <c r="CI41" s="175">
        <f t="shared" ref="CI41:CI50" si="105">CI40*(1+CH40)</f>
        <v>23159098.345460612</v>
      </c>
      <c r="CJ41" s="177">
        <f t="shared" si="26"/>
        <v>170985.05088115335</v>
      </c>
      <c r="CK41" s="174">
        <v>3.3766200823398554E-2</v>
      </c>
      <c r="CL41" s="175">
        <f t="shared" ref="CL41:CL50" si="106">CL40*(1+CK40)</f>
        <v>21318239.210763354</v>
      </c>
      <c r="CM41" s="177">
        <f t="shared" si="27"/>
        <v>719835.94639188494</v>
      </c>
      <c r="CN41" s="174">
        <v>-1.1669599108096224E-2</v>
      </c>
      <c r="CO41" s="175">
        <v>0</v>
      </c>
      <c r="CP41" s="177">
        <f t="shared" si="28"/>
        <v>0</v>
      </c>
      <c r="CQ41" s="174">
        <v>0.33784899925634154</v>
      </c>
      <c r="CR41" s="175">
        <v>0</v>
      </c>
      <c r="CS41" s="177">
        <f t="shared" si="29"/>
        <v>0</v>
      </c>
      <c r="CT41" s="174">
        <v>1.0056812956940822E-2</v>
      </c>
      <c r="CU41" s="175">
        <f t="shared" ref="CU41:CU50" si="107">CU40*(1+CT40)</f>
        <v>53899368.810902797</v>
      </c>
      <c r="CV41" s="177">
        <f t="shared" si="30"/>
        <v>542055.87062841922</v>
      </c>
      <c r="CW41" s="174">
        <v>0.12632690517567965</v>
      </c>
      <c r="CX41" s="175">
        <v>0</v>
      </c>
      <c r="CY41" s="177">
        <f t="shared" si="31"/>
        <v>0</v>
      </c>
      <c r="CZ41" s="174">
        <v>-5.4715975989920616E-3</v>
      </c>
      <c r="DA41" s="175">
        <v>0</v>
      </c>
      <c r="DB41" s="177">
        <f t="shared" si="32"/>
        <v>0</v>
      </c>
      <c r="DC41" s="228">
        <v>0</v>
      </c>
      <c r="DD41" s="334">
        <v>0</v>
      </c>
      <c r="DE41" s="316">
        <f t="shared" si="33"/>
        <v>0</v>
      </c>
      <c r="DF41" s="174">
        <v>0</v>
      </c>
      <c r="DG41" s="175">
        <v>0</v>
      </c>
      <c r="DH41" s="177">
        <f t="shared" si="34"/>
        <v>0</v>
      </c>
      <c r="DI41" s="332">
        <v>-2.1267368417671149E-2</v>
      </c>
      <c r="DJ41" s="173">
        <f t="shared" ref="DJ41:DJ50" si="108">DJ40*(1+DI40)</f>
        <v>99674759.400401026</v>
      </c>
      <c r="DK41" s="173">
        <f t="shared" si="35"/>
        <v>-2119819.8301110594</v>
      </c>
      <c r="DL41" s="174">
        <v>3.4540553008903047E-2</v>
      </c>
      <c r="DM41" s="175">
        <v>0</v>
      </c>
      <c r="DN41" s="177">
        <f t="shared" si="36"/>
        <v>0</v>
      </c>
      <c r="DO41" s="332">
        <v>-2.3889520788065409E-2</v>
      </c>
      <c r="DP41" s="173">
        <v>0</v>
      </c>
      <c r="DQ41" s="173">
        <f t="shared" si="37"/>
        <v>0</v>
      </c>
      <c r="DR41" s="431">
        <v>-5.9255712636827468E-2</v>
      </c>
      <c r="DS41" s="335">
        <v>0</v>
      </c>
      <c r="DT41" s="335">
        <v>0</v>
      </c>
      <c r="DU41" s="174">
        <v>0.19809249847301624</v>
      </c>
      <c r="DV41" s="175">
        <v>0</v>
      </c>
      <c r="DW41" s="177">
        <f t="shared" si="38"/>
        <v>0</v>
      </c>
      <c r="DX41" s="174">
        <v>-4.3365605205086956E-2</v>
      </c>
      <c r="DY41" s="179">
        <v>0</v>
      </c>
      <c r="DZ41" s="179">
        <f t="shared" si="39"/>
        <v>0</v>
      </c>
      <c r="EB41" s="180">
        <f t="shared" si="40"/>
        <v>14042785085.773544</v>
      </c>
      <c r="ED41" s="180">
        <f t="shared" si="41"/>
        <v>719936561664.63611</v>
      </c>
      <c r="EF41" s="182">
        <f t="shared" si="42"/>
        <v>1.9505586788513479E-2</v>
      </c>
      <c r="EG41" s="183">
        <v>1.9350556490523599E-2</v>
      </c>
    </row>
    <row r="42" spans="1:137" ht="15.75">
      <c r="A42" s="171">
        <v>39173</v>
      </c>
      <c r="B42" s="172">
        <v>744718482408.19495</v>
      </c>
      <c r="C42" s="173">
        <v>28095671488.115013</v>
      </c>
      <c r="D42" s="610"/>
      <c r="E42" s="174">
        <v>0.38010225389034324</v>
      </c>
      <c r="F42" s="201">
        <v>0</v>
      </c>
      <c r="G42" s="175">
        <f t="shared" si="1"/>
        <v>0</v>
      </c>
      <c r="H42" s="176">
        <v>8.2450091854587626E-2</v>
      </c>
      <c r="I42" s="175">
        <f t="shared" si="86"/>
        <v>101695400.03646542</v>
      </c>
      <c r="J42" s="175">
        <f t="shared" si="2"/>
        <v>8384795.0741956076</v>
      </c>
      <c r="K42" s="500">
        <v>0</v>
      </c>
      <c r="L42" s="502">
        <f t="shared" si="87"/>
        <v>149870000</v>
      </c>
      <c r="M42" s="613">
        <f t="shared" si="3"/>
        <v>0</v>
      </c>
      <c r="N42" s="614">
        <v>0.18420271084889583</v>
      </c>
      <c r="O42" s="502">
        <f t="shared" si="88"/>
        <v>245084101.74785575</v>
      </c>
      <c r="P42" s="502">
        <f t="shared" si="4"/>
        <v>45145155.927921638</v>
      </c>
      <c r="Q42" s="500">
        <v>0</v>
      </c>
      <c r="R42" s="501">
        <f t="shared" si="89"/>
        <v>120642000</v>
      </c>
      <c r="S42" s="178">
        <f t="shared" si="5"/>
        <v>0</v>
      </c>
      <c r="T42" s="176">
        <v>0.2290946026846884</v>
      </c>
      <c r="U42" s="178">
        <v>0</v>
      </c>
      <c r="V42" s="178">
        <f t="shared" si="6"/>
        <v>0</v>
      </c>
      <c r="W42" s="176">
        <v>0</v>
      </c>
      <c r="X42" s="178">
        <v>0</v>
      </c>
      <c r="Y42" s="179">
        <f t="shared" si="7"/>
        <v>0</v>
      </c>
      <c r="Z42" s="174">
        <v>2.8732766436792179E-2</v>
      </c>
      <c r="AA42" s="175">
        <f t="shared" si="90"/>
        <v>5721940.0423986176</v>
      </c>
      <c r="AB42" s="177">
        <f t="shared" si="8"/>
        <v>164407.16680356822</v>
      </c>
      <c r="AC42" s="174">
        <v>0</v>
      </c>
      <c r="AD42" s="175">
        <v>0</v>
      </c>
      <c r="AE42" s="177">
        <f t="shared" si="9"/>
        <v>0</v>
      </c>
      <c r="AF42" s="174">
        <v>0.11643856722318303</v>
      </c>
      <c r="AG42" s="175">
        <v>0</v>
      </c>
      <c r="AH42" s="175">
        <f t="shared" si="0"/>
        <v>0</v>
      </c>
      <c r="AI42" s="331">
        <v>6.168814716065027E-2</v>
      </c>
      <c r="AJ42" s="231">
        <f t="shared" si="91"/>
        <v>1506647492.0737958</v>
      </c>
      <c r="AK42" s="173">
        <f t="shared" si="10"/>
        <v>92942292.210272983</v>
      </c>
      <c r="AL42" s="332">
        <v>5.492289214806502E-2</v>
      </c>
      <c r="AM42" s="173">
        <f t="shared" si="92"/>
        <v>3154767770.3065271</v>
      </c>
      <c r="AN42" s="173">
        <f t="shared" si="11"/>
        <v>173268970.00073695</v>
      </c>
      <c r="AO42" s="503">
        <v>0</v>
      </c>
      <c r="AP42" s="173">
        <f t="shared" si="93"/>
        <v>1603454000</v>
      </c>
      <c r="AQ42" s="316">
        <f t="shared" si="12"/>
        <v>0</v>
      </c>
      <c r="AR42" s="332">
        <v>-4.9253358399069309E-2</v>
      </c>
      <c r="AS42" s="173">
        <f t="shared" si="94"/>
        <v>41140620.040992364</v>
      </c>
      <c r="AT42" s="173">
        <f t="shared" si="13"/>
        <v>-2026313.7036389303</v>
      </c>
      <c r="AU42" s="415">
        <v>0</v>
      </c>
      <c r="AV42" s="173">
        <f t="shared" si="95"/>
        <v>99170000</v>
      </c>
      <c r="AW42" s="173">
        <f t="shared" si="14"/>
        <v>0</v>
      </c>
      <c r="AX42" s="176">
        <v>0.16276385991781778</v>
      </c>
      <c r="AY42" s="178">
        <f t="shared" si="96"/>
        <v>79674527.511083081</v>
      </c>
      <c r="AZ42" s="179">
        <f t="shared" si="15"/>
        <v>12968133.634832246</v>
      </c>
      <c r="BA42" s="174">
        <v>0.13767394503016409</v>
      </c>
      <c r="BB42" s="175">
        <v>0</v>
      </c>
      <c r="BC42" s="177">
        <f t="shared" si="16"/>
        <v>0</v>
      </c>
      <c r="BD42" s="332">
        <v>-7.1601099187048628E-2</v>
      </c>
      <c r="BE42" s="173">
        <f t="shared" si="97"/>
        <v>287311557.91258329</v>
      </c>
      <c r="BF42" s="172">
        <f t="shared" si="17"/>
        <v>-20571823.355684344</v>
      </c>
      <c r="BG42" s="203">
        <v>3.7189852592306984E-2</v>
      </c>
      <c r="BH42" s="177">
        <v>0</v>
      </c>
      <c r="BI42" s="177">
        <v>0</v>
      </c>
      <c r="BJ42" s="203">
        <v>0.55801748146382857</v>
      </c>
      <c r="BK42" s="177">
        <f t="shared" si="98"/>
        <v>116117270.05741327</v>
      </c>
      <c r="BL42" s="177">
        <f t="shared" si="18"/>
        <v>64795466.59189298</v>
      </c>
      <c r="BM42" s="203">
        <v>9.0938032238462529E-2</v>
      </c>
      <c r="BN42" s="177">
        <f t="shared" si="99"/>
        <v>176319837.86449307</v>
      </c>
      <c r="BO42" s="177">
        <f t="shared" si="19"/>
        <v>16034179.100001758</v>
      </c>
      <c r="BP42" s="332">
        <v>7.2151778725571325E-2</v>
      </c>
      <c r="BQ42" s="173">
        <f t="shared" si="100"/>
        <v>320716822.0836581</v>
      </c>
      <c r="BR42" s="172">
        <f t="shared" si="20"/>
        <v>23140289.180548526</v>
      </c>
      <c r="BS42" s="174">
        <v>6.1195968267380108E-2</v>
      </c>
      <c r="BT42" s="175">
        <f t="shared" si="101"/>
        <v>2027500875.7044849</v>
      </c>
      <c r="BU42" s="177">
        <f t="shared" si="21"/>
        <v>124074879.25169703</v>
      </c>
      <c r="BV42" s="174">
        <v>5.4794933459907255E-2</v>
      </c>
      <c r="BW42" s="175">
        <f t="shared" si="102"/>
        <v>42510502.109744675</v>
      </c>
      <c r="BX42" s="177">
        <f t="shared" si="22"/>
        <v>2329360.1344507067</v>
      </c>
      <c r="BY42" s="174">
        <v>1.0802549432984891E-2</v>
      </c>
      <c r="BZ42" s="175">
        <f t="shared" si="103"/>
        <v>289441097.25760025</v>
      </c>
      <c r="CA42" s="177">
        <f t="shared" si="23"/>
        <v>3126701.7610626142</v>
      </c>
      <c r="CB42" s="174">
        <v>2.8868542104305065E-2</v>
      </c>
      <c r="CC42" s="175">
        <f t="shared" si="104"/>
        <v>173985320.23103946</v>
      </c>
      <c r="CD42" s="177">
        <f t="shared" si="24"/>
        <v>5022702.5426207623</v>
      </c>
      <c r="CE42" s="174">
        <v>9.5193634414562026E-3</v>
      </c>
      <c r="CF42" s="175">
        <v>0</v>
      </c>
      <c r="CG42" s="177">
        <f t="shared" si="25"/>
        <v>0</v>
      </c>
      <c r="CH42" s="174">
        <v>-7.5357767986362165E-2</v>
      </c>
      <c r="CI42" s="175">
        <f t="shared" si="105"/>
        <v>23330083.396341767</v>
      </c>
      <c r="CJ42" s="177">
        <f t="shared" si="26"/>
        <v>-1758103.0116840031</v>
      </c>
      <c r="CK42" s="174">
        <v>0.1388057672667356</v>
      </c>
      <c r="CL42" s="175">
        <f t="shared" si="106"/>
        <v>22038075.157155238</v>
      </c>
      <c r="CM42" s="177">
        <f t="shared" si="27"/>
        <v>3059011.9312709174</v>
      </c>
      <c r="CN42" s="174">
        <v>7.2887161625566382E-2</v>
      </c>
      <c r="CO42" s="175">
        <v>0</v>
      </c>
      <c r="CP42" s="177">
        <f t="shared" si="28"/>
        <v>0</v>
      </c>
      <c r="CQ42" s="174">
        <v>-2.6161093546362358E-2</v>
      </c>
      <c r="CR42" s="175">
        <v>0</v>
      </c>
      <c r="CS42" s="177">
        <f t="shared" si="29"/>
        <v>0</v>
      </c>
      <c r="CT42" s="174">
        <v>0.11823464539631992</v>
      </c>
      <c r="CU42" s="175">
        <f t="shared" si="107"/>
        <v>54441424.681531213</v>
      </c>
      <c r="CV42" s="177">
        <f t="shared" si="30"/>
        <v>6436862.5420913026</v>
      </c>
      <c r="CW42" s="174">
        <v>6.8658207270292829E-2</v>
      </c>
      <c r="CX42" s="175">
        <v>0</v>
      </c>
      <c r="CY42" s="177">
        <f t="shared" si="31"/>
        <v>0</v>
      </c>
      <c r="CZ42" s="174">
        <v>9.6805443520567303E-2</v>
      </c>
      <c r="DA42" s="175">
        <v>0</v>
      </c>
      <c r="DB42" s="177">
        <f t="shared" si="32"/>
        <v>0</v>
      </c>
      <c r="DC42" s="228">
        <v>0</v>
      </c>
      <c r="DD42" s="334">
        <v>0</v>
      </c>
      <c r="DE42" s="316">
        <f t="shared" si="33"/>
        <v>0</v>
      </c>
      <c r="DF42" s="174">
        <v>0</v>
      </c>
      <c r="DG42" s="175">
        <v>0</v>
      </c>
      <c r="DH42" s="177">
        <f t="shared" si="34"/>
        <v>0</v>
      </c>
      <c r="DI42" s="332">
        <v>5.5742151833173895E-2</v>
      </c>
      <c r="DJ42" s="173">
        <f t="shared" si="108"/>
        <v>97554939.570289969</v>
      </c>
      <c r="DK42" s="173">
        <f t="shared" si="35"/>
        <v>5437922.2536032079</v>
      </c>
      <c r="DL42" s="174">
        <v>0.15007713526678387</v>
      </c>
      <c r="DM42" s="175">
        <v>0</v>
      </c>
      <c r="DN42" s="177">
        <f t="shared" si="36"/>
        <v>0</v>
      </c>
      <c r="DO42" s="332">
        <v>0.19878433067700191</v>
      </c>
      <c r="DP42" s="173">
        <v>0</v>
      </c>
      <c r="DQ42" s="173">
        <f t="shared" si="37"/>
        <v>0</v>
      </c>
      <c r="DR42" s="431">
        <v>8.4504856905994699E-2</v>
      </c>
      <c r="DS42" s="335">
        <v>0</v>
      </c>
      <c r="DT42" s="335">
        <v>0</v>
      </c>
      <c r="DU42" s="174">
        <v>0.20446406490342078</v>
      </c>
      <c r="DV42" s="175">
        <v>0</v>
      </c>
      <c r="DW42" s="177">
        <f t="shared" si="38"/>
        <v>0</v>
      </c>
      <c r="DX42" s="174">
        <v>0.12565870601374882</v>
      </c>
      <c r="DY42" s="179">
        <v>0</v>
      </c>
      <c r="DZ42" s="179">
        <f t="shared" si="39"/>
        <v>0</v>
      </c>
      <c r="EB42" s="180">
        <f t="shared" si="40"/>
        <v>27533696598.882019</v>
      </c>
      <c r="ED42" s="180">
        <f t="shared" si="41"/>
        <v>733979346750.40955</v>
      </c>
      <c r="EF42" s="182">
        <f t="shared" si="42"/>
        <v>3.7512903763278344E-2</v>
      </c>
      <c r="EG42" s="183">
        <v>3.7726566684986904E-2</v>
      </c>
    </row>
    <row r="43" spans="1:137" ht="15.75">
      <c r="A43" s="171">
        <v>39203</v>
      </c>
      <c r="B43" s="172">
        <v>772814153896.30994</v>
      </c>
      <c r="C43" s="173">
        <v>29938012561.616737</v>
      </c>
      <c r="D43" s="610"/>
      <c r="E43" s="174">
        <v>0.42729313713373007</v>
      </c>
      <c r="F43" s="201">
        <v>0</v>
      </c>
      <c r="G43" s="175">
        <f t="shared" si="1"/>
        <v>0</v>
      </c>
      <c r="H43" s="176">
        <v>0.10741882627493228</v>
      </c>
      <c r="I43" s="175">
        <f t="shared" si="86"/>
        <v>110080195.11066103</v>
      </c>
      <c r="J43" s="175">
        <f t="shared" si="2"/>
        <v>11824685.354902746</v>
      </c>
      <c r="K43" s="500">
        <v>0</v>
      </c>
      <c r="L43" s="502">
        <f t="shared" si="87"/>
        <v>149870000</v>
      </c>
      <c r="M43" s="613">
        <f t="shared" si="3"/>
        <v>0</v>
      </c>
      <c r="N43" s="614">
        <v>9.6699852898710886E-2</v>
      </c>
      <c r="O43" s="502">
        <f t="shared" si="88"/>
        <v>290229257.67577738</v>
      </c>
      <c r="P43" s="502">
        <f t="shared" si="4"/>
        <v>28065126.524149731</v>
      </c>
      <c r="Q43" s="500">
        <v>0</v>
      </c>
      <c r="R43" s="501">
        <f t="shared" si="89"/>
        <v>120642000</v>
      </c>
      <c r="S43" s="178">
        <f t="shared" si="5"/>
        <v>0</v>
      </c>
      <c r="T43" s="176">
        <v>0.34343525055994167</v>
      </c>
      <c r="U43" s="178">
        <v>0</v>
      </c>
      <c r="V43" s="178">
        <f t="shared" si="6"/>
        <v>0</v>
      </c>
      <c r="W43" s="176">
        <v>0</v>
      </c>
      <c r="X43" s="178">
        <v>0</v>
      </c>
      <c r="Y43" s="179">
        <f t="shared" si="7"/>
        <v>0</v>
      </c>
      <c r="Z43" s="174">
        <v>7.2739482477249484E-2</v>
      </c>
      <c r="AA43" s="175">
        <f t="shared" si="90"/>
        <v>5886347.2092021862</v>
      </c>
      <c r="AB43" s="177">
        <f t="shared" si="8"/>
        <v>428169.84967876883</v>
      </c>
      <c r="AC43" s="174">
        <v>0</v>
      </c>
      <c r="AD43" s="175">
        <v>0</v>
      </c>
      <c r="AE43" s="177">
        <f t="shared" si="9"/>
        <v>0</v>
      </c>
      <c r="AF43" s="174">
        <v>0.11969635131245533</v>
      </c>
      <c r="AG43" s="175">
        <v>0</v>
      </c>
      <c r="AH43" s="175">
        <f t="shared" si="0"/>
        <v>0</v>
      </c>
      <c r="AI43" s="331">
        <v>3.7001649615262727E-2</v>
      </c>
      <c r="AJ43" s="231">
        <f t="shared" si="91"/>
        <v>1599589784.2840688</v>
      </c>
      <c r="AK43" s="173">
        <f t="shared" si="10"/>
        <v>59187460.726232804</v>
      </c>
      <c r="AL43" s="332">
        <v>7.8141300345462156E-2</v>
      </c>
      <c r="AM43" s="173">
        <f t="shared" si="92"/>
        <v>3328036740.3072643</v>
      </c>
      <c r="AN43" s="173">
        <f t="shared" si="11"/>
        <v>260057118.48508278</v>
      </c>
      <c r="AO43" s="503">
        <v>0</v>
      </c>
      <c r="AP43" s="173">
        <f t="shared" si="93"/>
        <v>1603454000</v>
      </c>
      <c r="AQ43" s="316">
        <f t="shared" si="12"/>
        <v>0</v>
      </c>
      <c r="AR43" s="332">
        <v>0.11731676238012784</v>
      </c>
      <c r="AS43" s="173">
        <f t="shared" si="94"/>
        <v>39114306.337353431</v>
      </c>
      <c r="AT43" s="173">
        <f t="shared" si="13"/>
        <v>4588763.7822428206</v>
      </c>
      <c r="AU43" s="415">
        <v>0</v>
      </c>
      <c r="AV43" s="173">
        <f t="shared" si="95"/>
        <v>99170000</v>
      </c>
      <c r="AW43" s="173">
        <f t="shared" si="14"/>
        <v>0</v>
      </c>
      <c r="AX43" s="176">
        <v>9.6175214527133082E-2</v>
      </c>
      <c r="AY43" s="178">
        <f t="shared" si="96"/>
        <v>92642661.145915329</v>
      </c>
      <c r="AZ43" s="179">
        <f t="shared" si="15"/>
        <v>8909927.8100729045</v>
      </c>
      <c r="BA43" s="174">
        <v>3.48224511770725E-2</v>
      </c>
      <c r="BB43" s="175">
        <v>0</v>
      </c>
      <c r="BC43" s="177">
        <f t="shared" si="16"/>
        <v>0</v>
      </c>
      <c r="BD43" s="332">
        <v>1.884205668708747E-2</v>
      </c>
      <c r="BE43" s="173">
        <f t="shared" si="97"/>
        <v>266739734.55689895</v>
      </c>
      <c r="BF43" s="172">
        <f t="shared" si="17"/>
        <v>5025925.1992197549</v>
      </c>
      <c r="BG43" s="203">
        <v>-2.1233724322601802E-2</v>
      </c>
      <c r="BH43" s="177">
        <v>0</v>
      </c>
      <c r="BI43" s="177">
        <v>0</v>
      </c>
      <c r="BJ43" s="203">
        <v>0.10666286258523475</v>
      </c>
      <c r="BK43" s="177">
        <f t="shared" si="98"/>
        <v>180912736.64930624</v>
      </c>
      <c r="BL43" s="177">
        <f t="shared" si="18"/>
        <v>19296670.369143713</v>
      </c>
      <c r="BM43" s="203">
        <v>6.0572038096389808E-2</v>
      </c>
      <c r="BN43" s="177">
        <f t="shared" si="99"/>
        <v>192354016.96449482</v>
      </c>
      <c r="BO43" s="177">
        <f t="shared" si="19"/>
        <v>11651274.843566991</v>
      </c>
      <c r="BP43" s="332">
        <v>7.3433823897701464E-2</v>
      </c>
      <c r="BQ43" s="173">
        <f t="shared" si="100"/>
        <v>343857111.26420665</v>
      </c>
      <c r="BR43" s="172">
        <f t="shared" si="20"/>
        <v>25250742.554548088</v>
      </c>
      <c r="BS43" s="174">
        <v>3.9516104793829582E-2</v>
      </c>
      <c r="BT43" s="175">
        <f t="shared" si="101"/>
        <v>2151575754.956182</v>
      </c>
      <c r="BU43" s="177">
        <f t="shared" si="21"/>
        <v>85021893.004711479</v>
      </c>
      <c r="BV43" s="174">
        <v>-5.0700418643911477E-2</v>
      </c>
      <c r="BW43" s="175">
        <f t="shared" si="102"/>
        <v>44839862.244195379</v>
      </c>
      <c r="BX43" s="177">
        <f t="shared" si="22"/>
        <v>-2273399.787716026</v>
      </c>
      <c r="BY43" s="174">
        <v>4.5279073909190851E-2</v>
      </c>
      <c r="BZ43" s="175">
        <f t="shared" si="103"/>
        <v>292567799.01866287</v>
      </c>
      <c r="CA43" s="177">
        <f t="shared" si="23"/>
        <v>13247198.99521533</v>
      </c>
      <c r="CB43" s="174">
        <v>-2.6375407318086914E-2</v>
      </c>
      <c r="CC43" s="175">
        <f t="shared" si="104"/>
        <v>179008022.77366024</v>
      </c>
      <c r="CD43" s="177">
        <f t="shared" si="24"/>
        <v>-4721409.5138606671</v>
      </c>
      <c r="CE43" s="174">
        <v>0.23818639516169285</v>
      </c>
      <c r="CF43" s="175">
        <v>0</v>
      </c>
      <c r="CG43" s="177">
        <f t="shared" si="25"/>
        <v>0</v>
      </c>
      <c r="CH43" s="174">
        <v>-9.3590998554388086E-2</v>
      </c>
      <c r="CI43" s="175">
        <f t="shared" si="105"/>
        <v>21571980.384657763</v>
      </c>
      <c r="CJ43" s="177">
        <f t="shared" si="26"/>
        <v>-2018943.1849957928</v>
      </c>
      <c r="CK43" s="174">
        <v>3.4932120043266804E-3</v>
      </c>
      <c r="CL43" s="175">
        <f t="shared" si="106"/>
        <v>25097087.088426154</v>
      </c>
      <c r="CM43" s="177">
        <f t="shared" si="27"/>
        <v>87669.445890922376</v>
      </c>
      <c r="CN43" s="174">
        <v>-2.0038162976495015E-2</v>
      </c>
      <c r="CO43" s="175">
        <v>0</v>
      </c>
      <c r="CP43" s="177">
        <f t="shared" si="28"/>
        <v>0</v>
      </c>
      <c r="CQ43" s="174">
        <v>0.47001262591247056</v>
      </c>
      <c r="CR43" s="175">
        <v>0</v>
      </c>
      <c r="CS43" s="177">
        <f t="shared" si="29"/>
        <v>0</v>
      </c>
      <c r="CT43" s="174">
        <v>7.9417128296289205E-2</v>
      </c>
      <c r="CU43" s="175">
        <f t="shared" si="107"/>
        <v>60878287.223622516</v>
      </c>
      <c r="CV43" s="177">
        <f t="shared" si="30"/>
        <v>4834778.7468967736</v>
      </c>
      <c r="CW43" s="174">
        <v>8.2485444691697732E-2</v>
      </c>
      <c r="CX43" s="175">
        <v>0</v>
      </c>
      <c r="CY43" s="177">
        <f t="shared" si="31"/>
        <v>0</v>
      </c>
      <c r="CZ43" s="174">
        <v>-5.7451452911190609E-2</v>
      </c>
      <c r="DA43" s="175">
        <v>0</v>
      </c>
      <c r="DB43" s="177">
        <f t="shared" si="32"/>
        <v>0</v>
      </c>
      <c r="DC43" s="228">
        <v>0</v>
      </c>
      <c r="DD43" s="334">
        <v>0</v>
      </c>
      <c r="DE43" s="316">
        <f t="shared" si="33"/>
        <v>0</v>
      </c>
      <c r="DF43" s="174">
        <v>0</v>
      </c>
      <c r="DG43" s="175">
        <v>0</v>
      </c>
      <c r="DH43" s="177">
        <f t="shared" si="34"/>
        <v>0</v>
      </c>
      <c r="DI43" s="332">
        <v>-1.9536736621339205E-2</v>
      </c>
      <c r="DJ43" s="173">
        <f t="shared" si="108"/>
        <v>102992861.82389319</v>
      </c>
      <c r="DK43" s="173">
        <f t="shared" si="35"/>
        <v>-2012144.4153313825</v>
      </c>
      <c r="DL43" s="174">
        <v>4.5420820305962686E-2</v>
      </c>
      <c r="DM43" s="175">
        <v>0</v>
      </c>
      <c r="DN43" s="177">
        <f t="shared" si="36"/>
        <v>0</v>
      </c>
      <c r="DO43" s="332">
        <v>1.8256474429295951E-2</v>
      </c>
      <c r="DP43" s="173">
        <v>0</v>
      </c>
      <c r="DQ43" s="173">
        <f t="shared" si="37"/>
        <v>0</v>
      </c>
      <c r="DR43" s="431">
        <v>-4.7411272366923572E-2</v>
      </c>
      <c r="DS43" s="335">
        <v>0</v>
      </c>
      <c r="DT43" s="335">
        <v>0</v>
      </c>
      <c r="DU43" s="174">
        <v>0.20444932481729494</v>
      </c>
      <c r="DV43" s="175">
        <v>0</v>
      </c>
      <c r="DW43" s="177">
        <f t="shared" si="38"/>
        <v>0</v>
      </c>
      <c r="DX43" s="174">
        <v>1.9894399876389399E-2</v>
      </c>
      <c r="DY43" s="179">
        <v>0</v>
      </c>
      <c r="DZ43" s="179">
        <f t="shared" si="39"/>
        <v>0</v>
      </c>
      <c r="EB43" s="180">
        <f t="shared" si="40"/>
        <v>29411561052.82708</v>
      </c>
      <c r="ED43" s="180">
        <f t="shared" si="41"/>
        <v>761513043349.29163</v>
      </c>
      <c r="EF43" s="182">
        <f t="shared" si="42"/>
        <v>3.8622530906980874E-2</v>
      </c>
      <c r="EG43" s="183">
        <v>3.8738954780625799E-2</v>
      </c>
    </row>
    <row r="44" spans="1:137" ht="15.75">
      <c r="A44" s="171">
        <v>39234</v>
      </c>
      <c r="B44" s="172">
        <v>802752166457.92676</v>
      </c>
      <c r="C44" s="173">
        <v>-2898569507.6411777</v>
      </c>
      <c r="D44" s="610"/>
      <c r="E44" s="174">
        <v>1.8259657483616645E-2</v>
      </c>
      <c r="F44" s="201">
        <v>0</v>
      </c>
      <c r="G44" s="175">
        <f t="shared" si="1"/>
        <v>0</v>
      </c>
      <c r="H44" s="176">
        <v>6.3170025893882547E-3</v>
      </c>
      <c r="I44" s="175">
        <f t="shared" si="86"/>
        <v>121904880.46556377</v>
      </c>
      <c r="J44" s="175">
        <f t="shared" si="2"/>
        <v>770073.44556003204</v>
      </c>
      <c r="K44" s="500">
        <v>0</v>
      </c>
      <c r="L44" s="502">
        <f t="shared" si="87"/>
        <v>149870000</v>
      </c>
      <c r="M44" s="613">
        <f t="shared" si="3"/>
        <v>0</v>
      </c>
      <c r="N44" s="614">
        <v>-9.3871879308229961E-2</v>
      </c>
      <c r="O44" s="502">
        <f t="shared" si="88"/>
        <v>318294384.19992709</v>
      </c>
      <c r="P44" s="502">
        <f t="shared" si="4"/>
        <v>-29878892.018102933</v>
      </c>
      <c r="Q44" s="500">
        <v>0</v>
      </c>
      <c r="R44" s="501">
        <f t="shared" si="89"/>
        <v>120642000</v>
      </c>
      <c r="S44" s="178">
        <f t="shared" si="5"/>
        <v>0</v>
      </c>
      <c r="T44" s="176">
        <v>-0.13672361428235294</v>
      </c>
      <c r="U44" s="178">
        <v>0</v>
      </c>
      <c r="V44" s="178">
        <f t="shared" si="6"/>
        <v>0</v>
      </c>
      <c r="W44" s="176">
        <v>0</v>
      </c>
      <c r="X44" s="178">
        <v>0</v>
      </c>
      <c r="Y44" s="179">
        <f t="shared" si="7"/>
        <v>0</v>
      </c>
      <c r="Z44" s="174">
        <v>-1.8957730496933892E-2</v>
      </c>
      <c r="AA44" s="175">
        <f t="shared" si="90"/>
        <v>6314517.0588809559</v>
      </c>
      <c r="AB44" s="177">
        <f t="shared" si="8"/>
        <v>-119708.9126205568</v>
      </c>
      <c r="AC44" s="174">
        <v>0</v>
      </c>
      <c r="AD44" s="175">
        <v>0</v>
      </c>
      <c r="AE44" s="177">
        <f t="shared" si="9"/>
        <v>0</v>
      </c>
      <c r="AF44" s="174">
        <v>-8.7054882779659618E-3</v>
      </c>
      <c r="AG44" s="175">
        <v>0</v>
      </c>
      <c r="AH44" s="175">
        <f t="shared" si="0"/>
        <v>0</v>
      </c>
      <c r="AI44" s="331">
        <v>0.1484692782108597</v>
      </c>
      <c r="AJ44" s="231">
        <f t="shared" si="91"/>
        <v>1658777245.0103016</v>
      </c>
      <c r="AK44" s="173">
        <f t="shared" si="10"/>
        <v>246277460.27927786</v>
      </c>
      <c r="AL44" s="332">
        <v>2.4636069883284695E-2</v>
      </c>
      <c r="AM44" s="173">
        <f t="shared" si="92"/>
        <v>3588093858.792347</v>
      </c>
      <c r="AN44" s="173">
        <f t="shared" si="11"/>
        <v>88396531.05299291</v>
      </c>
      <c r="AO44" s="503">
        <v>0</v>
      </c>
      <c r="AP44" s="173">
        <f t="shared" si="93"/>
        <v>1603454000</v>
      </c>
      <c r="AQ44" s="316">
        <f t="shared" si="12"/>
        <v>0</v>
      </c>
      <c r="AR44" s="332">
        <v>5.0305071940098872E-3</v>
      </c>
      <c r="AS44" s="173">
        <f t="shared" si="94"/>
        <v>43703070.11959625</v>
      </c>
      <c r="AT44" s="173">
        <f t="shared" si="13"/>
        <v>219848.60863694747</v>
      </c>
      <c r="AU44" s="415">
        <v>0</v>
      </c>
      <c r="AV44" s="173">
        <f t="shared" si="95"/>
        <v>99170000</v>
      </c>
      <c r="AW44" s="173">
        <f t="shared" si="14"/>
        <v>0</v>
      </c>
      <c r="AX44" s="176">
        <v>-0.12910222058249929</v>
      </c>
      <c r="AY44" s="178">
        <f t="shared" si="96"/>
        <v>101552588.95598823</v>
      </c>
      <c r="AZ44" s="179">
        <f t="shared" si="15"/>
        <v>-13110664.740119873</v>
      </c>
      <c r="BA44" s="174">
        <v>6.804903772858889E-2</v>
      </c>
      <c r="BB44" s="175">
        <v>0</v>
      </c>
      <c r="BC44" s="177">
        <f t="shared" si="16"/>
        <v>0</v>
      </c>
      <c r="BD44" s="332">
        <v>0.21404164126002312</v>
      </c>
      <c r="BE44" s="173">
        <f t="shared" si="97"/>
        <v>271765659.75611871</v>
      </c>
      <c r="BF44" s="172">
        <f t="shared" si="17"/>
        <v>58169167.852312662</v>
      </c>
      <c r="BG44" s="203">
        <v>3.8371372543887262E-2</v>
      </c>
      <c r="BH44" s="177">
        <v>0</v>
      </c>
      <c r="BI44" s="177">
        <v>0</v>
      </c>
      <c r="BJ44" s="203">
        <v>0.5085214689456784</v>
      </c>
      <c r="BK44" s="177">
        <f t="shared" si="98"/>
        <v>200209407.01844996</v>
      </c>
      <c r="BL44" s="177">
        <f t="shared" si="18"/>
        <v>101810781.75376539</v>
      </c>
      <c r="BM44" s="203">
        <v>0.12874465866823609</v>
      </c>
      <c r="BN44" s="177">
        <f t="shared" si="99"/>
        <v>204005291.80806184</v>
      </c>
      <c r="BO44" s="177">
        <f t="shared" si="19"/>
        <v>26264591.66034282</v>
      </c>
      <c r="BP44" s="332">
        <v>-2.8480892410043365E-3</v>
      </c>
      <c r="BQ44" s="173">
        <f t="shared" si="100"/>
        <v>369107853.81875473</v>
      </c>
      <c r="BR44" s="172">
        <f t="shared" si="20"/>
        <v>-1051252.1072313967</v>
      </c>
      <c r="BS44" s="174">
        <v>-4.7982945075834872E-2</v>
      </c>
      <c r="BT44" s="175">
        <f t="shared" si="101"/>
        <v>2236597647.9608932</v>
      </c>
      <c r="BU44" s="177">
        <f t="shared" si="21"/>
        <v>-107318542.098849</v>
      </c>
      <c r="BV44" s="174">
        <v>-3.3076800539902904E-2</v>
      </c>
      <c r="BW44" s="175">
        <f t="shared" si="102"/>
        <v>42566462.456479356</v>
      </c>
      <c r="BX44" s="177">
        <f t="shared" si="22"/>
        <v>-1407962.3883622331</v>
      </c>
      <c r="BY44" s="174">
        <v>-8.6872432252163304E-2</v>
      </c>
      <c r="BZ44" s="175">
        <f t="shared" si="103"/>
        <v>305814998.01387817</v>
      </c>
      <c r="CA44" s="177">
        <f t="shared" si="23"/>
        <v>-26566892.696656086</v>
      </c>
      <c r="CB44" s="174">
        <v>-0.11724885952218382</v>
      </c>
      <c r="CC44" s="175">
        <f t="shared" si="104"/>
        <v>174286613.25979957</v>
      </c>
      <c r="CD44" s="177">
        <f t="shared" si="24"/>
        <v>-20434906.634695418</v>
      </c>
      <c r="CE44" s="174">
        <v>5.5268334641570188E-2</v>
      </c>
      <c r="CF44" s="175">
        <v>0</v>
      </c>
      <c r="CG44" s="177">
        <f t="shared" si="25"/>
        <v>0</v>
      </c>
      <c r="CH44" s="174">
        <v>-0.10017063458642789</v>
      </c>
      <c r="CI44" s="175">
        <f t="shared" si="105"/>
        <v>19553037.19966197</v>
      </c>
      <c r="CJ44" s="177">
        <f t="shared" si="26"/>
        <v>-1958640.1443821704</v>
      </c>
      <c r="CK44" s="174">
        <v>-2.3312613043005928E-2</v>
      </c>
      <c r="CL44" s="175">
        <f t="shared" si="106"/>
        <v>25184756.534317076</v>
      </c>
      <c r="CM44" s="177">
        <f t="shared" si="27"/>
        <v>-587122.48366684909</v>
      </c>
      <c r="CN44" s="174">
        <v>-2.1390659086222598E-2</v>
      </c>
      <c r="CO44" s="175">
        <v>0</v>
      </c>
      <c r="CP44" s="177">
        <f t="shared" si="28"/>
        <v>0</v>
      </c>
      <c r="CQ44" s="174">
        <v>-8.9260789713513936E-2</v>
      </c>
      <c r="CR44" s="175">
        <v>0</v>
      </c>
      <c r="CS44" s="177">
        <f t="shared" si="29"/>
        <v>0</v>
      </c>
      <c r="CT44" s="174">
        <v>-3.9711279757008291E-2</v>
      </c>
      <c r="CU44" s="175">
        <f t="shared" si="107"/>
        <v>65713065.970519289</v>
      </c>
      <c r="CV44" s="177">
        <f t="shared" si="30"/>
        <v>-2609549.9464460332</v>
      </c>
      <c r="CW44" s="174">
        <v>4.6779536315091387E-2</v>
      </c>
      <c r="CX44" s="175">
        <v>0</v>
      </c>
      <c r="CY44" s="177">
        <f t="shared" si="31"/>
        <v>0</v>
      </c>
      <c r="CZ44" s="174">
        <v>0.13387821927750251</v>
      </c>
      <c r="DA44" s="175">
        <v>0</v>
      </c>
      <c r="DB44" s="177">
        <f t="shared" si="32"/>
        <v>0</v>
      </c>
      <c r="DC44" s="228">
        <v>0</v>
      </c>
      <c r="DD44" s="334">
        <v>0</v>
      </c>
      <c r="DE44" s="316">
        <f t="shared" si="33"/>
        <v>0</v>
      </c>
      <c r="DF44" s="174">
        <v>0</v>
      </c>
      <c r="DG44" s="175">
        <v>0</v>
      </c>
      <c r="DH44" s="177">
        <f t="shared" si="34"/>
        <v>0</v>
      </c>
      <c r="DI44" s="332">
        <v>-1.2092880969890826E-3</v>
      </c>
      <c r="DJ44" s="173">
        <f t="shared" si="108"/>
        <v>100980717.4085618</v>
      </c>
      <c r="DK44" s="173">
        <f t="shared" si="35"/>
        <v>-122114.77958759201</v>
      </c>
      <c r="DL44" s="174">
        <v>-7.6448382804477161E-2</v>
      </c>
      <c r="DM44" s="175">
        <v>0</v>
      </c>
      <c r="DN44" s="177">
        <f t="shared" si="36"/>
        <v>0</v>
      </c>
      <c r="DO44" s="332">
        <v>-8.2468853467527983E-2</v>
      </c>
      <c r="DP44" s="173">
        <v>0</v>
      </c>
      <c r="DQ44" s="173">
        <f t="shared" si="37"/>
        <v>0</v>
      </c>
      <c r="DR44" s="431">
        <v>-2.4575268637086679E-2</v>
      </c>
      <c r="DS44" s="335">
        <v>0</v>
      </c>
      <c r="DT44" s="335">
        <v>0</v>
      </c>
      <c r="DU44" s="174">
        <v>-0.17716047495789042</v>
      </c>
      <c r="DV44" s="175">
        <v>0</v>
      </c>
      <c r="DW44" s="177">
        <f t="shared" si="38"/>
        <v>0</v>
      </c>
      <c r="DX44" s="174">
        <v>0.18519563043900517</v>
      </c>
      <c r="DY44" s="179">
        <v>0</v>
      </c>
      <c r="DZ44" s="179">
        <f t="shared" si="39"/>
        <v>0</v>
      </c>
      <c r="EB44" s="180">
        <f t="shared" si="40"/>
        <v>-3215311713.3433452</v>
      </c>
      <c r="ED44" s="180">
        <f t="shared" si="41"/>
        <v>790924604402.11877</v>
      </c>
      <c r="EF44" s="182">
        <f t="shared" si="42"/>
        <v>-4.0652569100108928E-3</v>
      </c>
      <c r="EG44" s="183">
        <v>-3.6107900155920602E-3</v>
      </c>
    </row>
    <row r="45" spans="1:137" ht="15.75">
      <c r="A45" s="171">
        <v>39264</v>
      </c>
      <c r="B45" s="172">
        <v>799853596950.28552</v>
      </c>
      <c r="C45" s="173">
        <v>-19358609825.732258</v>
      </c>
      <c r="D45" s="610"/>
      <c r="E45" s="174">
        <v>0.27758687226317519</v>
      </c>
      <c r="F45" s="201">
        <v>0</v>
      </c>
      <c r="G45" s="175">
        <f t="shared" si="1"/>
        <v>0</v>
      </c>
      <c r="H45" s="176">
        <v>-5.0376520919050413E-2</v>
      </c>
      <c r="I45" s="175">
        <f t="shared" si="86"/>
        <v>122674953.9111238</v>
      </c>
      <c r="J45" s="175">
        <f t="shared" si="2"/>
        <v>-6179937.3819472734</v>
      </c>
      <c r="K45" s="500">
        <v>0</v>
      </c>
      <c r="L45" s="502">
        <f t="shared" si="87"/>
        <v>149870000</v>
      </c>
      <c r="M45" s="613">
        <f t="shared" si="3"/>
        <v>0</v>
      </c>
      <c r="N45" s="614">
        <v>-7.0333173068965457E-2</v>
      </c>
      <c r="O45" s="502">
        <f t="shared" si="88"/>
        <v>288415492.18182415</v>
      </c>
      <c r="P45" s="502">
        <f t="shared" si="4"/>
        <v>-20285176.727395091</v>
      </c>
      <c r="Q45" s="500">
        <v>0</v>
      </c>
      <c r="R45" s="501">
        <f t="shared" si="89"/>
        <v>120642000</v>
      </c>
      <c r="S45" s="178">
        <f t="shared" si="5"/>
        <v>0</v>
      </c>
      <c r="T45" s="176">
        <v>0.2205340770014533</v>
      </c>
      <c r="U45" s="178">
        <v>0</v>
      </c>
      <c r="V45" s="178">
        <f t="shared" si="6"/>
        <v>0</v>
      </c>
      <c r="W45" s="176">
        <v>6.8774559896176502E-3</v>
      </c>
      <c r="X45" s="178">
        <v>0</v>
      </c>
      <c r="Y45" s="179">
        <f t="shared" si="7"/>
        <v>0</v>
      </c>
      <c r="Z45" s="174">
        <v>0.12811982354069015</v>
      </c>
      <c r="AA45" s="175">
        <f t="shared" si="90"/>
        <v>6194808.1462603984</v>
      </c>
      <c r="AB45" s="177">
        <f t="shared" si="8"/>
        <v>793677.72656731214</v>
      </c>
      <c r="AC45" s="174">
        <v>0</v>
      </c>
      <c r="AD45" s="175">
        <v>0</v>
      </c>
      <c r="AE45" s="177">
        <f t="shared" si="9"/>
        <v>0</v>
      </c>
      <c r="AF45" s="174">
        <v>0.28542941330221744</v>
      </c>
      <c r="AG45" s="175">
        <v>0</v>
      </c>
      <c r="AH45" s="175">
        <f t="shared" si="0"/>
        <v>0</v>
      </c>
      <c r="AI45" s="331">
        <v>0.12074478823357924</v>
      </c>
      <c r="AJ45" s="231">
        <f t="shared" si="91"/>
        <v>1905054705.2895794</v>
      </c>
      <c r="AK45" s="173">
        <f t="shared" si="10"/>
        <v>230025426.96357399</v>
      </c>
      <c r="AL45" s="332">
        <v>7.1241205609380756E-2</v>
      </c>
      <c r="AM45" s="173">
        <f t="shared" si="92"/>
        <v>3676490389.8453393</v>
      </c>
      <c r="AN45" s="173">
        <f t="shared" si="11"/>
        <v>261917607.78388423</v>
      </c>
      <c r="AO45" s="503">
        <v>0</v>
      </c>
      <c r="AP45" s="173">
        <f t="shared" si="93"/>
        <v>1603454000</v>
      </c>
      <c r="AQ45" s="316">
        <f t="shared" si="12"/>
        <v>0</v>
      </c>
      <c r="AR45" s="332">
        <v>0.10486371198530946</v>
      </c>
      <c r="AS45" s="173">
        <f t="shared" si="94"/>
        <v>43922918.728233203</v>
      </c>
      <c r="AT45" s="173">
        <f t="shared" si="13"/>
        <v>4605920.2990716016</v>
      </c>
      <c r="AU45" s="415">
        <v>0</v>
      </c>
      <c r="AV45" s="173">
        <f t="shared" si="95"/>
        <v>99170000</v>
      </c>
      <c r="AW45" s="173">
        <f t="shared" si="14"/>
        <v>0</v>
      </c>
      <c r="AX45" s="176">
        <v>-6.2771195703004518E-2</v>
      </c>
      <c r="AY45" s="178">
        <f t="shared" si="96"/>
        <v>88441924.215868354</v>
      </c>
      <c r="AZ45" s="179">
        <f t="shared" si="15"/>
        <v>-5551605.3333045673</v>
      </c>
      <c r="BA45" s="174">
        <v>1.313959297817519E-2</v>
      </c>
      <c r="BB45" s="175">
        <v>0</v>
      </c>
      <c r="BC45" s="177">
        <f t="shared" si="16"/>
        <v>0</v>
      </c>
      <c r="BD45" s="332">
        <v>5.6708872281128246E-2</v>
      </c>
      <c r="BE45" s="173">
        <f t="shared" si="97"/>
        <v>329934827.6084314</v>
      </c>
      <c r="BF45" s="172">
        <f t="shared" si="17"/>
        <v>18710231.999942601</v>
      </c>
      <c r="BG45" s="203">
        <v>0.26841995141918806</v>
      </c>
      <c r="BH45" s="177">
        <v>0</v>
      </c>
      <c r="BI45" s="177">
        <v>0</v>
      </c>
      <c r="BJ45" s="203">
        <v>-7.3041318027748492E-2</v>
      </c>
      <c r="BK45" s="177">
        <f t="shared" si="98"/>
        <v>302020188.77221531</v>
      </c>
      <c r="BL45" s="177">
        <f t="shared" si="18"/>
        <v>-22059952.658912014</v>
      </c>
      <c r="BM45" s="203">
        <v>9.827678710455473E-2</v>
      </c>
      <c r="BN45" s="177">
        <f t="shared" si="99"/>
        <v>230269883.46840468</v>
      </c>
      <c r="BO45" s="177">
        <f t="shared" si="19"/>
        <v>22630184.314215034</v>
      </c>
      <c r="BP45" s="332">
        <v>0.12719881340627842</v>
      </c>
      <c r="BQ45" s="173">
        <f t="shared" si="100"/>
        <v>368056601.71152335</v>
      </c>
      <c r="BR45" s="172">
        <f t="shared" si="20"/>
        <v>46816363.004052997</v>
      </c>
      <c r="BS45" s="174">
        <v>5.8626170001552048E-2</v>
      </c>
      <c r="BT45" s="175">
        <f t="shared" si="101"/>
        <v>2129279105.8620441</v>
      </c>
      <c r="BU45" s="177">
        <f t="shared" si="21"/>
        <v>124831478.84102094</v>
      </c>
      <c r="BV45" s="174">
        <v>8.4723917694414629E-3</v>
      </c>
      <c r="BW45" s="175">
        <f t="shared" si="102"/>
        <v>41158500.068117119</v>
      </c>
      <c r="BX45" s="177">
        <f t="shared" si="22"/>
        <v>348710.93721967138</v>
      </c>
      <c r="BY45" s="174">
        <v>6.4454065134875504E-2</v>
      </c>
      <c r="BZ45" s="175">
        <f t="shared" si="103"/>
        <v>279248105.31722206</v>
      </c>
      <c r="CA45" s="177">
        <f t="shared" si="23"/>
        <v>17998675.568906806</v>
      </c>
      <c r="CB45" s="174">
        <v>6.4556894572384643E-2</v>
      </c>
      <c r="CC45" s="175">
        <f t="shared" si="104"/>
        <v>153851706.62510416</v>
      </c>
      <c r="CD45" s="177">
        <f t="shared" si="24"/>
        <v>9932188.4043783005</v>
      </c>
      <c r="CE45" s="174">
        <v>6.9909823952590516E-2</v>
      </c>
      <c r="CF45" s="175">
        <v>0</v>
      </c>
      <c r="CG45" s="177">
        <f t="shared" si="25"/>
        <v>0</v>
      </c>
      <c r="CH45" s="174">
        <v>-3.5970769693617489E-2</v>
      </c>
      <c r="CI45" s="175">
        <f t="shared" si="105"/>
        <v>17594397.055279799</v>
      </c>
      <c r="CJ45" s="177">
        <f t="shared" si="26"/>
        <v>-632884.00437353144</v>
      </c>
      <c r="CK45" s="174">
        <v>4.4313786156885727E-2</v>
      </c>
      <c r="CL45" s="175">
        <f t="shared" si="106"/>
        <v>24597634.050650228</v>
      </c>
      <c r="CM45" s="177">
        <f t="shared" si="27"/>
        <v>1090014.2952858452</v>
      </c>
      <c r="CN45" s="174">
        <v>1.163560110217148E-2</v>
      </c>
      <c r="CO45" s="175">
        <v>0</v>
      </c>
      <c r="CP45" s="177">
        <f t="shared" si="28"/>
        <v>0</v>
      </c>
      <c r="CQ45" s="174">
        <v>8.6783651916570614E-2</v>
      </c>
      <c r="CR45" s="175">
        <v>0</v>
      </c>
      <c r="CS45" s="177">
        <f t="shared" si="29"/>
        <v>0</v>
      </c>
      <c r="CT45" s="174">
        <v>0.19039939292433333</v>
      </c>
      <c r="CU45" s="175">
        <f t="shared" si="107"/>
        <v>63103516.024073258</v>
      </c>
      <c r="CV45" s="177">
        <f t="shared" si="30"/>
        <v>12014871.142374489</v>
      </c>
      <c r="CW45" s="174">
        <v>9.6916525686664395E-2</v>
      </c>
      <c r="CX45" s="175">
        <v>0</v>
      </c>
      <c r="CY45" s="177">
        <f t="shared" si="31"/>
        <v>0</v>
      </c>
      <c r="CZ45" s="174">
        <v>0.19706625978448739</v>
      </c>
      <c r="DA45" s="175">
        <v>0</v>
      </c>
      <c r="DB45" s="177">
        <f t="shared" si="32"/>
        <v>0</v>
      </c>
      <c r="DC45" s="228">
        <v>0</v>
      </c>
      <c r="DD45" s="334">
        <v>0</v>
      </c>
      <c r="DE45" s="316">
        <f t="shared" si="33"/>
        <v>0</v>
      </c>
      <c r="DF45" s="174">
        <v>0</v>
      </c>
      <c r="DG45" s="175">
        <v>0</v>
      </c>
      <c r="DH45" s="177">
        <f t="shared" si="34"/>
        <v>0</v>
      </c>
      <c r="DI45" s="332">
        <v>0.10331259786182953</v>
      </c>
      <c r="DJ45" s="173">
        <f t="shared" si="108"/>
        <v>100858602.6289742</v>
      </c>
      <c r="DK45" s="173">
        <f t="shared" si="35"/>
        <v>10419964.254313273</v>
      </c>
      <c r="DL45" s="174">
        <v>3.9791845891130162E-2</v>
      </c>
      <c r="DM45" s="175">
        <v>0</v>
      </c>
      <c r="DN45" s="177">
        <f t="shared" si="36"/>
        <v>0</v>
      </c>
      <c r="DO45" s="332">
        <v>-4.8550232815235163E-2</v>
      </c>
      <c r="DP45" s="173">
        <v>0</v>
      </c>
      <c r="DQ45" s="173">
        <f t="shared" si="37"/>
        <v>0</v>
      </c>
      <c r="DR45" s="431">
        <v>4.9472840555464637E-2</v>
      </c>
      <c r="DS45" s="335">
        <v>0</v>
      </c>
      <c r="DT45" s="335">
        <v>0</v>
      </c>
      <c r="DU45" s="174">
        <v>0.12227528831503939</v>
      </c>
      <c r="DV45" s="175">
        <v>0</v>
      </c>
      <c r="DW45" s="177">
        <f t="shared" si="38"/>
        <v>0</v>
      </c>
      <c r="DX45" s="174">
        <v>0.96200035598511136</v>
      </c>
      <c r="DY45" s="179">
        <v>0</v>
      </c>
      <c r="DZ45" s="179">
        <f t="shared" si="39"/>
        <v>0</v>
      </c>
      <c r="EB45" s="180">
        <f t="shared" si="40"/>
        <v>-20066035585.16114</v>
      </c>
      <c r="ED45" s="180">
        <f t="shared" si="41"/>
        <v>787709292688.77515</v>
      </c>
      <c r="EF45" s="182">
        <f t="shared" si="42"/>
        <v>-2.5473909945466715E-2</v>
      </c>
      <c r="EG45" s="183">
        <v>-2.42026914669679E-2</v>
      </c>
    </row>
    <row r="46" spans="1:137" ht="15.75">
      <c r="A46" s="171">
        <v>39295</v>
      </c>
      <c r="B46" s="172">
        <v>780494987124.55334</v>
      </c>
      <c r="C46" s="173">
        <v>-5545852119.3576193</v>
      </c>
      <c r="D46" s="610"/>
      <c r="E46" s="174">
        <v>0.22745838858731604</v>
      </c>
      <c r="F46" s="201">
        <v>0</v>
      </c>
      <c r="G46" s="175">
        <f t="shared" si="1"/>
        <v>0</v>
      </c>
      <c r="H46" s="176">
        <v>-0.11326803112679291</v>
      </c>
      <c r="I46" s="175">
        <f t="shared" si="86"/>
        <v>116495016.52917652</v>
      </c>
      <c r="J46" s="175">
        <f t="shared" si="2"/>
        <v>-13195161.158343021</v>
      </c>
      <c r="K46" s="176">
        <v>0</v>
      </c>
      <c r="L46" s="175">
        <f t="shared" si="87"/>
        <v>149870000</v>
      </c>
      <c r="M46" s="177">
        <f t="shared" si="3"/>
        <v>0</v>
      </c>
      <c r="N46" s="174">
        <v>-7.3142422706965124E-2</v>
      </c>
      <c r="O46" s="175">
        <f t="shared" si="88"/>
        <v>268130315.45442906</v>
      </c>
      <c r="P46" s="175">
        <f t="shared" si="4"/>
        <v>-19611700.873519752</v>
      </c>
      <c r="Q46" s="176">
        <v>0</v>
      </c>
      <c r="R46" s="178">
        <f t="shared" si="89"/>
        <v>120642000</v>
      </c>
      <c r="S46" s="178">
        <f t="shared" si="5"/>
        <v>0</v>
      </c>
      <c r="T46" s="176">
        <v>0.15134830288993004</v>
      </c>
      <c r="U46" s="178">
        <v>0</v>
      </c>
      <c r="V46" s="178">
        <f t="shared" si="6"/>
        <v>0</v>
      </c>
      <c r="W46" s="176">
        <v>-0.22546763963460159</v>
      </c>
      <c r="X46" s="178">
        <v>0</v>
      </c>
      <c r="Y46" s="179">
        <f t="shared" si="7"/>
        <v>0</v>
      </c>
      <c r="Z46" s="174">
        <v>-9.1290410265669336E-2</v>
      </c>
      <c r="AA46" s="175">
        <f t="shared" si="90"/>
        <v>6988485.8728277106</v>
      </c>
      <c r="AB46" s="177">
        <f t="shared" si="8"/>
        <v>-637981.74246627593</v>
      </c>
      <c r="AC46" s="174">
        <v>0</v>
      </c>
      <c r="AD46" s="175">
        <v>0</v>
      </c>
      <c r="AE46" s="177">
        <f t="shared" si="9"/>
        <v>0</v>
      </c>
      <c r="AF46" s="174">
        <v>1.3726332708948338E-2</v>
      </c>
      <c r="AG46" s="175">
        <v>0</v>
      </c>
      <c r="AH46" s="175">
        <f t="shared" si="0"/>
        <v>0</v>
      </c>
      <c r="AI46" s="331">
        <v>-9.1125161135472629E-2</v>
      </c>
      <c r="AJ46" s="231">
        <f t="shared" si="91"/>
        <v>2135080132.2531533</v>
      </c>
      <c r="AK46" s="173">
        <f t="shared" si="10"/>
        <v>-194559521.08871481</v>
      </c>
      <c r="AL46" s="332">
        <v>-0.19606847801972002</v>
      </c>
      <c r="AM46" s="173">
        <f t="shared" si="92"/>
        <v>3938407997.6292233</v>
      </c>
      <c r="AN46" s="173">
        <f t="shared" si="11"/>
        <v>-772197661.91585493</v>
      </c>
      <c r="AO46" s="503">
        <v>0</v>
      </c>
      <c r="AP46" s="173">
        <f t="shared" si="93"/>
        <v>1603454000</v>
      </c>
      <c r="AQ46" s="316">
        <f t="shared" si="12"/>
        <v>0</v>
      </c>
      <c r="AR46" s="332">
        <v>-9.8060248215853067E-3</v>
      </c>
      <c r="AS46" s="173">
        <f t="shared" si="94"/>
        <v>48528839.027304806</v>
      </c>
      <c r="AT46" s="173">
        <f t="shared" si="13"/>
        <v>-475875.00006446865</v>
      </c>
      <c r="AU46" s="415">
        <v>0</v>
      </c>
      <c r="AV46" s="173">
        <f t="shared" si="95"/>
        <v>99170000</v>
      </c>
      <c r="AW46" s="173">
        <f t="shared" si="14"/>
        <v>0</v>
      </c>
      <c r="AX46" s="176">
        <v>-0.1075667773516215</v>
      </c>
      <c r="AY46" s="178">
        <f t="shared" si="96"/>
        <v>82890318.882563785</v>
      </c>
      <c r="AZ46" s="179">
        <f t="shared" si="15"/>
        <v>-8916244.4758456461</v>
      </c>
      <c r="BA46" s="174">
        <v>-9.0464420244266902E-2</v>
      </c>
      <c r="BB46" s="175">
        <v>0</v>
      </c>
      <c r="BC46" s="177">
        <f t="shared" si="16"/>
        <v>0</v>
      </c>
      <c r="BD46" s="332">
        <v>-8.9680826116494472E-2</v>
      </c>
      <c r="BE46" s="173">
        <f t="shared" si="97"/>
        <v>348645059.608374</v>
      </c>
      <c r="BF46" s="172">
        <f t="shared" si="17"/>
        <v>-31266776.967113439</v>
      </c>
      <c r="BG46" s="203">
        <v>-8.7613135423314711E-2</v>
      </c>
      <c r="BH46" s="177">
        <v>0</v>
      </c>
      <c r="BI46" s="177">
        <v>0</v>
      </c>
      <c r="BJ46" s="203">
        <v>0.40295468458415329</v>
      </c>
      <c r="BK46" s="177">
        <f t="shared" si="98"/>
        <v>279960236.1133033</v>
      </c>
      <c r="BL46" s="177">
        <f t="shared" si="18"/>
        <v>112811288.63914122</v>
      </c>
      <c r="BM46" s="203">
        <v>-0.16433411667874179</v>
      </c>
      <c r="BN46" s="177">
        <f t="shared" si="99"/>
        <v>252900067.78261971</v>
      </c>
      <c r="BO46" s="177">
        <f t="shared" si="19"/>
        <v>-41560109.247050732</v>
      </c>
      <c r="BP46" s="332">
        <v>-0.10634588938323894</v>
      </c>
      <c r="BQ46" s="173">
        <f t="shared" si="100"/>
        <v>414872964.71557635</v>
      </c>
      <c r="BR46" s="172">
        <f t="shared" si="20"/>
        <v>-44120034.413739078</v>
      </c>
      <c r="BS46" s="174">
        <v>-1.5627654199272947E-2</v>
      </c>
      <c r="BT46" s="175">
        <f t="shared" si="101"/>
        <v>2254110584.7030649</v>
      </c>
      <c r="BU46" s="177">
        <f t="shared" si="21"/>
        <v>-35226460.744660452</v>
      </c>
      <c r="BV46" s="174">
        <v>6.1237440286777767E-3</v>
      </c>
      <c r="BW46" s="175">
        <f t="shared" si="102"/>
        <v>41507211.005336784</v>
      </c>
      <c r="BX46" s="177">
        <f t="shared" si="22"/>
        <v>254179.53554099964</v>
      </c>
      <c r="BY46" s="174">
        <v>-1.028137619745346E-2</v>
      </c>
      <c r="BZ46" s="175">
        <f t="shared" si="103"/>
        <v>297246780.88612884</v>
      </c>
      <c r="CA46" s="177">
        <f t="shared" si="23"/>
        <v>-3056105.977772309</v>
      </c>
      <c r="CB46" s="174">
        <v>4.8788673791965E-3</v>
      </c>
      <c r="CC46" s="175">
        <f t="shared" si="104"/>
        <v>163783895.02948245</v>
      </c>
      <c r="CD46" s="177">
        <f t="shared" si="24"/>
        <v>799079.90269708575</v>
      </c>
      <c r="CE46" s="174">
        <v>-0.2479251092654195</v>
      </c>
      <c r="CF46" s="175">
        <v>0</v>
      </c>
      <c r="CG46" s="177">
        <f t="shared" si="25"/>
        <v>0</v>
      </c>
      <c r="CH46" s="174">
        <v>9.8804670503927911E-2</v>
      </c>
      <c r="CI46" s="175">
        <f t="shared" si="105"/>
        <v>16961513.050906267</v>
      </c>
      <c r="CJ46" s="177">
        <f t="shared" si="26"/>
        <v>1675876.7082428667</v>
      </c>
      <c r="CK46" s="174">
        <v>-3.8696174634211835E-3</v>
      </c>
      <c r="CL46" s="175">
        <f t="shared" si="106"/>
        <v>25687648.345936071</v>
      </c>
      <c r="CM46" s="177">
        <f t="shared" si="27"/>
        <v>-99401.372633656501</v>
      </c>
      <c r="CN46" s="174">
        <v>-1.6261886608141003E-2</v>
      </c>
      <c r="CO46" s="175">
        <v>0</v>
      </c>
      <c r="CP46" s="177">
        <f t="shared" si="28"/>
        <v>0</v>
      </c>
      <c r="CQ46" s="174">
        <v>-0.18906586398387212</v>
      </c>
      <c r="CR46" s="175">
        <v>0</v>
      </c>
      <c r="CS46" s="177">
        <f t="shared" si="29"/>
        <v>0</v>
      </c>
      <c r="CT46" s="174">
        <v>-9.2659313862057238E-2</v>
      </c>
      <c r="CU46" s="175">
        <f t="shared" si="107"/>
        <v>75118387.166447744</v>
      </c>
      <c r="CV46" s="177">
        <f t="shared" si="30"/>
        <v>-6960418.2132674139</v>
      </c>
      <c r="CW46" s="174">
        <v>-0.33877308151886254</v>
      </c>
      <c r="CX46" s="175">
        <v>0</v>
      </c>
      <c r="CY46" s="177">
        <f t="shared" si="31"/>
        <v>0</v>
      </c>
      <c r="CZ46" s="174">
        <v>-0.1408792185152721</v>
      </c>
      <c r="DA46" s="175">
        <v>0</v>
      </c>
      <c r="DB46" s="177">
        <f t="shared" si="32"/>
        <v>0</v>
      </c>
      <c r="DC46" s="228">
        <v>0</v>
      </c>
      <c r="DD46" s="334">
        <v>0</v>
      </c>
      <c r="DE46" s="316">
        <f t="shared" si="33"/>
        <v>0</v>
      </c>
      <c r="DF46" s="174">
        <v>0</v>
      </c>
      <c r="DG46" s="175">
        <v>0</v>
      </c>
      <c r="DH46" s="177">
        <f t="shared" si="34"/>
        <v>0</v>
      </c>
      <c r="DI46" s="332">
        <v>-0.12672372042607644</v>
      </c>
      <c r="DJ46" s="173">
        <f t="shared" si="108"/>
        <v>111278566.88328746</v>
      </c>
      <c r="DK46" s="173">
        <f t="shared" si="35"/>
        <v>-14101633.999132168</v>
      </c>
      <c r="DL46" s="174">
        <v>-0.18186469744934974</v>
      </c>
      <c r="DM46" s="175">
        <v>0</v>
      </c>
      <c r="DN46" s="177">
        <f t="shared" si="36"/>
        <v>0</v>
      </c>
      <c r="DO46" s="332">
        <v>-0.19832925897071998</v>
      </c>
      <c r="DP46" s="173">
        <v>0</v>
      </c>
      <c r="DQ46" s="173">
        <f t="shared" si="37"/>
        <v>0</v>
      </c>
      <c r="DR46" s="431">
        <v>-9.6494539596269441E-2</v>
      </c>
      <c r="DS46" s="335">
        <v>0</v>
      </c>
      <c r="DT46" s="335">
        <v>0</v>
      </c>
      <c r="DU46" s="174">
        <v>-0.3223792064992469</v>
      </c>
      <c r="DV46" s="175">
        <v>0</v>
      </c>
      <c r="DW46" s="177">
        <f t="shared" si="38"/>
        <v>0</v>
      </c>
      <c r="DX46" s="174">
        <v>-0.28103585833277467</v>
      </c>
      <c r="DY46" s="179">
        <v>0</v>
      </c>
      <c r="DZ46" s="179">
        <f t="shared" si="39"/>
        <v>0</v>
      </c>
      <c r="EB46" s="180">
        <f t="shared" si="40"/>
        <v>-4475407456.9530611</v>
      </c>
      <c r="ED46" s="180">
        <f t="shared" si="41"/>
        <v>767643257103.61389</v>
      </c>
      <c r="EF46" s="182">
        <f t="shared" si="42"/>
        <v>-5.8300615755281565E-3</v>
      </c>
      <c r="EG46" s="183">
        <v>-7.1055576407854605E-3</v>
      </c>
    </row>
    <row r="47" spans="1:137" ht="15.75">
      <c r="A47" s="171">
        <v>39326</v>
      </c>
      <c r="B47" s="172">
        <v>774949135005.19568</v>
      </c>
      <c r="C47" s="173">
        <v>22535575144.938835</v>
      </c>
      <c r="D47" s="610"/>
      <c r="E47" s="174">
        <v>0.49476661216606377</v>
      </c>
      <c r="F47" s="201">
        <v>0</v>
      </c>
      <c r="G47" s="175">
        <f t="shared" si="1"/>
        <v>0</v>
      </c>
      <c r="H47" s="176">
        <v>0.11434633121432927</v>
      </c>
      <c r="I47" s="175">
        <f t="shared" si="86"/>
        <v>103299855.37083349</v>
      </c>
      <c r="J47" s="175">
        <f t="shared" si="2"/>
        <v>11811959.476625636</v>
      </c>
      <c r="K47" s="176">
        <v>0</v>
      </c>
      <c r="L47" s="175">
        <f t="shared" si="87"/>
        <v>149870000</v>
      </c>
      <c r="M47" s="177">
        <f t="shared" si="3"/>
        <v>0</v>
      </c>
      <c r="N47" s="174">
        <v>0.12259645157007835</v>
      </c>
      <c r="O47" s="175">
        <f t="shared" si="88"/>
        <v>248518614.58090931</v>
      </c>
      <c r="P47" s="175">
        <f t="shared" si="4"/>
        <v>30467500.296731416</v>
      </c>
      <c r="Q47" s="176">
        <v>0</v>
      </c>
      <c r="R47" s="178">
        <f t="shared" si="89"/>
        <v>120642000</v>
      </c>
      <c r="S47" s="178">
        <f t="shared" si="5"/>
        <v>0</v>
      </c>
      <c r="T47" s="176">
        <v>0.18799828952878297</v>
      </c>
      <c r="U47" s="178">
        <v>0</v>
      </c>
      <c r="V47" s="178">
        <f t="shared" si="6"/>
        <v>0</v>
      </c>
      <c r="W47" s="176">
        <v>0.48316124211966288</v>
      </c>
      <c r="X47" s="178">
        <v>0</v>
      </c>
      <c r="Y47" s="179">
        <f t="shared" si="7"/>
        <v>0</v>
      </c>
      <c r="Z47" s="174">
        <v>0.23309586872040028</v>
      </c>
      <c r="AA47" s="175">
        <f t="shared" si="90"/>
        <v>6350504.130361435</v>
      </c>
      <c r="AB47" s="177">
        <f t="shared" si="8"/>
        <v>1480276.2770790888</v>
      </c>
      <c r="AC47" s="174">
        <v>0</v>
      </c>
      <c r="AD47" s="175">
        <v>0</v>
      </c>
      <c r="AE47" s="177">
        <f t="shared" si="9"/>
        <v>0</v>
      </c>
      <c r="AF47" s="174">
        <v>0.40091056652424223</v>
      </c>
      <c r="AG47" s="175">
        <v>0</v>
      </c>
      <c r="AH47" s="175">
        <f t="shared" si="0"/>
        <v>0</v>
      </c>
      <c r="AI47" s="331">
        <v>0.14087713744400482</v>
      </c>
      <c r="AJ47" s="231">
        <f t="shared" si="91"/>
        <v>1940520611.1644385</v>
      </c>
      <c r="AK47" s="173">
        <f t="shared" si="10"/>
        <v>273374988.85193682</v>
      </c>
      <c r="AL47" s="332">
        <v>0.15023159440992467</v>
      </c>
      <c r="AM47" s="173">
        <f t="shared" si="92"/>
        <v>3166210335.7133684</v>
      </c>
      <c r="AN47" s="173">
        <f t="shared" si="11"/>
        <v>475664826.97140223</v>
      </c>
      <c r="AO47" s="503">
        <v>0</v>
      </c>
      <c r="AP47" s="173">
        <f t="shared" si="93"/>
        <v>1603454000</v>
      </c>
      <c r="AQ47" s="316">
        <f t="shared" si="12"/>
        <v>0</v>
      </c>
      <c r="AR47" s="332">
        <v>0.1424686552840157</v>
      </c>
      <c r="AS47" s="173">
        <f t="shared" si="94"/>
        <v>48052964.027240336</v>
      </c>
      <c r="AT47" s="173">
        <f t="shared" si="13"/>
        <v>6846041.1673721103</v>
      </c>
      <c r="AU47" s="415">
        <v>0</v>
      </c>
      <c r="AV47" s="173">
        <f t="shared" si="95"/>
        <v>99170000</v>
      </c>
      <c r="AW47" s="173">
        <f t="shared" si="14"/>
        <v>0</v>
      </c>
      <c r="AX47" s="176">
        <v>0.11173996095661602</v>
      </c>
      <c r="AY47" s="178">
        <f t="shared" si="96"/>
        <v>73974074.406718135</v>
      </c>
      <c r="AZ47" s="179">
        <f t="shared" si="15"/>
        <v>8265860.1860084925</v>
      </c>
      <c r="BA47" s="174">
        <v>0.2131544480490343</v>
      </c>
      <c r="BB47" s="175">
        <v>0</v>
      </c>
      <c r="BC47" s="177">
        <f t="shared" si="16"/>
        <v>0</v>
      </c>
      <c r="BD47" s="332">
        <v>0.14260590018648658</v>
      </c>
      <c r="BE47" s="173">
        <f t="shared" si="97"/>
        <v>317378282.64126056</v>
      </c>
      <c r="BF47" s="172">
        <f t="shared" si="17"/>
        <v>45260015.695698135</v>
      </c>
      <c r="BG47" s="203">
        <v>0.21005199229755925</v>
      </c>
      <c r="BH47" s="177">
        <v>0</v>
      </c>
      <c r="BI47" s="177">
        <v>0</v>
      </c>
      <c r="BJ47" s="203">
        <v>-0.12096196922499088</v>
      </c>
      <c r="BK47" s="177">
        <f t="shared" si="98"/>
        <v>392771524.75244451</v>
      </c>
      <c r="BL47" s="177">
        <f t="shared" si="18"/>
        <v>-47510417.089557931</v>
      </c>
      <c r="BM47" s="203">
        <v>0.12583171124854195</v>
      </c>
      <c r="BN47" s="177">
        <f t="shared" si="99"/>
        <v>211339958.53556898</v>
      </c>
      <c r="BO47" s="177">
        <f t="shared" si="19"/>
        <v>26593268.637726545</v>
      </c>
      <c r="BP47" s="332">
        <v>0.17216573913961386</v>
      </c>
      <c r="BQ47" s="173">
        <f t="shared" si="100"/>
        <v>370752930.30183727</v>
      </c>
      <c r="BR47" s="172">
        <f t="shared" si="20"/>
        <v>63830952.28359355</v>
      </c>
      <c r="BS47" s="174">
        <v>9.5384544164629367E-2</v>
      </c>
      <c r="BT47" s="175">
        <f t="shared" si="101"/>
        <v>2218884123.9584045</v>
      </c>
      <c r="BU47" s="177">
        <f t="shared" si="21"/>
        <v>211647250.71790537</v>
      </c>
      <c r="BV47" s="174">
        <v>1.5124540862080512E-2</v>
      </c>
      <c r="BW47" s="175">
        <f t="shared" si="102"/>
        <v>41761390.540877789</v>
      </c>
      <c r="BX47" s="177">
        <f t="shared" si="22"/>
        <v>631621.85769280873</v>
      </c>
      <c r="BY47" s="174">
        <v>5.2700485500941585E-2</v>
      </c>
      <c r="BZ47" s="175">
        <f t="shared" si="103"/>
        <v>294190674.90835655</v>
      </c>
      <c r="CA47" s="177">
        <f t="shared" si="23"/>
        <v>15503991.397520063</v>
      </c>
      <c r="CB47" s="174">
        <v>-3.6853176516415407E-3</v>
      </c>
      <c r="CC47" s="175">
        <f t="shared" si="104"/>
        <v>164582974.93217951</v>
      </c>
      <c r="CD47" s="177">
        <f t="shared" si="24"/>
        <v>-606540.54267723835</v>
      </c>
      <c r="CE47" s="174">
        <v>7.9303093282418441E-2</v>
      </c>
      <c r="CF47" s="175">
        <v>0</v>
      </c>
      <c r="CG47" s="177">
        <f t="shared" si="25"/>
        <v>0</v>
      </c>
      <c r="CH47" s="174">
        <v>-5.541354408557405E-2</v>
      </c>
      <c r="CI47" s="175">
        <f t="shared" si="105"/>
        <v>18637389.759149134</v>
      </c>
      <c r="CJ47" s="177">
        <f t="shared" si="26"/>
        <v>-1032763.8190586369</v>
      </c>
      <c r="CK47" s="174">
        <v>0.18947544772714583</v>
      </c>
      <c r="CL47" s="175">
        <f t="shared" si="106"/>
        <v>25588246.973302417</v>
      </c>
      <c r="CM47" s="177">
        <f t="shared" si="27"/>
        <v>4848344.5518192593</v>
      </c>
      <c r="CN47" s="174">
        <v>5.700786790904161E-2</v>
      </c>
      <c r="CO47" s="175">
        <v>0</v>
      </c>
      <c r="CP47" s="177">
        <f t="shared" si="28"/>
        <v>0</v>
      </c>
      <c r="CQ47" s="174">
        <v>9.431294946162791E-2</v>
      </c>
      <c r="CR47" s="175">
        <v>0</v>
      </c>
      <c r="CS47" s="177">
        <f t="shared" si="29"/>
        <v>0</v>
      </c>
      <c r="CT47" s="174">
        <v>0.10197593457702615</v>
      </c>
      <c r="CU47" s="175">
        <f t="shared" si="107"/>
        <v>68157968.953180328</v>
      </c>
      <c r="CV47" s="177">
        <f t="shared" si="30"/>
        <v>6950472.5828724969</v>
      </c>
      <c r="CW47" s="174">
        <v>5.2845911236231134E-2</v>
      </c>
      <c r="CX47" s="175">
        <v>0</v>
      </c>
      <c r="CY47" s="177">
        <f t="shared" si="31"/>
        <v>0</v>
      </c>
      <c r="CZ47" s="174">
        <v>0.36517831097216713</v>
      </c>
      <c r="DA47" s="175">
        <v>0</v>
      </c>
      <c r="DB47" s="177">
        <f t="shared" si="32"/>
        <v>0</v>
      </c>
      <c r="DC47" s="228">
        <v>0</v>
      </c>
      <c r="DD47" s="334">
        <v>0</v>
      </c>
      <c r="DE47" s="316">
        <f t="shared" si="33"/>
        <v>0</v>
      </c>
      <c r="DF47" s="174">
        <v>0</v>
      </c>
      <c r="DG47" s="175">
        <v>0</v>
      </c>
      <c r="DH47" s="177">
        <f t="shared" si="34"/>
        <v>0</v>
      </c>
      <c r="DI47" s="332">
        <v>0.10070006518856507</v>
      </c>
      <c r="DJ47" s="173">
        <f t="shared" si="108"/>
        <v>97176932.884155288</v>
      </c>
      <c r="DK47" s="173">
        <f t="shared" si="35"/>
        <v>9785723.4762592502</v>
      </c>
      <c r="DL47" s="174">
        <v>9.6587764899766421E-2</v>
      </c>
      <c r="DM47" s="175">
        <v>0</v>
      </c>
      <c r="DN47" s="177">
        <f t="shared" si="36"/>
        <v>0</v>
      </c>
      <c r="DO47" s="332">
        <v>-0.1012800618504005</v>
      </c>
      <c r="DP47" s="173">
        <v>0</v>
      </c>
      <c r="DQ47" s="173">
        <f t="shared" si="37"/>
        <v>0</v>
      </c>
      <c r="DR47" s="431">
        <v>7.0663007507687295E-2</v>
      </c>
      <c r="DS47" s="335">
        <v>0</v>
      </c>
      <c r="DT47" s="335">
        <v>0</v>
      </c>
      <c r="DU47" s="174">
        <v>3.3358535929554713E-2</v>
      </c>
      <c r="DV47" s="175">
        <v>0</v>
      </c>
      <c r="DW47" s="177">
        <f t="shared" si="38"/>
        <v>0</v>
      </c>
      <c r="DX47" s="174">
        <v>-4.4374145303735374E-2</v>
      </c>
      <c r="DY47" s="179">
        <v>0</v>
      </c>
      <c r="DZ47" s="179">
        <f t="shared" si="39"/>
        <v>0</v>
      </c>
      <c r="EB47" s="180">
        <f t="shared" si="40"/>
        <v>21391761771.961884</v>
      </c>
      <c r="ED47" s="180">
        <f t="shared" si="41"/>
        <v>763167849646.66125</v>
      </c>
      <c r="EF47" s="182">
        <f t="shared" si="42"/>
        <v>2.8030218754453617E-2</v>
      </c>
      <c r="EG47" s="183">
        <v>2.9080070067808703E-2</v>
      </c>
    </row>
    <row r="48" spans="1:137" ht="15.75">
      <c r="A48" s="185">
        <v>39356</v>
      </c>
      <c r="B48" s="186">
        <v>797484710150.13452</v>
      </c>
      <c r="C48" s="173">
        <v>23878047998.277969</v>
      </c>
      <c r="D48" s="610"/>
      <c r="E48" s="174">
        <v>0.22545573590358559</v>
      </c>
      <c r="F48" s="201">
        <v>0</v>
      </c>
      <c r="G48" s="175">
        <f t="shared" si="1"/>
        <v>0</v>
      </c>
      <c r="H48" s="176">
        <v>8.9948685245120244E-2</v>
      </c>
      <c r="I48" s="175">
        <f t="shared" si="86"/>
        <v>115111814.84745914</v>
      </c>
      <c r="J48" s="175">
        <f t="shared" si="2"/>
        <v>10354156.401708661</v>
      </c>
      <c r="K48" s="176">
        <v>0</v>
      </c>
      <c r="L48" s="175">
        <f t="shared" si="87"/>
        <v>149870000</v>
      </c>
      <c r="M48" s="177">
        <f t="shared" si="3"/>
        <v>0</v>
      </c>
      <c r="N48" s="174">
        <v>7.7380406363870516E-2</v>
      </c>
      <c r="O48" s="175">
        <f t="shared" si="88"/>
        <v>278986114.87764072</v>
      </c>
      <c r="P48" s="175">
        <f t="shared" si="4"/>
        <v>21588058.939109299</v>
      </c>
      <c r="Q48" s="176">
        <v>0</v>
      </c>
      <c r="R48" s="178">
        <f t="shared" si="89"/>
        <v>120642000</v>
      </c>
      <c r="S48" s="178">
        <f t="shared" si="5"/>
        <v>0</v>
      </c>
      <c r="T48" s="176">
        <v>-1.3375516127526453E-2</v>
      </c>
      <c r="U48" s="178">
        <v>0</v>
      </c>
      <c r="V48" s="178">
        <f t="shared" si="6"/>
        <v>0</v>
      </c>
      <c r="W48" s="176">
        <v>0.26711721879643358</v>
      </c>
      <c r="X48" s="178">
        <v>0</v>
      </c>
      <c r="Y48" s="179">
        <f t="shared" si="7"/>
        <v>0</v>
      </c>
      <c r="Z48" s="174">
        <v>0.22818263310758585</v>
      </c>
      <c r="AA48" s="175">
        <f t="shared" si="90"/>
        <v>7830780.4074405245</v>
      </c>
      <c r="AB48" s="177">
        <f t="shared" si="8"/>
        <v>1786848.0926570729</v>
      </c>
      <c r="AC48" s="174">
        <v>0</v>
      </c>
      <c r="AD48" s="175">
        <v>0</v>
      </c>
      <c r="AE48" s="177">
        <f t="shared" si="9"/>
        <v>0</v>
      </c>
      <c r="AF48" s="174">
        <v>0.44391781961533633</v>
      </c>
      <c r="AG48" s="175">
        <v>0</v>
      </c>
      <c r="AH48" s="175">
        <f t="shared" si="0"/>
        <v>0</v>
      </c>
      <c r="AI48" s="331">
        <v>0.14803504126696826</v>
      </c>
      <c r="AJ48" s="231">
        <f t="shared" si="91"/>
        <v>2213895600.0163751</v>
      </c>
      <c r="AK48" s="173">
        <f t="shared" si="10"/>
        <v>327734126.50918353</v>
      </c>
      <c r="AL48" s="332">
        <v>3.7425945236694712E-3</v>
      </c>
      <c r="AM48" s="173">
        <f t="shared" si="92"/>
        <v>3641875162.6847706</v>
      </c>
      <c r="AN48" s="173">
        <f t="shared" si="11"/>
        <v>13630062.039751887</v>
      </c>
      <c r="AO48" s="503">
        <v>0</v>
      </c>
      <c r="AP48" s="173">
        <f t="shared" si="93"/>
        <v>1603454000</v>
      </c>
      <c r="AQ48" s="316">
        <f t="shared" si="12"/>
        <v>0</v>
      </c>
      <c r="AR48" s="332">
        <v>9.7419394045331772E-2</v>
      </c>
      <c r="AS48" s="173">
        <f t="shared" si="94"/>
        <v>54899005.194612451</v>
      </c>
      <c r="AT48" s="173">
        <f t="shared" si="13"/>
        <v>5348227.8197506666</v>
      </c>
      <c r="AU48" s="415">
        <v>0</v>
      </c>
      <c r="AV48" s="173">
        <f t="shared" si="95"/>
        <v>99170000</v>
      </c>
      <c r="AW48" s="173">
        <f t="shared" si="14"/>
        <v>0</v>
      </c>
      <c r="AX48" s="176">
        <v>9.0947740792367532E-2</v>
      </c>
      <c r="AY48" s="178">
        <f t="shared" si="96"/>
        <v>82239934.592726633</v>
      </c>
      <c r="AZ48" s="179">
        <f t="shared" si="15"/>
        <v>7479536.2541205613</v>
      </c>
      <c r="BA48" s="174">
        <v>0.17796082102814839</v>
      </c>
      <c r="BB48" s="175">
        <v>0</v>
      </c>
      <c r="BC48" s="177">
        <f t="shared" si="16"/>
        <v>0</v>
      </c>
      <c r="BD48" s="332">
        <v>7.8752734277078365E-3</v>
      </c>
      <c r="BE48" s="173">
        <f t="shared" si="97"/>
        <v>362638298.33695871</v>
      </c>
      <c r="BF48" s="172">
        <f t="shared" si="17"/>
        <v>2855875.7547622379</v>
      </c>
      <c r="BG48" s="203">
        <v>0.14184366675862611</v>
      </c>
      <c r="BH48" s="177">
        <v>0</v>
      </c>
      <c r="BI48" s="177">
        <v>0</v>
      </c>
      <c r="BJ48" s="203">
        <v>-0.26913171945136899</v>
      </c>
      <c r="BK48" s="177">
        <f t="shared" si="98"/>
        <v>345261107.66288656</v>
      </c>
      <c r="BL48" s="177">
        <f t="shared" si="18"/>
        <v>-92920715.564996883</v>
      </c>
      <c r="BM48" s="203">
        <v>2.2592958202840328E-2</v>
      </c>
      <c r="BN48" s="177">
        <f t="shared" si="99"/>
        <v>237933227.1732955</v>
      </c>
      <c r="BO48" s="177">
        <f t="shared" si="19"/>
        <v>5375615.4565931773</v>
      </c>
      <c r="BP48" s="332">
        <v>9.4598789202431033E-2</v>
      </c>
      <c r="BQ48" s="173">
        <f t="shared" si="100"/>
        <v>434583882.5854308</v>
      </c>
      <c r="BR48" s="172">
        <f t="shared" si="20"/>
        <v>41111109.099473208</v>
      </c>
      <c r="BS48" s="174">
        <v>8.9554009586160319E-2</v>
      </c>
      <c r="BT48" s="175">
        <f t="shared" si="101"/>
        <v>2430531374.6763096</v>
      </c>
      <c r="BU48" s="177">
        <f t="shared" si="21"/>
        <v>217663830.02722564</v>
      </c>
      <c r="BV48" s="174">
        <v>-1.9406150922250672E-2</v>
      </c>
      <c r="BW48" s="175">
        <f t="shared" si="102"/>
        <v>42393012.398570605</v>
      </c>
      <c r="BX48" s="177">
        <f t="shared" si="22"/>
        <v>-822685.1966555051</v>
      </c>
      <c r="BY48" s="174">
        <v>-1.7005411821246902E-2</v>
      </c>
      <c r="BZ48" s="175">
        <f t="shared" si="103"/>
        <v>309694666.30587661</v>
      </c>
      <c r="CA48" s="177">
        <f t="shared" si="23"/>
        <v>-5266485.3393750684</v>
      </c>
      <c r="CB48" s="174">
        <v>4.7687013080161831E-3</v>
      </c>
      <c r="CC48" s="175">
        <f t="shared" si="104"/>
        <v>163976434.38950226</v>
      </c>
      <c r="CD48" s="177">
        <f t="shared" si="24"/>
        <v>781954.63715704926</v>
      </c>
      <c r="CE48" s="174">
        <v>0.16348307919491878</v>
      </c>
      <c r="CF48" s="175">
        <v>0</v>
      </c>
      <c r="CG48" s="177">
        <f t="shared" si="25"/>
        <v>0</v>
      </c>
      <c r="CH48" s="174">
        <v>2.8616541365821636E-2</v>
      </c>
      <c r="CI48" s="175">
        <f t="shared" si="105"/>
        <v>17604625.940090496</v>
      </c>
      <c r="CJ48" s="177">
        <f t="shared" si="26"/>
        <v>503783.5064444163</v>
      </c>
      <c r="CK48" s="174">
        <v>0.16310843284071985</v>
      </c>
      <c r="CL48" s="175">
        <f t="shared" si="106"/>
        <v>30436591.525121678</v>
      </c>
      <c r="CM48" s="177">
        <f t="shared" si="27"/>
        <v>4964464.7446757322</v>
      </c>
      <c r="CN48" s="174">
        <v>-4.4824569230053506E-2</v>
      </c>
      <c r="CO48" s="175">
        <v>0</v>
      </c>
      <c r="CP48" s="177">
        <f t="shared" si="28"/>
        <v>0</v>
      </c>
      <c r="CQ48" s="174">
        <v>0.50299916685963753</v>
      </c>
      <c r="CR48" s="175">
        <v>0</v>
      </c>
      <c r="CS48" s="177">
        <f t="shared" si="29"/>
        <v>0</v>
      </c>
      <c r="CT48" s="174">
        <v>6.4868616938404094E-2</v>
      </c>
      <c r="CU48" s="175">
        <f t="shared" si="107"/>
        <v>75108441.536052823</v>
      </c>
      <c r="CV48" s="177">
        <f t="shared" si="30"/>
        <v>4872180.7228427297</v>
      </c>
      <c r="CW48" s="174">
        <v>0.13572703723297891</v>
      </c>
      <c r="CX48" s="175">
        <v>0</v>
      </c>
      <c r="CY48" s="177">
        <f t="shared" si="31"/>
        <v>0</v>
      </c>
      <c r="CZ48" s="174">
        <v>8.8682992711330219E-2</v>
      </c>
      <c r="DA48" s="175">
        <v>0</v>
      </c>
      <c r="DB48" s="177">
        <f t="shared" si="32"/>
        <v>0</v>
      </c>
      <c r="DC48" s="228">
        <v>0</v>
      </c>
      <c r="DD48" s="334">
        <v>0</v>
      </c>
      <c r="DE48" s="316">
        <f t="shared" si="33"/>
        <v>0</v>
      </c>
      <c r="DF48" s="174">
        <v>0</v>
      </c>
      <c r="DG48" s="175">
        <v>0</v>
      </c>
      <c r="DH48" s="177">
        <f t="shared" si="34"/>
        <v>0</v>
      </c>
      <c r="DI48" s="332">
        <v>-0.20489469258816909</v>
      </c>
      <c r="DJ48" s="173">
        <f t="shared" si="108"/>
        <v>106962656.36041453</v>
      </c>
      <c r="DK48" s="173">
        <f t="shared" si="35"/>
        <v>-21916080.593381103</v>
      </c>
      <c r="DL48" s="174">
        <v>6.071413705429473E-2</v>
      </c>
      <c r="DM48" s="175">
        <v>0</v>
      </c>
      <c r="DN48" s="177">
        <f t="shared" si="36"/>
        <v>0</v>
      </c>
      <c r="DO48" s="332">
        <v>-3.6808716580005924E-2</v>
      </c>
      <c r="DP48" s="173">
        <v>0</v>
      </c>
      <c r="DQ48" s="173">
        <f t="shared" si="37"/>
        <v>0</v>
      </c>
      <c r="DR48" s="431">
        <v>2.4008734533234592E-2</v>
      </c>
      <c r="DS48" s="335">
        <v>0</v>
      </c>
      <c r="DT48" s="335">
        <v>0</v>
      </c>
      <c r="DU48" s="174">
        <v>0.50329833022586878</v>
      </c>
      <c r="DV48" s="175">
        <v>0</v>
      </c>
      <c r="DW48" s="177">
        <f t="shared" si="38"/>
        <v>0</v>
      </c>
      <c r="DX48" s="174">
        <v>0.46329272093351359</v>
      </c>
      <c r="DY48" s="179">
        <v>0</v>
      </c>
      <c r="DZ48" s="179">
        <f t="shared" si="39"/>
        <v>0</v>
      </c>
      <c r="EB48" s="180">
        <f t="shared" si="40"/>
        <v>23332924134.966927</v>
      </c>
      <c r="ED48" s="180">
        <f t="shared" si="41"/>
        <v>784559611418.62292</v>
      </c>
      <c r="EF48" s="182">
        <f t="shared" si="42"/>
        <v>2.9740154598038589E-2</v>
      </c>
      <c r="EG48" s="183">
        <v>2.9941700065676102E-2</v>
      </c>
    </row>
    <row r="49" spans="1:137" ht="15.75">
      <c r="A49" s="171">
        <v>39387</v>
      </c>
      <c r="B49" s="172">
        <v>821362758148.41248</v>
      </c>
      <c r="C49" s="173">
        <v>-38914742910.208046</v>
      </c>
      <c r="D49" s="610"/>
      <c r="E49" s="174">
        <v>-9.0246931644973757E-2</v>
      </c>
      <c r="F49" s="201">
        <v>0</v>
      </c>
      <c r="G49" s="175">
        <f t="shared" si="1"/>
        <v>0</v>
      </c>
      <c r="H49" s="176">
        <v>0.10585879822702109</v>
      </c>
      <c r="I49" s="175">
        <f t="shared" si="86"/>
        <v>125465971.24916781</v>
      </c>
      <c r="J49" s="175">
        <f t="shared" si="2"/>
        <v>13281676.934822885</v>
      </c>
      <c r="K49" s="176">
        <v>-0.19453179932496767</v>
      </c>
      <c r="L49" s="175">
        <f t="shared" si="87"/>
        <v>149870000</v>
      </c>
      <c r="M49" s="177">
        <f t="shared" si="3"/>
        <v>-29154480.764832906</v>
      </c>
      <c r="N49" s="174">
        <v>7.9307639599220825E-2</v>
      </c>
      <c r="O49" s="175">
        <f t="shared" si="88"/>
        <v>300574173.81675005</v>
      </c>
      <c r="P49" s="175">
        <f t="shared" si="4"/>
        <v>23837828.249892369</v>
      </c>
      <c r="Q49" s="176">
        <v>0</v>
      </c>
      <c r="R49" s="178">
        <f t="shared" si="89"/>
        <v>120642000</v>
      </c>
      <c r="S49" s="178">
        <f t="shared" si="5"/>
        <v>0</v>
      </c>
      <c r="T49" s="176">
        <v>-0.19929498347229443</v>
      </c>
      <c r="U49" s="178">
        <v>0</v>
      </c>
      <c r="V49" s="178">
        <f t="shared" si="6"/>
        <v>0</v>
      </c>
      <c r="W49" s="176">
        <v>-8.1880977812212707E-2</v>
      </c>
      <c r="X49" s="178">
        <v>0</v>
      </c>
      <c r="Y49" s="179">
        <f t="shared" si="7"/>
        <v>0</v>
      </c>
      <c r="Z49" s="174">
        <v>-0.10196045985121689</v>
      </c>
      <c r="AA49" s="175">
        <f t="shared" si="90"/>
        <v>9617628.500097597</v>
      </c>
      <c r="AB49" s="177">
        <f t="shared" si="8"/>
        <v>-980617.82454812038</v>
      </c>
      <c r="AC49" s="174">
        <v>0</v>
      </c>
      <c r="AD49" s="175">
        <v>0</v>
      </c>
      <c r="AE49" s="177">
        <f t="shared" si="9"/>
        <v>0</v>
      </c>
      <c r="AF49" s="174">
        <v>0.13544195057938468</v>
      </c>
      <c r="AG49" s="175">
        <v>0</v>
      </c>
      <c r="AH49" s="175">
        <f t="shared" si="0"/>
        <v>0</v>
      </c>
      <c r="AI49" s="331">
        <v>-0.15710766496705875</v>
      </c>
      <c r="AJ49" s="231">
        <f t="shared" si="91"/>
        <v>2541629726.5255585</v>
      </c>
      <c r="AK49" s="173">
        <f t="shared" si="10"/>
        <v>-399309511.54529458</v>
      </c>
      <c r="AL49" s="332">
        <v>-4.1605068862431656E-2</v>
      </c>
      <c r="AM49" s="173">
        <f t="shared" si="92"/>
        <v>3655505224.7245226</v>
      </c>
      <c r="AN49" s="173">
        <f t="shared" si="11"/>
        <v>-152087546.60164246</v>
      </c>
      <c r="AO49" s="503">
        <v>0</v>
      </c>
      <c r="AP49" s="173">
        <f t="shared" si="93"/>
        <v>1603454000</v>
      </c>
      <c r="AQ49" s="316">
        <f t="shared" si="12"/>
        <v>0</v>
      </c>
      <c r="AR49" s="332">
        <v>0.13847947754651546</v>
      </c>
      <c r="AS49" s="173">
        <f t="shared" si="94"/>
        <v>60247233.014363118</v>
      </c>
      <c r="AT49" s="173">
        <f t="shared" si="13"/>
        <v>8343005.351452182</v>
      </c>
      <c r="AU49" s="415">
        <v>0</v>
      </c>
      <c r="AV49" s="173">
        <f t="shared" si="95"/>
        <v>99170000</v>
      </c>
      <c r="AW49" s="173">
        <f t="shared" si="14"/>
        <v>0</v>
      </c>
      <c r="AX49" s="176">
        <v>-2.3789891117673996E-2</v>
      </c>
      <c r="AY49" s="178">
        <f t="shared" si="96"/>
        <v>89719470.846847191</v>
      </c>
      <c r="AZ49" s="179">
        <f t="shared" si="15"/>
        <v>-2134416.4425818212</v>
      </c>
      <c r="BA49" s="174">
        <v>-4.8643113811418587E-2</v>
      </c>
      <c r="BB49" s="175">
        <v>0</v>
      </c>
      <c r="BC49" s="177">
        <f t="shared" si="16"/>
        <v>0</v>
      </c>
      <c r="BD49" s="332">
        <v>-0.11393017118569436</v>
      </c>
      <c r="BE49" s="173">
        <f t="shared" si="97"/>
        <v>365494174.09172094</v>
      </c>
      <c r="BF49" s="172">
        <f t="shared" si="17"/>
        <v>-41640813.82164374</v>
      </c>
      <c r="BG49" s="203">
        <v>-9.938355206257049E-3</v>
      </c>
      <c r="BH49" s="177">
        <v>0</v>
      </c>
      <c r="BI49" s="177">
        <v>0</v>
      </c>
      <c r="BJ49" s="203">
        <v>-7.7641982166523169E-2</v>
      </c>
      <c r="BK49" s="177">
        <f t="shared" si="98"/>
        <v>252340392.09788969</v>
      </c>
      <c r="BL49" s="177">
        <f t="shared" si="18"/>
        <v>-19592208.223157816</v>
      </c>
      <c r="BM49" s="203">
        <v>-0.25800710585925712</v>
      </c>
      <c r="BN49" s="177">
        <f t="shared" si="99"/>
        <v>243308842.62988868</v>
      </c>
      <c r="BO49" s="177">
        <f t="shared" si="19"/>
        <v>-62775410.316903025</v>
      </c>
      <c r="BP49" s="332">
        <v>3.6323323985187589E-2</v>
      </c>
      <c r="BQ49" s="173">
        <f t="shared" si="100"/>
        <v>475694991.68490398</v>
      </c>
      <c r="BR49" s="172">
        <f t="shared" si="20"/>
        <v>17278823.301101882</v>
      </c>
      <c r="BS49" s="174">
        <v>2.6878504009589018E-2</v>
      </c>
      <c r="BT49" s="175">
        <f t="shared" si="101"/>
        <v>2648195204.7035351</v>
      </c>
      <c r="BU49" s="177">
        <f t="shared" si="21"/>
        <v>71179525.427798375</v>
      </c>
      <c r="BV49" s="174">
        <v>-3.1676905849997113E-2</v>
      </c>
      <c r="BW49" s="175">
        <f t="shared" si="102"/>
        <v>41570327.2019151</v>
      </c>
      <c r="BX49" s="177">
        <f t="shared" si="22"/>
        <v>-1316819.3409286386</v>
      </c>
      <c r="BY49" s="174">
        <v>2.2252244277367418E-2</v>
      </c>
      <c r="BZ49" s="175">
        <f t="shared" si="103"/>
        <v>304428180.96650153</v>
      </c>
      <c r="CA49" s="177">
        <f t="shared" si="23"/>
        <v>6774210.2477812069</v>
      </c>
      <c r="CB49" s="174">
        <v>1.2265743999997162E-2</v>
      </c>
      <c r="CC49" s="175">
        <f t="shared" si="104"/>
        <v>164758389.02665931</v>
      </c>
      <c r="CD49" s="177">
        <f t="shared" si="24"/>
        <v>2020884.2216529448</v>
      </c>
      <c r="CE49" s="174">
        <v>0.1152277031032406</v>
      </c>
      <c r="CF49" s="175">
        <v>0</v>
      </c>
      <c r="CG49" s="177">
        <f t="shared" si="25"/>
        <v>0</v>
      </c>
      <c r="CH49" s="174">
        <v>0.14477060223180249</v>
      </c>
      <c r="CI49" s="175">
        <f t="shared" si="105"/>
        <v>18108409.446534913</v>
      </c>
      <c r="CJ49" s="177">
        <f t="shared" si="26"/>
        <v>2621565.3410349204</v>
      </c>
      <c r="CK49" s="174">
        <v>7.6105510858891473E-2</v>
      </c>
      <c r="CL49" s="175">
        <f t="shared" si="106"/>
        <v>35401056.269797415</v>
      </c>
      <c r="CM49" s="177">
        <f t="shared" si="27"/>
        <v>2694215.472357295</v>
      </c>
      <c r="CN49" s="174">
        <v>-1.0024384064078842E-2</v>
      </c>
      <c r="CO49" s="175">
        <v>0</v>
      </c>
      <c r="CP49" s="177">
        <f t="shared" si="28"/>
        <v>0</v>
      </c>
      <c r="CQ49" s="174">
        <v>-0.15016550983774019</v>
      </c>
      <c r="CR49" s="175">
        <v>0</v>
      </c>
      <c r="CS49" s="177">
        <f t="shared" si="29"/>
        <v>0</v>
      </c>
      <c r="CT49" s="174">
        <v>2.0119829329756381E-2</v>
      </c>
      <c r="CU49" s="175">
        <f t="shared" si="107"/>
        <v>79980622.258895546</v>
      </c>
      <c r="CV49" s="177">
        <f t="shared" si="30"/>
        <v>1609196.4695366926</v>
      </c>
      <c r="CW49" s="174">
        <v>-0.13609780850125738</v>
      </c>
      <c r="CX49" s="175">
        <v>0</v>
      </c>
      <c r="CY49" s="177">
        <f t="shared" si="31"/>
        <v>0</v>
      </c>
      <c r="CZ49" s="174">
        <v>0.13624325806267371</v>
      </c>
      <c r="DA49" s="175">
        <v>0</v>
      </c>
      <c r="DB49" s="177">
        <f t="shared" si="32"/>
        <v>0</v>
      </c>
      <c r="DC49" s="228">
        <v>0</v>
      </c>
      <c r="DD49" s="334">
        <v>0</v>
      </c>
      <c r="DE49" s="316">
        <f t="shared" si="33"/>
        <v>0</v>
      </c>
      <c r="DF49" s="174">
        <v>0</v>
      </c>
      <c r="DG49" s="175">
        <v>0</v>
      </c>
      <c r="DH49" s="177">
        <f t="shared" si="34"/>
        <v>0</v>
      </c>
      <c r="DI49" s="332">
        <v>-1.5405970057226163E-3</v>
      </c>
      <c r="DJ49" s="173">
        <f t="shared" si="108"/>
        <v>85046575.767033428</v>
      </c>
      <c r="DK49" s="173">
        <f t="shared" si="35"/>
        <v>-131022.49997365332</v>
      </c>
      <c r="DL49" s="174">
        <v>0.13340831817503915</v>
      </c>
      <c r="DM49" s="175">
        <v>0</v>
      </c>
      <c r="DN49" s="177">
        <f t="shared" si="36"/>
        <v>0</v>
      </c>
      <c r="DO49" s="332">
        <v>-0.10209261797457991</v>
      </c>
      <c r="DP49" s="173">
        <v>0</v>
      </c>
      <c r="DQ49" s="173">
        <f t="shared" si="37"/>
        <v>0</v>
      </c>
      <c r="DR49" s="431">
        <v>-2.8692494634994011E-2</v>
      </c>
      <c r="DS49" s="335">
        <v>0</v>
      </c>
      <c r="DT49" s="335">
        <v>0</v>
      </c>
      <c r="DU49" s="174">
        <v>3.324074773944713E-2</v>
      </c>
      <c r="DV49" s="175">
        <v>0</v>
      </c>
      <c r="DW49" s="177">
        <f t="shared" si="38"/>
        <v>0</v>
      </c>
      <c r="DX49" s="174">
        <v>-5.1267222027548021E-2</v>
      </c>
      <c r="DY49" s="179">
        <v>0</v>
      </c>
      <c r="DZ49" s="179">
        <f t="shared" si="39"/>
        <v>0</v>
      </c>
      <c r="EB49" s="180">
        <f t="shared" si="40"/>
        <v>-38355260993.843971</v>
      </c>
      <c r="ED49" s="180">
        <f t="shared" si="41"/>
        <v>807892535553.58997</v>
      </c>
      <c r="EF49" s="182">
        <f t="shared" si="42"/>
        <v>-4.7475696712016159E-2</v>
      </c>
      <c r="EG49" s="183">
        <v>-4.7378265600857103E-2</v>
      </c>
    </row>
    <row r="50" spans="1:137" ht="15.75">
      <c r="A50" s="187">
        <v>39417</v>
      </c>
      <c r="B50" s="188">
        <v>782448015238.20447</v>
      </c>
      <c r="C50" s="189">
        <v>-7032586367.7503929</v>
      </c>
      <c r="D50" s="612"/>
      <c r="E50" s="190">
        <v>9.4995079106809738E-2</v>
      </c>
      <c r="F50" s="202">
        <v>0</v>
      </c>
      <c r="G50" s="191">
        <f t="shared" si="1"/>
        <v>0</v>
      </c>
      <c r="H50" s="192">
        <v>0.26187855197648219</v>
      </c>
      <c r="I50" s="191">
        <f t="shared" si="86"/>
        <v>138747648.18399072</v>
      </c>
      <c r="J50" s="191">
        <f t="shared" si="2"/>
        <v>36335033.196565874</v>
      </c>
      <c r="K50" s="192">
        <v>-1.8479506990386169E-2</v>
      </c>
      <c r="L50" s="191">
        <f t="shared" si="87"/>
        <v>120715519.2351671</v>
      </c>
      <c r="M50" s="193">
        <f t="shared" si="3"/>
        <v>-2230763.2815543665</v>
      </c>
      <c r="N50" s="190">
        <v>0.13791443106522044</v>
      </c>
      <c r="O50" s="191">
        <f t="shared" si="88"/>
        <v>324412002.0666424</v>
      </c>
      <c r="P50" s="191">
        <f t="shared" si="4"/>
        <v>44741096.695750102</v>
      </c>
      <c r="Q50" s="192">
        <v>0</v>
      </c>
      <c r="R50" s="194">
        <f t="shared" si="89"/>
        <v>120642000</v>
      </c>
      <c r="S50" s="194">
        <f t="shared" si="5"/>
        <v>0</v>
      </c>
      <c r="T50" s="192">
        <v>0.12104723929980303</v>
      </c>
      <c r="U50" s="194">
        <v>0</v>
      </c>
      <c r="V50" s="194">
        <f t="shared" si="6"/>
        <v>0</v>
      </c>
      <c r="W50" s="192">
        <v>0.11488415687897117</v>
      </c>
      <c r="X50" s="194">
        <v>0</v>
      </c>
      <c r="Y50" s="195">
        <f t="shared" si="7"/>
        <v>0</v>
      </c>
      <c r="Z50" s="190">
        <v>-4.4881980650711374E-3</v>
      </c>
      <c r="AA50" s="191">
        <f t="shared" si="90"/>
        <v>8637010.6755494755</v>
      </c>
      <c r="AB50" s="193">
        <f t="shared" si="8"/>
        <v>-38764.614601999914</v>
      </c>
      <c r="AC50" s="190">
        <v>0</v>
      </c>
      <c r="AD50" s="191">
        <v>0</v>
      </c>
      <c r="AE50" s="193">
        <f t="shared" si="9"/>
        <v>0</v>
      </c>
      <c r="AF50" s="190">
        <v>6.2803103159402726E-2</v>
      </c>
      <c r="AG50" s="191">
        <v>0</v>
      </c>
      <c r="AH50" s="191">
        <f t="shared" si="0"/>
        <v>0</v>
      </c>
      <c r="AI50" s="343">
        <v>-1.6159401513049766E-2</v>
      </c>
      <c r="AJ50" s="344">
        <f t="shared" si="91"/>
        <v>2142320214.9802639</v>
      </c>
      <c r="AK50" s="189">
        <f t="shared" si="10"/>
        <v>-34618612.523389176</v>
      </c>
      <c r="AL50" s="345">
        <v>-2.3877774395986807E-2</v>
      </c>
      <c r="AM50" s="189">
        <f t="shared" si="92"/>
        <v>3503417678.12288</v>
      </c>
      <c r="AN50" s="189">
        <f t="shared" si="11"/>
        <v>-83653816.933130056</v>
      </c>
      <c r="AO50" s="504">
        <v>0</v>
      </c>
      <c r="AP50" s="189">
        <f t="shared" si="93"/>
        <v>1603454000</v>
      </c>
      <c r="AQ50" s="317">
        <f t="shared" si="12"/>
        <v>0</v>
      </c>
      <c r="AR50" s="345">
        <v>0.11955626773963558</v>
      </c>
      <c r="AS50" s="189">
        <f t="shared" si="94"/>
        <v>68590238.365815297</v>
      </c>
      <c r="AT50" s="189">
        <f t="shared" si="13"/>
        <v>8200392.9023888381</v>
      </c>
      <c r="AU50" s="416">
        <v>0</v>
      </c>
      <c r="AV50" s="189">
        <f t="shared" si="95"/>
        <v>99170000</v>
      </c>
      <c r="AW50" s="189">
        <f t="shared" si="14"/>
        <v>0</v>
      </c>
      <c r="AX50" s="192">
        <v>0.20162621313095386</v>
      </c>
      <c r="AY50" s="194">
        <f t="shared" si="96"/>
        <v>87585054.404265359</v>
      </c>
      <c r="AZ50" s="195">
        <f t="shared" si="15"/>
        <v>17659442.846400596</v>
      </c>
      <c r="BA50" s="190">
        <v>0.27319743808806357</v>
      </c>
      <c r="BB50" s="191">
        <v>0</v>
      </c>
      <c r="BC50" s="193">
        <f t="shared" si="16"/>
        <v>0</v>
      </c>
      <c r="BD50" s="345">
        <v>-1.8576203091684472E-2</v>
      </c>
      <c r="BE50" s="189">
        <f t="shared" si="97"/>
        <v>323853360.27007717</v>
      </c>
      <c r="BF50" s="188">
        <f t="shared" si="17"/>
        <v>-6015965.7923014127</v>
      </c>
      <c r="BG50" s="204">
        <v>2.9101078432053139E-2</v>
      </c>
      <c r="BH50" s="191">
        <v>0</v>
      </c>
      <c r="BI50" s="193">
        <v>0</v>
      </c>
      <c r="BJ50" s="204">
        <v>9.8833456606461367E-2</v>
      </c>
      <c r="BK50" s="193">
        <f t="shared" si="98"/>
        <v>232748183.87473187</v>
      </c>
      <c r="BL50" s="193">
        <f t="shared" si="18"/>
        <v>23003307.531216003</v>
      </c>
      <c r="BM50" s="204">
        <v>-4.8677369164701341E-2</v>
      </c>
      <c r="BN50" s="193">
        <f t="shared" si="99"/>
        <v>180533432.31298566</v>
      </c>
      <c r="BO50" s="193">
        <f t="shared" si="19"/>
        <v>-8787892.5312698241</v>
      </c>
      <c r="BP50" s="345">
        <v>-2.0497456402430076E-2</v>
      </c>
      <c r="BQ50" s="189">
        <f t="shared" si="100"/>
        <v>492973814.9860059</v>
      </c>
      <c r="BR50" s="188">
        <f t="shared" si="20"/>
        <v>-10104709.280215286</v>
      </c>
      <c r="BS50" s="190">
        <v>-3.7591057735068614E-3</v>
      </c>
      <c r="BT50" s="191">
        <f>BT49*(1+BS49)</f>
        <v>2719374730.1313334</v>
      </c>
      <c r="BU50" s="193">
        <f t="shared" si="21"/>
        <v>-10222417.248365358</v>
      </c>
      <c r="BV50" s="190">
        <v>7.6227601816561436E-2</v>
      </c>
      <c r="BW50" s="191">
        <f t="shared" si="102"/>
        <v>40253507.860986456</v>
      </c>
      <c r="BX50" s="193">
        <f t="shared" si="22"/>
        <v>3068428.3689471013</v>
      </c>
      <c r="BY50" s="190">
        <v>2.5926787119659452E-2</v>
      </c>
      <c r="BZ50" s="191">
        <f t="shared" si="103"/>
        <v>311202391.21428275</v>
      </c>
      <c r="CA50" s="193">
        <f t="shared" si="23"/>
        <v>8068478.1481416877</v>
      </c>
      <c r="CB50" s="190">
        <v>2.3405418586395495E-2</v>
      </c>
      <c r="CC50" s="191">
        <f t="shared" si="104"/>
        <v>166779273.24831226</v>
      </c>
      <c r="CD50" s="193">
        <f t="shared" si="24"/>
        <v>3903538.7019115807</v>
      </c>
      <c r="CE50" s="190">
        <v>-3.4691168259174739E-2</v>
      </c>
      <c r="CF50" s="191">
        <v>0</v>
      </c>
      <c r="CG50" s="193">
        <f t="shared" si="25"/>
        <v>0</v>
      </c>
      <c r="CH50" s="190">
        <v>-7.1718664509469163E-2</v>
      </c>
      <c r="CI50" s="191">
        <f t="shared" si="105"/>
        <v>20729974.787569832</v>
      </c>
      <c r="CJ50" s="193">
        <f t="shared" si="26"/>
        <v>-1486726.107079475</v>
      </c>
      <c r="CK50" s="190">
        <v>-2.9950184888778316E-2</v>
      </c>
      <c r="CL50" s="191">
        <f t="shared" si="106"/>
        <v>38095271.74215471</v>
      </c>
      <c r="CM50" s="193">
        <f t="shared" si="27"/>
        <v>-1140960.4320657856</v>
      </c>
      <c r="CN50" s="190">
        <v>0.13725321907748181</v>
      </c>
      <c r="CO50" s="191">
        <v>0</v>
      </c>
      <c r="CP50" s="193">
        <f t="shared" si="28"/>
        <v>0</v>
      </c>
      <c r="CQ50" s="190">
        <v>-5.6973998946899015E-2</v>
      </c>
      <c r="CR50" s="191">
        <v>0</v>
      </c>
      <c r="CS50" s="193">
        <f t="shared" si="29"/>
        <v>0</v>
      </c>
      <c r="CT50" s="190">
        <v>-1.0096286454771225E-3</v>
      </c>
      <c r="CU50" s="191">
        <f t="shared" si="107"/>
        <v>81589818.728432238</v>
      </c>
      <c r="CV50" s="193">
        <f t="shared" si="30"/>
        <v>-82375.418167511001</v>
      </c>
      <c r="CW50" s="190">
        <v>-2.6903646651380765E-2</v>
      </c>
      <c r="CX50" s="191">
        <v>0</v>
      </c>
      <c r="CY50" s="193">
        <f t="shared" si="31"/>
        <v>0</v>
      </c>
      <c r="CZ50" s="190">
        <v>0.24262329805767641</v>
      </c>
      <c r="DA50" s="191">
        <v>0</v>
      </c>
      <c r="DB50" s="193">
        <f t="shared" si="32"/>
        <v>0</v>
      </c>
      <c r="DC50" s="341">
        <v>0</v>
      </c>
      <c r="DD50" s="347">
        <v>0</v>
      </c>
      <c r="DE50" s="317">
        <f t="shared" si="33"/>
        <v>0</v>
      </c>
      <c r="DF50" s="190">
        <v>0</v>
      </c>
      <c r="DG50" s="191">
        <v>0</v>
      </c>
      <c r="DH50" s="193">
        <f t="shared" si="34"/>
        <v>0</v>
      </c>
      <c r="DI50" s="345">
        <v>3.5335196727435937E-2</v>
      </c>
      <c r="DJ50" s="189">
        <f t="shared" si="108"/>
        <v>84915553.267059773</v>
      </c>
      <c r="DK50" s="189">
        <f t="shared" si="35"/>
        <v>3000507.7799106226</v>
      </c>
      <c r="DL50" s="190">
        <v>0.12721736083325705</v>
      </c>
      <c r="DM50" s="191">
        <v>0</v>
      </c>
      <c r="DN50" s="193">
        <f t="shared" si="36"/>
        <v>0</v>
      </c>
      <c r="DO50" s="345">
        <v>5.3846722076460254E-2</v>
      </c>
      <c r="DP50" s="189">
        <v>0</v>
      </c>
      <c r="DQ50" s="189">
        <f t="shared" si="37"/>
        <v>0</v>
      </c>
      <c r="DR50" s="443">
        <v>-9.2403491457238598E-2</v>
      </c>
      <c r="DS50" s="348">
        <v>0</v>
      </c>
      <c r="DT50" s="348">
        <v>0</v>
      </c>
      <c r="DU50" s="190">
        <v>0.1670987179363988</v>
      </c>
      <c r="DV50" s="191">
        <v>0</v>
      </c>
      <c r="DW50" s="193">
        <f t="shared" si="38"/>
        <v>0</v>
      </c>
      <c r="DX50" s="190">
        <v>0.12189959999707219</v>
      </c>
      <c r="DY50" s="195">
        <v>0</v>
      </c>
      <c r="DZ50" s="195">
        <f t="shared" si="39"/>
        <v>0</v>
      </c>
      <c r="EA50" s="196"/>
      <c r="EB50" s="180">
        <f t="shared" si="40"/>
        <v>-7022183589.7594852</v>
      </c>
      <c r="EC50" s="170"/>
      <c r="ED50" s="180">
        <f t="shared" si="41"/>
        <v>769537274559.74609</v>
      </c>
      <c r="EE50" s="170"/>
      <c r="EF50" s="198">
        <f t="shared" si="42"/>
        <v>-9.1252026664684852E-3</v>
      </c>
      <c r="EG50" s="199">
        <v>-8.9879279272111496E-3</v>
      </c>
    </row>
    <row r="51" spans="1:137" ht="15.75">
      <c r="A51" s="171">
        <v>39448</v>
      </c>
      <c r="B51" s="172">
        <v>957900000000</v>
      </c>
      <c r="C51" s="173">
        <v>-89607850727.125931</v>
      </c>
      <c r="D51" s="610"/>
      <c r="E51" s="174">
        <v>-0.17108195153204309</v>
      </c>
      <c r="F51" s="201">
        <v>0</v>
      </c>
      <c r="G51" s="175">
        <f t="shared" si="1"/>
        <v>0</v>
      </c>
      <c r="H51" s="176">
        <v>-0.15758924218942125</v>
      </c>
      <c r="I51" s="175">
        <f>'[2]SPU investering'!F3</f>
        <v>448524000</v>
      </c>
      <c r="J51" s="175">
        <f t="shared" si="2"/>
        <v>-70682557.263767973</v>
      </c>
      <c r="K51" s="176">
        <v>-8.4158297431166665E-2</v>
      </c>
      <c r="L51" s="175">
        <f>'[2]SPU investering'!F4</f>
        <v>365379000</v>
      </c>
      <c r="M51" s="177">
        <f t="shared" si="3"/>
        <v>-30749674.557102244</v>
      </c>
      <c r="N51" s="174">
        <v>-0.22587882343664067</v>
      </c>
      <c r="O51" s="175">
        <f>'[2]SPU investering'!F5</f>
        <v>694115000</v>
      </c>
      <c r="P51" s="175">
        <f t="shared" si="4"/>
        <v>-156785879.52972385</v>
      </c>
      <c r="Q51" s="176">
        <v>0</v>
      </c>
      <c r="R51" s="178">
        <f>'[2]SPU investering'!F6</f>
        <v>59662000</v>
      </c>
      <c r="S51" s="178">
        <f t="shared" si="5"/>
        <v>0</v>
      </c>
      <c r="T51" s="176">
        <v>-6.761095039702017E-2</v>
      </c>
      <c r="U51" s="178">
        <f>'[2]SPU investering'!F7</f>
        <v>-10335000</v>
      </c>
      <c r="V51" s="178">
        <f>T51*(-U51)</f>
        <v>-698759.17235320341</v>
      </c>
      <c r="W51" s="176">
        <v>-0.17704550390691232</v>
      </c>
      <c r="X51" s="178">
        <f>'[2]SPU investering'!F8</f>
        <v>0</v>
      </c>
      <c r="Y51" s="179">
        <f t="shared" si="7"/>
        <v>0</v>
      </c>
      <c r="Z51" s="174">
        <v>-0.13693681009620168</v>
      </c>
      <c r="AA51" s="175">
        <f>'[2]SPU investering'!F9</f>
        <v>15528000</v>
      </c>
      <c r="AB51" s="177">
        <f t="shared" si="8"/>
        <v>-2126354.7871738197</v>
      </c>
      <c r="AC51" s="174">
        <v>0</v>
      </c>
      <c r="AD51" s="175">
        <v>0</v>
      </c>
      <c r="AE51" s="177">
        <f t="shared" si="9"/>
        <v>0</v>
      </c>
      <c r="AF51" s="174">
        <v>2.8647154952660337E-2</v>
      </c>
      <c r="AG51" s="175">
        <v>0</v>
      </c>
      <c r="AH51" s="175">
        <f t="shared" si="0"/>
        <v>0</v>
      </c>
      <c r="AI51" s="331">
        <v>-0.15996462567080941</v>
      </c>
      <c r="AJ51" s="231">
        <v>2821310000</v>
      </c>
      <c r="AK51" s="173">
        <f t="shared" si="10"/>
        <v>-451309798.05131131</v>
      </c>
      <c r="AL51" s="332">
        <v>-0.1847273231533722</v>
      </c>
      <c r="AM51" s="173">
        <v>3303456000</v>
      </c>
      <c r="AN51" s="173">
        <f t="shared" si="11"/>
        <v>-610238584.03494632</v>
      </c>
      <c r="AO51" s="503">
        <v>0</v>
      </c>
      <c r="AP51" s="173">
        <v>2186772000</v>
      </c>
      <c r="AQ51" s="316">
        <f t="shared" si="12"/>
        <v>0</v>
      </c>
      <c r="AR51" s="332">
        <v>-0.2730245630638003</v>
      </c>
      <c r="AS51" s="173">
        <v>71566000</v>
      </c>
      <c r="AT51" s="173">
        <f t="shared" si="13"/>
        <v>-19539275.880223934</v>
      </c>
      <c r="AU51" s="415">
        <v>0</v>
      </c>
      <c r="AV51" s="173">
        <v>0</v>
      </c>
      <c r="AW51" s="173">
        <f t="shared" si="14"/>
        <v>0</v>
      </c>
      <c r="AX51" s="176">
        <v>-0.19365940083631339</v>
      </c>
      <c r="AY51" s="178">
        <f>'[2]SPU investering'!F12</f>
        <v>310370000</v>
      </c>
      <c r="AZ51" s="179">
        <f t="shared" si="15"/>
        <v>-60106068.237566583</v>
      </c>
      <c r="BA51" s="174">
        <v>-0.2505187219334738</v>
      </c>
      <c r="BB51" s="177">
        <f>'[2]SPU investering'!F13</f>
        <v>6580000</v>
      </c>
      <c r="BC51" s="177">
        <f t="shared" si="16"/>
        <v>-1648413.1903222576</v>
      </c>
      <c r="BD51" s="332">
        <v>-0.17486947690123841</v>
      </c>
      <c r="BE51" s="173">
        <v>622898000</v>
      </c>
      <c r="BF51" s="172">
        <f t="shared" si="17"/>
        <v>-108925847.4228276</v>
      </c>
      <c r="BG51" s="203">
        <v>-0.12337690204008395</v>
      </c>
      <c r="BH51" s="177">
        <v>0</v>
      </c>
      <c r="BI51" s="177">
        <v>0</v>
      </c>
      <c r="BJ51" s="203">
        <v>0.15405949400049854</v>
      </c>
      <c r="BK51" s="177">
        <f>'[2]SPU investering'!F14</f>
        <v>-6204000</v>
      </c>
      <c r="BL51" s="177">
        <f>BJ51*(-BK51)</f>
        <v>955785.10077909287</v>
      </c>
      <c r="BM51" s="203">
        <v>-0.18912003449851611</v>
      </c>
      <c r="BN51" s="173">
        <v>265385000</v>
      </c>
      <c r="BO51" s="177">
        <f t="shared" si="19"/>
        <v>-50189620.355388701</v>
      </c>
      <c r="BP51" s="332">
        <v>-0.14922208377646948</v>
      </c>
      <c r="BQ51" s="173">
        <v>578960000</v>
      </c>
      <c r="BR51" s="172">
        <f t="shared" si="20"/>
        <v>-86393617.623224765</v>
      </c>
      <c r="BS51" s="174">
        <v>-0.18448817018746708</v>
      </c>
      <c r="BT51" s="175">
        <f>'[2]SPU investering'!F15</f>
        <v>3178874000</v>
      </c>
      <c r="BU51" s="177">
        <f t="shared" si="21"/>
        <v>-586464647.51651418</v>
      </c>
      <c r="BV51" s="174">
        <v>0.10343604077724941</v>
      </c>
      <c r="BW51" s="175">
        <f>'[2]SPU investering'!F16</f>
        <v>284474000</v>
      </c>
      <c r="BX51" s="177">
        <f t="shared" si="22"/>
        <v>29424864.264067248</v>
      </c>
      <c r="BY51" s="174">
        <v>-0.13743164980993672</v>
      </c>
      <c r="BZ51" s="175">
        <f>'[2]SPU investering'!F17</f>
        <v>67515000</v>
      </c>
      <c r="CA51" s="177">
        <f t="shared" si="23"/>
        <v>-9278697.8369178772</v>
      </c>
      <c r="CB51" s="174">
        <v>-7.1246068481330083E-2</v>
      </c>
      <c r="CC51" s="175">
        <f>'[2]SPU investering'!F18</f>
        <v>134681000</v>
      </c>
      <c r="CD51" s="177">
        <f t="shared" si="24"/>
        <v>-9595491.7491340172</v>
      </c>
      <c r="CE51" s="174">
        <v>-0.20078463393549897</v>
      </c>
      <c r="CF51" s="175">
        <v>0</v>
      </c>
      <c r="CG51" s="177">
        <f t="shared" si="25"/>
        <v>0</v>
      </c>
      <c r="CH51" s="174">
        <v>1.9193034524727245E-2</v>
      </c>
      <c r="CI51" s="175">
        <f>'[2]SPU investering'!F20</f>
        <v>56491000</v>
      </c>
      <c r="CJ51" s="177">
        <f t="shared" si="26"/>
        <v>1084233.7133363669</v>
      </c>
      <c r="CK51" s="174">
        <v>-3.3146713753495059E-2</v>
      </c>
      <c r="CL51" s="175">
        <f>'[2]SPU investering'!F21</f>
        <v>0</v>
      </c>
      <c r="CM51" s="177">
        <f t="shared" si="27"/>
        <v>0</v>
      </c>
      <c r="CN51" s="174">
        <v>2.3682414622459916E-3</v>
      </c>
      <c r="CO51" s="175">
        <v>0</v>
      </c>
      <c r="CP51" s="177">
        <f t="shared" si="28"/>
        <v>0</v>
      </c>
      <c r="CQ51" s="174">
        <v>8.8230562112507724E-2</v>
      </c>
      <c r="CR51" s="175">
        <v>0</v>
      </c>
      <c r="CS51" s="177">
        <f t="shared" si="29"/>
        <v>0</v>
      </c>
      <c r="CT51" s="174">
        <v>-8.9800546647279947E-2</v>
      </c>
      <c r="CU51" s="175">
        <f>'[2]SPU investering'!F24</f>
        <v>70551000</v>
      </c>
      <c r="CV51" s="177">
        <f t="shared" si="30"/>
        <v>-6335518.3665122474</v>
      </c>
      <c r="CW51" s="174">
        <v>-0.2902455191259794</v>
      </c>
      <c r="CX51" s="175">
        <v>0</v>
      </c>
      <c r="CY51" s="177">
        <f t="shared" si="31"/>
        <v>0</v>
      </c>
      <c r="CZ51" s="174">
        <v>-0.12567608004760253</v>
      </c>
      <c r="DA51" s="175">
        <v>0</v>
      </c>
      <c r="DB51" s="177">
        <f t="shared" si="32"/>
        <v>0</v>
      </c>
      <c r="DC51" s="228">
        <v>0</v>
      </c>
      <c r="DD51" s="334">
        <v>0</v>
      </c>
      <c r="DE51" s="316">
        <f t="shared" si="33"/>
        <v>0</v>
      </c>
      <c r="DF51" s="174">
        <v>0</v>
      </c>
      <c r="DG51" s="175">
        <v>0</v>
      </c>
      <c r="DH51" s="177">
        <f t="shared" si="34"/>
        <v>0</v>
      </c>
      <c r="DI51" s="332">
        <v>-0.10177875151504366</v>
      </c>
      <c r="DJ51" s="173">
        <v>109102000</v>
      </c>
      <c r="DK51" s="173">
        <f t="shared" si="35"/>
        <v>-11104265.347794294</v>
      </c>
      <c r="DL51" s="174">
        <v>-1.6254114533528121E-2</v>
      </c>
      <c r="DM51" s="175">
        <v>0</v>
      </c>
      <c r="DN51" s="177">
        <f t="shared" si="36"/>
        <v>0</v>
      </c>
      <c r="DO51" s="332">
        <v>-0.10565252521657757</v>
      </c>
      <c r="DP51" s="173">
        <v>5204000</v>
      </c>
      <c r="DQ51" s="173">
        <f t="shared" si="37"/>
        <v>-549815.74122706964</v>
      </c>
      <c r="DR51" s="431">
        <v>-0.22160051914056061</v>
      </c>
      <c r="DS51" s="427">
        <v>33118000</v>
      </c>
      <c r="DT51" s="335">
        <v>-7338965.9928970868</v>
      </c>
      <c r="DU51" s="174">
        <v>-0.15001785928348682</v>
      </c>
      <c r="DV51" s="175">
        <v>0</v>
      </c>
      <c r="DW51" s="177">
        <f t="shared" si="38"/>
        <v>0</v>
      </c>
      <c r="DX51" s="174">
        <v>-4.3897975342547461E-2</v>
      </c>
      <c r="DY51" s="179">
        <v>0</v>
      </c>
      <c r="DZ51" s="179">
        <f t="shared" si="39"/>
        <v>0</v>
      </c>
      <c r="EB51" s="180">
        <f t="shared" si="40"/>
        <v>-87359253757.547211</v>
      </c>
      <c r="ED51" s="180">
        <f t="shared" si="41"/>
        <v>942226024000</v>
      </c>
      <c r="EF51" s="182">
        <f t="shared" si="42"/>
        <v>-9.2715815029905405E-2</v>
      </c>
      <c r="EG51" s="183">
        <v>-9.35461433626954E-2</v>
      </c>
    </row>
    <row r="52" spans="1:137" ht="15.75">
      <c r="A52" s="171">
        <v>39479</v>
      </c>
      <c r="B52" s="172">
        <v>868292149272.87402</v>
      </c>
      <c r="C52" s="173">
        <v>-6143234967.7318306</v>
      </c>
      <c r="D52" s="610"/>
      <c r="E52" s="174">
        <v>-4.7399565458742651E-3</v>
      </c>
      <c r="F52" s="201">
        <v>0</v>
      </c>
      <c r="G52" s="175">
        <f t="shared" si="1"/>
        <v>0</v>
      </c>
      <c r="H52" s="176">
        <v>0.2272920665540146</v>
      </c>
      <c r="I52" s="175">
        <f>I51*(1+H51)</f>
        <v>377841442.73623198</v>
      </c>
      <c r="J52" s="175">
        <f t="shared" si="2"/>
        <v>85880362.349268541</v>
      </c>
      <c r="K52" s="176">
        <v>-2.3714954439657137E-2</v>
      </c>
      <c r="L52" s="175">
        <f>L51*(1+K51)</f>
        <v>334629325.44289774</v>
      </c>
      <c r="M52" s="177">
        <f t="shared" si="3"/>
        <v>-7935719.2070515202</v>
      </c>
      <c r="N52" s="174">
        <v>0.19074346707148118</v>
      </c>
      <c r="O52" s="175">
        <f>O51*(1+N51)</f>
        <v>537329120.47027612</v>
      </c>
      <c r="P52" s="175">
        <f t="shared" si="4"/>
        <v>102492019.39697006</v>
      </c>
      <c r="Q52" s="176">
        <v>0</v>
      </c>
      <c r="R52" s="178">
        <f>R51*(1+Q51)</f>
        <v>59662000</v>
      </c>
      <c r="S52" s="178">
        <f t="shared" si="5"/>
        <v>0</v>
      </c>
      <c r="T52" s="176">
        <v>2.7655728617174923E-2</v>
      </c>
      <c r="U52" s="178">
        <f>(U51)*(1-T51)</f>
        <v>-11033759.172353202</v>
      </c>
      <c r="V52" s="178">
        <f t="shared" ref="V52:V62" si="109">T52*(-U52)</f>
        <v>305146.64929786476</v>
      </c>
      <c r="W52" s="176">
        <v>0.39141742229144222</v>
      </c>
      <c r="X52" s="178">
        <v>0</v>
      </c>
      <c r="Y52" s="179">
        <f t="shared" si="7"/>
        <v>0</v>
      </c>
      <c r="Z52" s="174">
        <v>8.2412180563491186E-2</v>
      </c>
      <c r="AA52" s="175">
        <f>AA51*(1+Z51)</f>
        <v>13401645.212826181</v>
      </c>
      <c r="AB52" s="177">
        <f t="shared" si="8"/>
        <v>1104458.8051272784</v>
      </c>
      <c r="AC52" s="174">
        <v>0</v>
      </c>
      <c r="AD52" s="175">
        <v>0</v>
      </c>
      <c r="AE52" s="177">
        <f t="shared" si="9"/>
        <v>0</v>
      </c>
      <c r="AF52" s="174">
        <v>-0.31526525696102048</v>
      </c>
      <c r="AG52" s="175">
        <v>0</v>
      </c>
      <c r="AH52" s="175">
        <f t="shared" si="0"/>
        <v>0</v>
      </c>
      <c r="AI52" s="331">
        <v>0.22086519807680952</v>
      </c>
      <c r="AJ52" s="615">
        <f>AJ51*(1+AI51)</f>
        <v>2370000201.948689</v>
      </c>
      <c r="AK52" s="173">
        <f t="shared" si="10"/>
        <v>523450564.04547572</v>
      </c>
      <c r="AL52" s="332">
        <v>0.23059390069795685</v>
      </c>
      <c r="AM52" s="173">
        <f>AM51*(1+AL51)</f>
        <v>2693217415.965054</v>
      </c>
      <c r="AN52" s="173">
        <f t="shared" si="11"/>
        <v>621039509.37505364</v>
      </c>
      <c r="AO52" s="503">
        <v>0</v>
      </c>
      <c r="AP52" s="173">
        <f>AP51*(1+AO51)</f>
        <v>2186772000</v>
      </c>
      <c r="AQ52" s="316">
        <f t="shared" si="12"/>
        <v>0</v>
      </c>
      <c r="AR52" s="332">
        <v>0.13586173353479578</v>
      </c>
      <c r="AS52" s="173">
        <f>AS51*(1+AR51)</f>
        <v>52026724.11977607</v>
      </c>
      <c r="AT52" s="173">
        <f t="shared" si="13"/>
        <v>7068440.9290493485</v>
      </c>
      <c r="AU52" s="415">
        <v>0</v>
      </c>
      <c r="AV52" s="173">
        <v>0</v>
      </c>
      <c r="AW52" s="173">
        <f t="shared" si="14"/>
        <v>0</v>
      </c>
      <c r="AX52" s="176">
        <v>0.39633134936304593</v>
      </c>
      <c r="AY52" s="178">
        <f>AY51*(1+AX51)</f>
        <v>250263931.76243341</v>
      </c>
      <c r="AZ52" s="179">
        <f t="shared" si="15"/>
        <v>99187441.772306487</v>
      </c>
      <c r="BA52" s="174">
        <v>0.46085206410053847</v>
      </c>
      <c r="BB52" s="177">
        <f>BB51*(1+BA51)</f>
        <v>4931586.8096777424</v>
      </c>
      <c r="BC52" s="177">
        <f t="shared" si="16"/>
        <v>2272731.9605309768</v>
      </c>
      <c r="BD52" s="332">
        <v>0.30073399271278756</v>
      </c>
      <c r="BE52" s="173">
        <f>BE51*(1+BD51)</f>
        <v>513972152.5771724</v>
      </c>
      <c r="BF52" s="172">
        <f t="shared" si="17"/>
        <v>154568897.58771911</v>
      </c>
      <c r="BG52" s="203">
        <v>0.24116859578873651</v>
      </c>
      <c r="BH52" s="177">
        <v>0</v>
      </c>
      <c r="BI52" s="177">
        <v>0</v>
      </c>
      <c r="BJ52" s="203">
        <v>-0.14593813997631896</v>
      </c>
      <c r="BK52" s="177">
        <f>BK51*(1-BJ51)</f>
        <v>-5248214.8992209071</v>
      </c>
      <c r="BL52" s="177">
        <f t="shared" ref="BL52:BL62" si="110">BJ52*(-BK52)</f>
        <v>-765914.72058830352</v>
      </c>
      <c r="BM52" s="203">
        <v>0.20690037470396955</v>
      </c>
      <c r="BN52" s="177">
        <f>BN51*(1+BM51)</f>
        <v>215195379.6446113</v>
      </c>
      <c r="BO52" s="177">
        <f t="shared" si="19"/>
        <v>44524004.683033057</v>
      </c>
      <c r="BP52" s="332">
        <v>0.19728886690125252</v>
      </c>
      <c r="BQ52" s="173">
        <f>BQ51*(1+BP51)</f>
        <v>492566382.37677521</v>
      </c>
      <c r="BR52" s="172">
        <f t="shared" si="20"/>
        <v>97177863.452763066</v>
      </c>
      <c r="BS52" s="174">
        <v>5.2838243453307607E-2</v>
      </c>
      <c r="BT52" s="175">
        <f>BT51*(1+BS51)</f>
        <v>2592409352.4834857</v>
      </c>
      <c r="BU52" s="177">
        <f t="shared" si="21"/>
        <v>136978356.49715394</v>
      </c>
      <c r="BV52" s="174">
        <v>1.3832919014606898E-3</v>
      </c>
      <c r="BW52" s="175">
        <f>BW51*(1+BV51)</f>
        <v>313898864.26406723</v>
      </c>
      <c r="BX52" s="177">
        <f t="shared" si="22"/>
        <v>434213.75681419251</v>
      </c>
      <c r="BY52" s="174">
        <v>-8.1786599988649886E-2</v>
      </c>
      <c r="BZ52" s="175">
        <f>BZ51*(1+BY51)</f>
        <v>58236302.163082123</v>
      </c>
      <c r="CA52" s="177">
        <f t="shared" si="23"/>
        <v>-4762949.1498301439</v>
      </c>
      <c r="CB52" s="174">
        <v>-3.6401189902096072E-2</v>
      </c>
      <c r="CC52" s="175">
        <f>CC51*(1+CB51)</f>
        <v>125085508.25086598</v>
      </c>
      <c r="CD52" s="177">
        <f t="shared" si="24"/>
        <v>-4553261.3398399772</v>
      </c>
      <c r="CE52" s="174">
        <v>0.10130663048743029</v>
      </c>
      <c r="CF52" s="175">
        <v>0</v>
      </c>
      <c r="CG52" s="177">
        <f t="shared" si="25"/>
        <v>0</v>
      </c>
      <c r="CH52" s="174">
        <v>1.435749539574485E-2</v>
      </c>
      <c r="CI52" s="175">
        <f>CI51*(1+CH51)</f>
        <v>57575233.713336371</v>
      </c>
      <c r="CJ52" s="177">
        <f t="shared" si="26"/>
        <v>826636.15294816054</v>
      </c>
      <c r="CK52" s="174">
        <v>-0.11386399783023075</v>
      </c>
      <c r="CL52" s="175">
        <f>CL51*(1+CK51)</f>
        <v>0</v>
      </c>
      <c r="CM52" s="177">
        <f t="shared" si="27"/>
        <v>0</v>
      </c>
      <c r="CN52" s="174">
        <v>2.6900454554042739E-2</v>
      </c>
      <c r="CO52" s="175">
        <v>0</v>
      </c>
      <c r="CP52" s="177">
        <f t="shared" si="28"/>
        <v>0</v>
      </c>
      <c r="CQ52" s="174">
        <v>-0.14266408516062509</v>
      </c>
      <c r="CR52" s="175">
        <v>0</v>
      </c>
      <c r="CS52" s="177">
        <f t="shared" si="29"/>
        <v>0</v>
      </c>
      <c r="CT52" s="174">
        <v>0.14590268211641561</v>
      </c>
      <c r="CU52" s="175">
        <f>CU51*(1+CT51)</f>
        <v>64215481.633487746</v>
      </c>
      <c r="CV52" s="177">
        <f t="shared" si="30"/>
        <v>9369211.003723288</v>
      </c>
      <c r="CW52" s="174">
        <v>0.27174048277414092</v>
      </c>
      <c r="CX52" s="175">
        <v>0</v>
      </c>
      <c r="CY52" s="177">
        <f t="shared" si="31"/>
        <v>0</v>
      </c>
      <c r="CZ52" s="174">
        <v>0.31095506976174941</v>
      </c>
      <c r="DA52" s="175">
        <v>0</v>
      </c>
      <c r="DB52" s="177">
        <f t="shared" si="32"/>
        <v>0</v>
      </c>
      <c r="DC52" s="228">
        <v>0</v>
      </c>
      <c r="DD52" s="334">
        <v>0</v>
      </c>
      <c r="DE52" s="316">
        <f t="shared" si="33"/>
        <v>0</v>
      </c>
      <c r="DF52" s="174">
        <v>0</v>
      </c>
      <c r="DG52" s="175">
        <v>0</v>
      </c>
      <c r="DH52" s="177">
        <f t="shared" si="34"/>
        <v>0</v>
      </c>
      <c r="DI52" s="332">
        <v>3.1940246346422382E-2</v>
      </c>
      <c r="DJ52" s="173">
        <f>DJ51*(1+DI51)</f>
        <v>97997734.652205706</v>
      </c>
      <c r="DK52" s="173">
        <f t="shared" si="35"/>
        <v>3130071.7861827835</v>
      </c>
      <c r="DL52" s="174">
        <v>0.32031108019070781</v>
      </c>
      <c r="DM52" s="175">
        <v>0</v>
      </c>
      <c r="DN52" s="177">
        <f t="shared" si="36"/>
        <v>0</v>
      </c>
      <c r="DO52" s="332">
        <v>6.3057250960085617E-2</v>
      </c>
      <c r="DP52" s="173">
        <f>DP51*(1+DO51)</f>
        <v>4654184.2587729301</v>
      </c>
      <c r="DQ52" s="173">
        <f t="shared" si="37"/>
        <v>293480.06481992471</v>
      </c>
      <c r="DR52" s="431">
        <v>4.1542079706896391E-2</v>
      </c>
      <c r="DS52" s="335">
        <v>25779034.007102914</v>
      </c>
      <c r="DT52" s="335">
        <v>1070914.685489862</v>
      </c>
      <c r="DU52" s="174">
        <v>0.27708912406841646</v>
      </c>
      <c r="DV52" s="175">
        <v>0</v>
      </c>
      <c r="DW52" s="177">
        <f t="shared" si="38"/>
        <v>0</v>
      </c>
      <c r="DX52" s="174">
        <v>0.17466212299462366</v>
      </c>
      <c r="DY52" s="179">
        <v>0</v>
      </c>
      <c r="DZ52" s="179">
        <f t="shared" si="39"/>
        <v>0</v>
      </c>
      <c r="EB52" s="180">
        <f t="shared" si="40"/>
        <v>-8016391448.2682476</v>
      </c>
      <c r="ED52" s="180">
        <f t="shared" si="41"/>
        <v>854866770242.45251</v>
      </c>
      <c r="EF52" s="182">
        <f t="shared" si="42"/>
        <v>-9.3773576507070033E-3</v>
      </c>
      <c r="EG52" s="183">
        <v>-7.0750783280446603E-3</v>
      </c>
    </row>
    <row r="53" spans="1:137" ht="15.75">
      <c r="A53" s="171">
        <v>39508</v>
      </c>
      <c r="B53" s="172">
        <v>862148914305.14221</v>
      </c>
      <c r="C53" s="173">
        <v>-25573254985.674496</v>
      </c>
      <c r="D53" s="610"/>
      <c r="E53" s="174">
        <v>-0.27134501478647488</v>
      </c>
      <c r="F53" s="201">
        <v>0</v>
      </c>
      <c r="G53" s="175">
        <f t="shared" si="1"/>
        <v>0</v>
      </c>
      <c r="H53" s="176">
        <v>-0.17463116511821253</v>
      </c>
      <c r="I53" s="175">
        <f t="shared" ref="I53:I62" si="111">I52*(1+H52)</f>
        <v>463721805.08550048</v>
      </c>
      <c r="J53" s="175">
        <f t="shared" si="2"/>
        <v>-80980279.112801597</v>
      </c>
      <c r="K53" s="176">
        <v>-0.12539004452036603</v>
      </c>
      <c r="L53" s="175">
        <f t="shared" ref="L53:L62" si="112">L52*(1+K52)</f>
        <v>326693606.23584622</v>
      </c>
      <c r="M53" s="177">
        <f t="shared" si="3"/>
        <v>-40964125.830431685</v>
      </c>
      <c r="N53" s="174">
        <v>-0.20490617221426138</v>
      </c>
      <c r="O53" s="175">
        <f t="shared" ref="O53:O62" si="113">O52*(1+N52)</f>
        <v>639821139.86724615</v>
      </c>
      <c r="P53" s="175">
        <f t="shared" si="4"/>
        <v>-131103300.67196296</v>
      </c>
      <c r="Q53" s="176">
        <v>-3.6811194376576976E-2</v>
      </c>
      <c r="R53" s="178">
        <f t="shared" ref="R53:R62" si="114">R52*(1+Q52)</f>
        <v>59662000</v>
      </c>
      <c r="S53" s="178">
        <f t="shared" si="5"/>
        <v>-2196229.4788953355</v>
      </c>
      <c r="T53" s="176">
        <v>3.3233505914281765E-2</v>
      </c>
      <c r="U53" s="178">
        <f>(U52)*(1-T52)</f>
        <v>-10728612.523055337</v>
      </c>
      <c r="V53" s="178">
        <f t="shared" si="109"/>
        <v>356549.40773699695</v>
      </c>
      <c r="W53" s="176">
        <v>-0.315578446113781</v>
      </c>
      <c r="X53" s="178">
        <v>0</v>
      </c>
      <c r="Y53" s="179">
        <f t="shared" si="7"/>
        <v>0</v>
      </c>
      <c r="Z53" s="174">
        <v>0.12037593734426054</v>
      </c>
      <c r="AA53" s="175">
        <f t="shared" ref="AA53:AA62" si="115">AA52*(1+Z52)</f>
        <v>14506104.017953459</v>
      </c>
      <c r="AB53" s="177">
        <f t="shared" si="8"/>
        <v>1746185.8683744916</v>
      </c>
      <c r="AC53" s="174">
        <v>0</v>
      </c>
      <c r="AD53" s="175">
        <v>0</v>
      </c>
      <c r="AE53" s="177">
        <f t="shared" si="9"/>
        <v>0</v>
      </c>
      <c r="AF53" s="174">
        <v>-0.27994175312073483</v>
      </c>
      <c r="AG53" s="175">
        <v>0</v>
      </c>
      <c r="AH53" s="175">
        <f t="shared" si="0"/>
        <v>0</v>
      </c>
      <c r="AI53" s="331">
        <v>-0.18428979490562689</v>
      </c>
      <c r="AJ53" s="615">
        <f t="shared" ref="AJ53:AJ62" si="116">AJ52*(1+AI52)</f>
        <v>2893450765.9941645</v>
      </c>
      <c r="AK53" s="173">
        <f t="shared" si="10"/>
        <v>-533233448.23459357</v>
      </c>
      <c r="AL53" s="332">
        <v>-0.15321525309207037</v>
      </c>
      <c r="AM53" s="173">
        <f t="shared" ref="AM53:AM62" si="117">AM52*(1+AL52)</f>
        <v>3314256925.3401079</v>
      </c>
      <c r="AN53" s="173">
        <f t="shared" si="11"/>
        <v>-507794713.62813163</v>
      </c>
      <c r="AO53" s="503">
        <v>0</v>
      </c>
      <c r="AP53" s="173">
        <f t="shared" ref="AP53:AP62" si="118">AP52*(1+AO52)</f>
        <v>2186772000</v>
      </c>
      <c r="AQ53" s="316">
        <f t="shared" si="12"/>
        <v>0</v>
      </c>
      <c r="AR53" s="332">
        <v>-0.16312092973789541</v>
      </c>
      <c r="AS53" s="173">
        <f t="shared" ref="AS53:AS62" si="119">AS52*(1+AR52)</f>
        <v>59095165.04882542</v>
      </c>
      <c r="AT53" s="173">
        <f t="shared" si="13"/>
        <v>-9639658.2657787837</v>
      </c>
      <c r="AU53" s="415">
        <v>0</v>
      </c>
      <c r="AV53" s="173">
        <v>0</v>
      </c>
      <c r="AW53" s="173">
        <f t="shared" si="14"/>
        <v>0</v>
      </c>
      <c r="AX53" s="176">
        <v>-0.27605112672925314</v>
      </c>
      <c r="AY53" s="178">
        <f t="shared" ref="AY53:AY62" si="120">AY52*(1+AX52)</f>
        <v>349451373.53473991</v>
      </c>
      <c r="AZ53" s="179">
        <f t="shared" si="15"/>
        <v>-96466445.401350066</v>
      </c>
      <c r="BA53" s="174">
        <v>-0.10800540058641377</v>
      </c>
      <c r="BB53" s="177">
        <f t="shared" ref="BB53:BB62" si="121">BB52*(1+BA52)</f>
        <v>7204318.7702087192</v>
      </c>
      <c r="BC53" s="177">
        <f t="shared" si="16"/>
        <v>-778105.33472861245</v>
      </c>
      <c r="BD53" s="332">
        <v>-9.8538407196606684E-2</v>
      </c>
      <c r="BE53" s="173">
        <f t="shared" ref="BE53:BE62" si="122">BE52*(1+BD52)</f>
        <v>668541050.1648916</v>
      </c>
      <c r="BF53" s="172">
        <f t="shared" si="17"/>
        <v>-65876970.228795141</v>
      </c>
      <c r="BG53" s="203">
        <v>-0.12252622676697499</v>
      </c>
      <c r="BH53" s="177">
        <v>0</v>
      </c>
      <c r="BI53" s="177">
        <v>0</v>
      </c>
      <c r="BJ53" s="203">
        <v>-0.16381069803810158</v>
      </c>
      <c r="BK53" s="177">
        <f t="shared" ref="BK53:BK62" si="123">BK52*(1-BJ52)</f>
        <v>-6014129.6198092103</v>
      </c>
      <c r="BL53" s="177">
        <f t="shared" si="110"/>
        <v>-985178.77111256926</v>
      </c>
      <c r="BM53" s="203">
        <v>2.895687107068793E-2</v>
      </c>
      <c r="BN53" s="177">
        <f t="shared" ref="BN53:BN62" si="124">BN52*(1+BM52)</f>
        <v>259719384.32764435</v>
      </c>
      <c r="BO53" s="177">
        <f t="shared" si="19"/>
        <v>7520660.7265340444</v>
      </c>
      <c r="BP53" s="332">
        <v>-0.11491250844369434</v>
      </c>
      <c r="BQ53" s="173">
        <f t="shared" ref="BQ53:BQ62" si="125">BQ52*(1+BP52)</f>
        <v>589744245.82953823</v>
      </c>
      <c r="BR53" s="172">
        <f t="shared" si="20"/>
        <v>-67768990.628506958</v>
      </c>
      <c r="BS53" s="174">
        <v>-1.429934318727211E-2</v>
      </c>
      <c r="BT53" s="175">
        <f t="shared" ref="BT53:BT62" si="126">BT52*(1+BS52)</f>
        <v>2729387708.9806399</v>
      </c>
      <c r="BU53" s="177">
        <f t="shared" si="21"/>
        <v>-39028451.541836545</v>
      </c>
      <c r="BV53" s="174">
        <v>4.8638607746119208E-2</v>
      </c>
      <c r="BW53" s="175">
        <f t="shared" ref="BW53:BW62" si="127">BW52*(1+BV52)</f>
        <v>314333078.02088141</v>
      </c>
      <c r="BX53" s="177">
        <f t="shared" si="22"/>
        <v>15288723.283487936</v>
      </c>
      <c r="BY53" s="174">
        <v>1.3009770447913231E-2</v>
      </c>
      <c r="BZ53" s="175">
        <f t="shared" ref="BZ53:BZ62" si="128">BZ52*(1+BY52)</f>
        <v>53473353.013251975</v>
      </c>
      <c r="CA53" s="177">
        <f t="shared" si="23"/>
        <v>695676.04778263753</v>
      </c>
      <c r="CB53" s="174">
        <v>-3.5367405531797243E-2</v>
      </c>
      <c r="CC53" s="175">
        <f t="shared" ref="CC53:CC62" si="129">CC52*(1+CB52)</f>
        <v>120532246.911026</v>
      </c>
      <c r="CD53" s="177">
        <f t="shared" si="24"/>
        <v>-4262912.8561609723</v>
      </c>
      <c r="CE53" s="174">
        <v>-8.5867317856554853E-2</v>
      </c>
      <c r="CF53" s="175">
        <v>0</v>
      </c>
      <c r="CG53" s="177">
        <f t="shared" si="25"/>
        <v>0</v>
      </c>
      <c r="CH53" s="174">
        <v>6.2355616144104856E-2</v>
      </c>
      <c r="CI53" s="175">
        <f t="shared" ref="CI53:CI62" si="130">CI52*(1+CH52)</f>
        <v>58401869.866284527</v>
      </c>
      <c r="CJ53" s="177">
        <f t="shared" si="26"/>
        <v>3641684.5794800022</v>
      </c>
      <c r="CK53" s="174">
        <v>-3.9100149028815083E-2</v>
      </c>
      <c r="CL53" s="175">
        <f t="shared" ref="CL53:CL62" si="131">CL52*(1+CK52)</f>
        <v>0</v>
      </c>
      <c r="CM53" s="177">
        <f t="shared" si="27"/>
        <v>0</v>
      </c>
      <c r="CN53" s="174">
        <v>0.10159697898287187</v>
      </c>
      <c r="CO53" s="175">
        <v>0</v>
      </c>
      <c r="CP53" s="177">
        <f t="shared" si="28"/>
        <v>0</v>
      </c>
      <c r="CQ53" s="174">
        <v>-0.33151825119681433</v>
      </c>
      <c r="CR53" s="175">
        <v>0</v>
      </c>
      <c r="CS53" s="177">
        <f t="shared" si="29"/>
        <v>0</v>
      </c>
      <c r="CT53" s="174">
        <v>-0.15031228187720372</v>
      </c>
      <c r="CU53" s="175">
        <f t="shared" ref="CU53:CU62" si="132">CU52*(1+CT52)</f>
        <v>73584692.637211025</v>
      </c>
      <c r="CV53" s="177">
        <f t="shared" si="30"/>
        <v>-11060683.06153186</v>
      </c>
      <c r="CW53" s="174">
        <v>-0.14385848821639621</v>
      </c>
      <c r="CX53" s="175">
        <v>0</v>
      </c>
      <c r="CY53" s="177">
        <f t="shared" si="31"/>
        <v>0</v>
      </c>
      <c r="CZ53" s="174">
        <v>-8.6770028486036682E-2</v>
      </c>
      <c r="DA53" s="175">
        <v>0</v>
      </c>
      <c r="DB53" s="177">
        <f t="shared" si="32"/>
        <v>0</v>
      </c>
      <c r="DC53" s="228">
        <v>0</v>
      </c>
      <c r="DD53" s="334">
        <v>0</v>
      </c>
      <c r="DE53" s="316">
        <f t="shared" si="33"/>
        <v>0</v>
      </c>
      <c r="DF53" s="174">
        <v>0</v>
      </c>
      <c r="DG53" s="175">
        <v>0</v>
      </c>
      <c r="DH53" s="177">
        <f t="shared" si="34"/>
        <v>0</v>
      </c>
      <c r="DI53" s="332">
        <v>-0.1043244324145398</v>
      </c>
      <c r="DJ53" s="173">
        <f t="shared" ref="DJ53:DJ62" si="133">DJ52*(1+DI52)</f>
        <v>101127806.4383885</v>
      </c>
      <c r="DK53" s="173">
        <f t="shared" si="35"/>
        <v>-10550101.008012323</v>
      </c>
      <c r="DL53" s="174">
        <v>5.4510089290767949E-2</v>
      </c>
      <c r="DM53" s="175">
        <v>0</v>
      </c>
      <c r="DN53" s="177">
        <f t="shared" si="36"/>
        <v>0</v>
      </c>
      <c r="DO53" s="332">
        <v>-0.30775568404622522</v>
      </c>
      <c r="DP53" s="173">
        <f t="shared" ref="DP53:DP62" si="134">DP52*(1+DO52)</f>
        <v>4947664.3235928547</v>
      </c>
      <c r="DQ53" s="173">
        <f t="shared" si="37"/>
        <v>-1522671.8183384233</v>
      </c>
      <c r="DR53" s="431">
        <v>-9.8397495582178099E-2</v>
      </c>
      <c r="DS53" s="335">
        <v>26849948.692592777</v>
      </c>
      <c r="DT53" s="335">
        <v>-2641967.7078611064</v>
      </c>
      <c r="DU53" s="174">
        <v>3.0174721928515464E-2</v>
      </c>
      <c r="DV53" s="175">
        <v>0</v>
      </c>
      <c r="DW53" s="177">
        <f t="shared" si="38"/>
        <v>0</v>
      </c>
      <c r="DX53" s="174">
        <v>-0.23313300397882836</v>
      </c>
      <c r="DY53" s="179">
        <v>0</v>
      </c>
      <c r="DZ53" s="179">
        <f t="shared" si="39"/>
        <v>0</v>
      </c>
      <c r="EB53" s="180">
        <f t="shared" si="40"/>
        <v>-23995650232.007065</v>
      </c>
      <c r="ED53" s="180">
        <f t="shared" si="41"/>
        <v>846850378794.18445</v>
      </c>
      <c r="EF53" s="182">
        <f t="shared" si="42"/>
        <v>-2.8335170926148789E-2</v>
      </c>
      <c r="EG53" s="183">
        <v>-2.96622248910277E-2</v>
      </c>
    </row>
    <row r="54" spans="1:137" ht="15.75">
      <c r="A54" s="171">
        <v>39539</v>
      </c>
      <c r="B54" s="172">
        <v>836575659319.46777</v>
      </c>
      <c r="C54" s="173">
        <v>53370000961.553802</v>
      </c>
      <c r="D54" s="610"/>
      <c r="E54" s="174">
        <v>0.12173414339482166</v>
      </c>
      <c r="F54" s="201">
        <v>0</v>
      </c>
      <c r="G54" s="175">
        <f t="shared" si="1"/>
        <v>0</v>
      </c>
      <c r="H54" s="176">
        <v>0.24190269311012225</v>
      </c>
      <c r="I54" s="175">
        <f t="shared" si="111"/>
        <v>382741525.97269887</v>
      </c>
      <c r="J54" s="175">
        <f t="shared" si="2"/>
        <v>92586205.897873655</v>
      </c>
      <c r="K54" s="176">
        <v>-6.8805056651739152E-2</v>
      </c>
      <c r="L54" s="175">
        <f t="shared" si="112"/>
        <v>285729480.40541452</v>
      </c>
      <c r="M54" s="177">
        <f t="shared" si="3"/>
        <v>-19659633.086366538</v>
      </c>
      <c r="N54" s="174">
        <v>0.32694739500719061</v>
      </c>
      <c r="O54" s="175">
        <f t="shared" si="113"/>
        <v>508717839.19528323</v>
      </c>
      <c r="P54" s="175">
        <f t="shared" si="4"/>
        <v>166323972.31858474</v>
      </c>
      <c r="Q54" s="176">
        <v>-8.1464587659366441E-2</v>
      </c>
      <c r="R54" s="178">
        <f t="shared" si="114"/>
        <v>57465770.521104664</v>
      </c>
      <c r="S54" s="178">
        <f t="shared" si="5"/>
        <v>-4681425.3000295665</v>
      </c>
      <c r="T54" s="176">
        <v>-0.12456642008212565</v>
      </c>
      <c r="U54" s="178">
        <f>(U53)*(1-T53)</f>
        <v>-10372063.115318341</v>
      </c>
      <c r="V54" s="178">
        <f t="shared" si="109"/>
        <v>-1292010.7711410653</v>
      </c>
      <c r="W54" s="176">
        <v>0.1209444402099714</v>
      </c>
      <c r="X54" s="178">
        <v>0</v>
      </c>
      <c r="Y54" s="179">
        <f t="shared" si="7"/>
        <v>0</v>
      </c>
      <c r="Z54" s="174">
        <v>0.18148753268247056</v>
      </c>
      <c r="AA54" s="175">
        <f t="shared" si="115"/>
        <v>16252289.88632795</v>
      </c>
      <c r="AB54" s="177">
        <f t="shared" si="8"/>
        <v>2949587.9919099296</v>
      </c>
      <c r="AC54" s="174">
        <v>0</v>
      </c>
      <c r="AD54" s="175">
        <v>0</v>
      </c>
      <c r="AE54" s="177">
        <f t="shared" si="9"/>
        <v>0</v>
      </c>
      <c r="AF54" s="174">
        <v>0.40182456090756763</v>
      </c>
      <c r="AG54" s="175">
        <v>0</v>
      </c>
      <c r="AH54" s="175">
        <f t="shared" si="0"/>
        <v>0</v>
      </c>
      <c r="AI54" s="331">
        <v>0.34444340927280115</v>
      </c>
      <c r="AJ54" s="615">
        <f t="shared" si="116"/>
        <v>2360217317.7595706</v>
      </c>
      <c r="AK54" s="173">
        <f t="shared" si="10"/>
        <v>812961299.55381274</v>
      </c>
      <c r="AL54" s="332">
        <v>0.27088686410346263</v>
      </c>
      <c r="AM54" s="173">
        <f t="shared" si="117"/>
        <v>2806462211.7119761</v>
      </c>
      <c r="AN54" s="173">
        <f t="shared" si="11"/>
        <v>760233747.75552523</v>
      </c>
      <c r="AO54" s="503">
        <v>0</v>
      </c>
      <c r="AP54" s="173">
        <f t="shared" si="118"/>
        <v>2186772000</v>
      </c>
      <c r="AQ54" s="316">
        <f t="shared" si="12"/>
        <v>0</v>
      </c>
      <c r="AR54" s="332">
        <v>0.11412201754837054</v>
      </c>
      <c r="AS54" s="173">
        <f t="shared" si="119"/>
        <v>49455506.78304664</v>
      </c>
      <c r="AT54" s="173">
        <f t="shared" si="13"/>
        <v>5643962.2129584067</v>
      </c>
      <c r="AU54" s="415">
        <v>0</v>
      </c>
      <c r="AV54" s="173">
        <v>0</v>
      </c>
      <c r="AW54" s="173">
        <f t="shared" si="14"/>
        <v>0</v>
      </c>
      <c r="AX54" s="176">
        <v>0.36239317530445209</v>
      </c>
      <c r="AY54" s="178">
        <f t="shared" si="120"/>
        <v>252984928.13338986</v>
      </c>
      <c r="AZ54" s="179">
        <f t="shared" si="15"/>
        <v>91680011.410427764</v>
      </c>
      <c r="BA54" s="174">
        <v>0.30416775758403247</v>
      </c>
      <c r="BB54" s="177">
        <f t="shared" si="121"/>
        <v>6426213.4354801066</v>
      </c>
      <c r="BC54" s="177">
        <f t="shared" si="16"/>
        <v>1954646.9304263655</v>
      </c>
      <c r="BD54" s="332">
        <v>0.23365376951281686</v>
      </c>
      <c r="BE54" s="173">
        <f t="shared" si="122"/>
        <v>602664079.93609643</v>
      </c>
      <c r="BF54" s="172">
        <f t="shared" si="17"/>
        <v>140814734.02704251</v>
      </c>
      <c r="BG54" s="203">
        <v>0.10352557312086864</v>
      </c>
      <c r="BH54" s="177">
        <v>0</v>
      </c>
      <c r="BI54" s="177">
        <v>0</v>
      </c>
      <c r="BJ54" s="203">
        <v>-7.2615177686860558E-2</v>
      </c>
      <c r="BK54" s="177">
        <f t="shared" si="123"/>
        <v>-6999308.390921779</v>
      </c>
      <c r="BL54" s="177">
        <f t="shared" si="110"/>
        <v>-508256.02249191905</v>
      </c>
      <c r="BM54" s="203">
        <v>0.23966176253588045</v>
      </c>
      <c r="BN54" s="177">
        <f t="shared" si="124"/>
        <v>267240045.05417842</v>
      </c>
      <c r="BO54" s="177">
        <f t="shared" si="19"/>
        <v>64047220.217852503</v>
      </c>
      <c r="BP54" s="332">
        <v>0.25984774790045728</v>
      </c>
      <c r="BQ54" s="173">
        <f t="shared" si="125"/>
        <v>521975255.20103127</v>
      </c>
      <c r="BR54" s="172">
        <f t="shared" si="20"/>
        <v>135634094.52375442</v>
      </c>
      <c r="BS54" s="174">
        <v>5.0329479057095776E-2</v>
      </c>
      <c r="BT54" s="175">
        <f t="shared" si="126"/>
        <v>2690359257.4388032</v>
      </c>
      <c r="BU54" s="177">
        <f t="shared" si="21"/>
        <v>135404379.90333</v>
      </c>
      <c r="BV54" s="174">
        <v>-1.41426794225845E-3</v>
      </c>
      <c r="BW54" s="175">
        <f t="shared" si="127"/>
        <v>329621801.30436933</v>
      </c>
      <c r="BX54" s="177">
        <f t="shared" si="22"/>
        <v>-466173.54665425408</v>
      </c>
      <c r="BY54" s="174">
        <v>4.6657378175211345E-2</v>
      </c>
      <c r="BZ54" s="175">
        <f t="shared" si="128"/>
        <v>54169029.061034612</v>
      </c>
      <c r="CA54" s="177">
        <f t="shared" si="23"/>
        <v>2527384.8742847056</v>
      </c>
      <c r="CB54" s="174">
        <v>9.0331462713197808E-2</v>
      </c>
      <c r="CC54" s="175">
        <f t="shared" si="129"/>
        <v>116269334.05486502</v>
      </c>
      <c r="CD54" s="177">
        <f t="shared" si="24"/>
        <v>10502779.01386538</v>
      </c>
      <c r="CE54" s="174">
        <v>-0.12539324713430741</v>
      </c>
      <c r="CF54" s="175">
        <v>0</v>
      </c>
      <c r="CG54" s="177">
        <f t="shared" si="25"/>
        <v>0</v>
      </c>
      <c r="CH54" s="174">
        <v>2.7731038402646176E-2</v>
      </c>
      <c r="CI54" s="175">
        <f t="shared" si="130"/>
        <v>62043554.445764527</v>
      </c>
      <c r="CJ54" s="177">
        <f t="shared" si="26"/>
        <v>1720532.190972165</v>
      </c>
      <c r="CK54" s="174">
        <v>3.0374887118507079E-2</v>
      </c>
      <c r="CL54" s="175">
        <f t="shared" si="131"/>
        <v>0</v>
      </c>
      <c r="CM54" s="177">
        <f t="shared" si="27"/>
        <v>0</v>
      </c>
      <c r="CN54" s="174">
        <v>-4.0630583735653668E-2</v>
      </c>
      <c r="CO54" s="175">
        <v>0</v>
      </c>
      <c r="CP54" s="177">
        <f t="shared" si="28"/>
        <v>0</v>
      </c>
      <c r="CQ54" s="174">
        <v>0.39558103083056007</v>
      </c>
      <c r="CR54" s="175">
        <v>0</v>
      </c>
      <c r="CS54" s="177">
        <f t="shared" si="29"/>
        <v>0</v>
      </c>
      <c r="CT54" s="174">
        <v>0.11919022250002013</v>
      </c>
      <c r="CU54" s="175">
        <f t="shared" si="132"/>
        <v>62524009.575679168</v>
      </c>
      <c r="CV54" s="177">
        <f t="shared" si="30"/>
        <v>7452250.6129185893</v>
      </c>
      <c r="CW54" s="174">
        <v>3.7224914393501271E-3</v>
      </c>
      <c r="CX54" s="175">
        <v>0</v>
      </c>
      <c r="CY54" s="177">
        <f t="shared" si="31"/>
        <v>0</v>
      </c>
      <c r="CZ54" s="174">
        <v>0.27713461570064246</v>
      </c>
      <c r="DA54" s="175">
        <v>0</v>
      </c>
      <c r="DB54" s="177">
        <f t="shared" si="32"/>
        <v>0</v>
      </c>
      <c r="DC54" s="228">
        <v>0</v>
      </c>
      <c r="DD54" s="334">
        <v>0</v>
      </c>
      <c r="DE54" s="316">
        <f t="shared" si="33"/>
        <v>0</v>
      </c>
      <c r="DF54" s="174">
        <v>0</v>
      </c>
      <c r="DG54" s="175">
        <v>0</v>
      </c>
      <c r="DH54" s="177">
        <f t="shared" si="34"/>
        <v>0</v>
      </c>
      <c r="DI54" s="332">
        <v>0.23803367002216133</v>
      </c>
      <c r="DJ54" s="173">
        <f t="shared" si="133"/>
        <v>90577705.430376172</v>
      </c>
      <c r="DK54" s="173">
        <f t="shared" si="35"/>
        <v>21560543.645778693</v>
      </c>
      <c r="DL54" s="174">
        <v>0.25894579123432915</v>
      </c>
      <c r="DM54" s="175">
        <v>0</v>
      </c>
      <c r="DN54" s="177">
        <f t="shared" si="36"/>
        <v>0</v>
      </c>
      <c r="DO54" s="332">
        <v>0.20439937762056526</v>
      </c>
      <c r="DP54" s="173">
        <f t="shared" si="134"/>
        <v>3424992.5052544316</v>
      </c>
      <c r="DQ54" s="173">
        <f t="shared" si="37"/>
        <v>700066.33642910642</v>
      </c>
      <c r="DR54" s="431">
        <v>0.14183015567984386</v>
      </c>
      <c r="DS54" s="335">
        <v>24207980.98473167</v>
      </c>
      <c r="DT54" s="335">
        <v>3433421.7117591929</v>
      </c>
      <c r="DU54" s="174">
        <v>0.37368510414049105</v>
      </c>
      <c r="DV54" s="175">
        <v>0</v>
      </c>
      <c r="DW54" s="177">
        <f t="shared" si="38"/>
        <v>0</v>
      </c>
      <c r="DX54" s="174">
        <v>0.54415664670570452</v>
      </c>
      <c r="DY54" s="179">
        <v>0</v>
      </c>
      <c r="DZ54" s="179">
        <f t="shared" si="39"/>
        <v>0</v>
      </c>
      <c r="EB54" s="180">
        <f t="shared" si="40"/>
        <v>50938477619.15097</v>
      </c>
      <c r="ED54" s="180">
        <f t="shared" si="41"/>
        <v>822854728562.17737</v>
      </c>
      <c r="EF54" s="182">
        <f t="shared" si="42"/>
        <v>6.1904581514842578E-2</v>
      </c>
      <c r="EG54" s="183">
        <v>6.3795785075756201E-2</v>
      </c>
    </row>
    <row r="55" spans="1:137" ht="15.75">
      <c r="A55" s="171">
        <v>39569</v>
      </c>
      <c r="B55" s="172">
        <v>889945660281.02161</v>
      </c>
      <c r="C55" s="173">
        <v>15918438207.312313</v>
      </c>
      <c r="D55" s="610"/>
      <c r="E55" s="174">
        <v>7.6120970667165763E-2</v>
      </c>
      <c r="F55" s="201">
        <v>0</v>
      </c>
      <c r="G55" s="175">
        <f t="shared" si="1"/>
        <v>0</v>
      </c>
      <c r="H55" s="176">
        <v>0.16048168204149083</v>
      </c>
      <c r="I55" s="175">
        <f t="shared" si="111"/>
        <v>475327731.87057251</v>
      </c>
      <c r="J55" s="175">
        <f t="shared" si="2"/>
        <v>76281393.931556225</v>
      </c>
      <c r="K55" s="176">
        <v>0.15799606050293175</v>
      </c>
      <c r="L55" s="175">
        <f t="shared" si="112"/>
        <v>266069847.31904796</v>
      </c>
      <c r="M55" s="177">
        <f t="shared" si="3"/>
        <v>42037987.695026115</v>
      </c>
      <c r="N55" s="174">
        <v>0.10749128864844928</v>
      </c>
      <c r="O55" s="175">
        <f t="shared" si="113"/>
        <v>675041811.51386797</v>
      </c>
      <c r="P55" s="175">
        <f t="shared" si="4"/>
        <v>72561114.211209282</v>
      </c>
      <c r="Q55" s="176">
        <v>0.14672134349562227</v>
      </c>
      <c r="R55" s="178">
        <f t="shared" si="114"/>
        <v>52784345.221075095</v>
      </c>
      <c r="S55" s="178">
        <f t="shared" si="5"/>
        <v>7744590.0463728672</v>
      </c>
      <c r="T55" s="176">
        <v>0.36058478356083085</v>
      </c>
      <c r="U55" s="178">
        <f t="shared" ref="U55:U62" si="135">(U54)*(1-T54)</f>
        <v>-11664073.886459406</v>
      </c>
      <c r="V55" s="178">
        <f t="shared" si="109"/>
        <v>4205887.5577865038</v>
      </c>
      <c r="W55" s="176">
        <v>0.25858074086114918</v>
      </c>
      <c r="X55" s="178">
        <v>0</v>
      </c>
      <c r="Y55" s="179">
        <f t="shared" si="7"/>
        <v>0</v>
      </c>
      <c r="Z55" s="174">
        <v>0.1107703044575658</v>
      </c>
      <c r="AA55" s="175">
        <f t="shared" si="115"/>
        <v>19201877.878237881</v>
      </c>
      <c r="AB55" s="177">
        <f t="shared" si="8"/>
        <v>2126997.8587294077</v>
      </c>
      <c r="AC55" s="174">
        <v>0</v>
      </c>
      <c r="AD55" s="175">
        <v>0</v>
      </c>
      <c r="AE55" s="177">
        <f t="shared" si="9"/>
        <v>0</v>
      </c>
      <c r="AF55" s="174">
        <v>3.8885072312475032E-2</v>
      </c>
      <c r="AG55" s="175">
        <v>0</v>
      </c>
      <c r="AH55" s="175">
        <f t="shared" si="0"/>
        <v>0</v>
      </c>
      <c r="AI55" s="331">
        <v>6.710036828335561E-2</v>
      </c>
      <c r="AJ55" s="615">
        <f t="shared" si="116"/>
        <v>3173178617.3133831</v>
      </c>
      <c r="AK55" s="173">
        <f t="shared" si="10"/>
        <v>212921453.85059714</v>
      </c>
      <c r="AL55" s="332">
        <v>-3.8758614185605111E-2</v>
      </c>
      <c r="AM55" s="173">
        <f t="shared" si="117"/>
        <v>3566695959.4675012</v>
      </c>
      <c r="AN55" s="173">
        <f t="shared" si="11"/>
        <v>-138240192.61035752</v>
      </c>
      <c r="AO55" s="503">
        <v>0</v>
      </c>
      <c r="AP55" s="173">
        <f t="shared" si="118"/>
        <v>2186772000</v>
      </c>
      <c r="AQ55" s="316">
        <f t="shared" si="12"/>
        <v>0</v>
      </c>
      <c r="AR55" s="332">
        <v>-2.5065166078436986E-2</v>
      </c>
      <c r="AS55" s="173">
        <f t="shared" si="119"/>
        <v>55099468.996005051</v>
      </c>
      <c r="AT55" s="173">
        <f t="shared" si="13"/>
        <v>-1381077.3412185563</v>
      </c>
      <c r="AU55" s="415">
        <v>0</v>
      </c>
      <c r="AV55" s="173">
        <v>0</v>
      </c>
      <c r="AW55" s="173">
        <f t="shared" si="14"/>
        <v>0</v>
      </c>
      <c r="AX55" s="176">
        <v>7.8344363457950539E-2</v>
      </c>
      <c r="AY55" s="178">
        <f t="shared" si="120"/>
        <v>344664939.54381764</v>
      </c>
      <c r="AZ55" s="179">
        <f t="shared" si="15"/>
        <v>27002555.294833399</v>
      </c>
      <c r="BA55" s="174">
        <v>0.36723194400397935</v>
      </c>
      <c r="BB55" s="177">
        <f t="shared" si="121"/>
        <v>8380860.3659064723</v>
      </c>
      <c r="BC55" s="177">
        <f t="shared" si="16"/>
        <v>3077719.6445977357</v>
      </c>
      <c r="BD55" s="332">
        <v>3.7717724270475664E-2</v>
      </c>
      <c r="BE55" s="173">
        <f t="shared" si="122"/>
        <v>743478813.96313894</v>
      </c>
      <c r="BF55" s="172">
        <f t="shared" si="17"/>
        <v>28042328.906001948</v>
      </c>
      <c r="BG55" s="203">
        <v>-5.3631401299897305E-3</v>
      </c>
      <c r="BH55" s="177">
        <v>0</v>
      </c>
      <c r="BI55" s="177">
        <v>0</v>
      </c>
      <c r="BJ55" s="203">
        <v>4.1387743267263993E-2</v>
      </c>
      <c r="BK55" s="177">
        <f t="shared" si="123"/>
        <v>-7507564.4134136988</v>
      </c>
      <c r="BL55" s="177">
        <f t="shared" si="110"/>
        <v>310721.14850481355</v>
      </c>
      <c r="BM55" s="203">
        <v>6.2913901789041063E-2</v>
      </c>
      <c r="BN55" s="177">
        <f t="shared" si="124"/>
        <v>331287265.27203095</v>
      </c>
      <c r="BO55" s="177">
        <f t="shared" si="19"/>
        <v>20842574.47128455</v>
      </c>
      <c r="BP55" s="332">
        <v>8.7281993754140114E-2</v>
      </c>
      <c r="BQ55" s="173">
        <f t="shared" si="125"/>
        <v>657609349.72478569</v>
      </c>
      <c r="BR55" s="172">
        <f t="shared" si="20"/>
        <v>57397455.155342884</v>
      </c>
      <c r="BS55" s="174">
        <v>5.4347234213919994E-2</v>
      </c>
      <c r="BT55" s="175">
        <f t="shared" si="126"/>
        <v>2825763637.3421335</v>
      </c>
      <c r="BU55" s="177">
        <f t="shared" si="21"/>
        <v>153572438.2318114</v>
      </c>
      <c r="BV55" s="174">
        <v>-1.7155918142050496E-2</v>
      </c>
      <c r="BW55" s="175">
        <f t="shared" si="127"/>
        <v>329155627.75771511</v>
      </c>
      <c r="BX55" s="177">
        <f t="shared" si="22"/>
        <v>-5646967.0058066044</v>
      </c>
      <c r="BY55" s="174">
        <v>-1.6140399250060805E-2</v>
      </c>
      <c r="BZ55" s="175">
        <f t="shared" si="128"/>
        <v>56696413.935319319</v>
      </c>
      <c r="CA55" s="177">
        <f t="shared" si="23"/>
        <v>-915102.75696276489</v>
      </c>
      <c r="CB55" s="174">
        <v>-4.9655493939826434E-2</v>
      </c>
      <c r="CC55" s="175">
        <f t="shared" si="129"/>
        <v>126772113.06873041</v>
      </c>
      <c r="CD55" s="177">
        <f t="shared" si="24"/>
        <v>-6294931.8922233349</v>
      </c>
      <c r="CE55" s="174">
        <v>-6.233433274901027E-2</v>
      </c>
      <c r="CF55" s="175">
        <v>0</v>
      </c>
      <c r="CG55" s="177">
        <f t="shared" si="25"/>
        <v>0</v>
      </c>
      <c r="CH55" s="174">
        <v>1.6417799493933974E-2</v>
      </c>
      <c r="CI55" s="175">
        <f t="shared" si="130"/>
        <v>63764086.636736691</v>
      </c>
      <c r="CJ55" s="177">
        <f t="shared" si="26"/>
        <v>1046865.9893157777</v>
      </c>
      <c r="CK55" s="174">
        <v>-0.166714234943863</v>
      </c>
      <c r="CL55" s="175">
        <f t="shared" si="131"/>
        <v>0</v>
      </c>
      <c r="CM55" s="177">
        <f t="shared" si="27"/>
        <v>0</v>
      </c>
      <c r="CN55" s="174">
        <v>-4.1519421795381303E-2</v>
      </c>
      <c r="CO55" s="175">
        <v>0</v>
      </c>
      <c r="CP55" s="177">
        <f t="shared" si="28"/>
        <v>0</v>
      </c>
      <c r="CQ55" s="174">
        <v>0.10545131962556535</v>
      </c>
      <c r="CR55" s="175">
        <v>0</v>
      </c>
      <c r="CS55" s="177">
        <f t="shared" si="29"/>
        <v>0</v>
      </c>
      <c r="CT55" s="174">
        <v>7.1273828527989649E-2</v>
      </c>
      <c r="CU55" s="175">
        <f t="shared" si="132"/>
        <v>69976260.188597754</v>
      </c>
      <c r="CV55" s="177">
        <f t="shared" si="30"/>
        <v>4987475.9697121046</v>
      </c>
      <c r="CW55" s="174">
        <v>-6.028714501476181E-2</v>
      </c>
      <c r="CX55" s="175">
        <v>0</v>
      </c>
      <c r="CY55" s="177">
        <f t="shared" si="31"/>
        <v>0</v>
      </c>
      <c r="CZ55" s="174">
        <v>6.894581885857784E-2</v>
      </c>
      <c r="DA55" s="175">
        <v>0</v>
      </c>
      <c r="DB55" s="177">
        <f t="shared" si="32"/>
        <v>0</v>
      </c>
      <c r="DC55" s="228">
        <v>0</v>
      </c>
      <c r="DD55" s="334">
        <v>0</v>
      </c>
      <c r="DE55" s="316">
        <f t="shared" si="33"/>
        <v>0</v>
      </c>
      <c r="DF55" s="174">
        <v>0</v>
      </c>
      <c r="DG55" s="175">
        <v>0</v>
      </c>
      <c r="DH55" s="177">
        <f t="shared" si="34"/>
        <v>0</v>
      </c>
      <c r="DI55" s="332">
        <v>5.5798384545201099E-2</v>
      </c>
      <c r="DJ55" s="173">
        <f t="shared" si="133"/>
        <v>112138249.07615486</v>
      </c>
      <c r="DK55" s="173">
        <f t="shared" si="35"/>
        <v>6257133.1441768305</v>
      </c>
      <c r="DL55" s="174">
        <v>0.23699059465161562</v>
      </c>
      <c r="DM55" s="175">
        <v>0</v>
      </c>
      <c r="DN55" s="177">
        <f t="shared" si="36"/>
        <v>0</v>
      </c>
      <c r="DO55" s="332">
        <v>-6.3436826722213902E-2</v>
      </c>
      <c r="DP55" s="173">
        <f t="shared" si="134"/>
        <v>4125058.8416835382</v>
      </c>
      <c r="DQ55" s="173">
        <f t="shared" si="37"/>
        <v>-261680.64295881501</v>
      </c>
      <c r="DR55" s="431">
        <v>0.20719649701181608</v>
      </c>
      <c r="DS55" s="335">
        <v>27641402.696490861</v>
      </c>
      <c r="DT55" s="335">
        <v>5727201.8112058742</v>
      </c>
      <c r="DU55" s="174">
        <v>0.32080674525250363</v>
      </c>
      <c r="DV55" s="175">
        <v>0</v>
      </c>
      <c r="DW55" s="177">
        <f t="shared" si="38"/>
        <v>0</v>
      </c>
      <c r="DX55" s="174">
        <v>5.1589133025400857E-2</v>
      </c>
      <c r="DY55" s="179">
        <v>0</v>
      </c>
      <c r="DZ55" s="179">
        <f t="shared" si="39"/>
        <v>0</v>
      </c>
      <c r="EB55" s="180">
        <f t="shared" si="40"/>
        <v>15345034264.643774</v>
      </c>
      <c r="ED55" s="180">
        <f t="shared" si="41"/>
        <v>873793206181.32849</v>
      </c>
      <c r="EF55" s="182">
        <f t="shared" si="42"/>
        <v>1.7561402579112512E-2</v>
      </c>
      <c r="EG55" s="183">
        <v>1.78869777310737E-2</v>
      </c>
    </row>
    <row r="56" spans="1:137" ht="15.75">
      <c r="A56" s="171">
        <v>39600</v>
      </c>
      <c r="B56" s="172">
        <v>905864098488.33398</v>
      </c>
      <c r="C56" s="173">
        <v>-82681461720.706741</v>
      </c>
      <c r="D56" s="610"/>
      <c r="E56" s="174">
        <v>-0.24723212972225977</v>
      </c>
      <c r="F56" s="201">
        <v>0</v>
      </c>
      <c r="G56" s="175">
        <f t="shared" si="1"/>
        <v>0</v>
      </c>
      <c r="H56" s="176">
        <v>0.16718549542611227</v>
      </c>
      <c r="I56" s="175">
        <f t="shared" si="111"/>
        <v>551609125.80212867</v>
      </c>
      <c r="J56" s="175">
        <f t="shared" si="2"/>
        <v>92221044.978793576</v>
      </c>
      <c r="K56" s="176">
        <v>-0.31727126852545684</v>
      </c>
      <c r="L56" s="175">
        <f t="shared" si="112"/>
        <v>308107835.01407409</v>
      </c>
      <c r="M56" s="177">
        <f t="shared" si="3"/>
        <v>-97753763.657547459</v>
      </c>
      <c r="N56" s="174">
        <v>0.14662512803843461</v>
      </c>
      <c r="O56" s="175">
        <f t="shared" si="113"/>
        <v>747602925.72507727</v>
      </c>
      <c r="P56" s="175">
        <f t="shared" si="4"/>
        <v>109617374.70634778</v>
      </c>
      <c r="Q56" s="176">
        <v>-0.27668386871305861</v>
      </c>
      <c r="R56" s="178">
        <f t="shared" si="114"/>
        <v>60528935.267447963</v>
      </c>
      <c r="S56" s="178">
        <f t="shared" si="5"/>
        <v>-16747379.978879796</v>
      </c>
      <c r="T56" s="176">
        <v>-0.28683212763677068</v>
      </c>
      <c r="U56" s="178">
        <f t="shared" si="135"/>
        <v>-7458186.3286729017</v>
      </c>
      <c r="V56" s="178">
        <f t="shared" si="109"/>
        <v>-2139247.452964724</v>
      </c>
      <c r="W56" s="176">
        <v>0.24878902205512274</v>
      </c>
      <c r="X56" s="178">
        <v>0</v>
      </c>
      <c r="Y56" s="179">
        <f t="shared" si="7"/>
        <v>0</v>
      </c>
      <c r="Z56" s="174">
        <v>-9.0764844279400583E-2</v>
      </c>
      <c r="AA56" s="175">
        <f t="shared" si="115"/>
        <v>21328875.736967288</v>
      </c>
      <c r="AB56" s="177">
        <f t="shared" si="8"/>
        <v>-1935912.0849205214</v>
      </c>
      <c r="AC56" s="174">
        <v>0</v>
      </c>
      <c r="AD56" s="175">
        <v>0</v>
      </c>
      <c r="AE56" s="177">
        <f t="shared" si="9"/>
        <v>0</v>
      </c>
      <c r="AF56" s="174">
        <v>-0.16799790301567102</v>
      </c>
      <c r="AG56" s="175">
        <v>0</v>
      </c>
      <c r="AH56" s="175">
        <f t="shared" si="0"/>
        <v>0</v>
      </c>
      <c r="AI56" s="331">
        <v>-7.3734317274688363E-2</v>
      </c>
      <c r="AJ56" s="615">
        <f t="shared" si="116"/>
        <v>3386100071.16398</v>
      </c>
      <c r="AK56" s="173">
        <f t="shared" si="10"/>
        <v>-249671776.97104976</v>
      </c>
      <c r="AL56" s="332">
        <v>1.1503042232589321E-2</v>
      </c>
      <c r="AM56" s="173">
        <f t="shared" si="117"/>
        <v>3428455766.8571434</v>
      </c>
      <c r="AN56" s="173">
        <f t="shared" si="11"/>
        <v>39437671.478722125</v>
      </c>
      <c r="AO56" s="503">
        <v>0</v>
      </c>
      <c r="AP56" s="173">
        <f t="shared" si="118"/>
        <v>2186772000</v>
      </c>
      <c r="AQ56" s="316">
        <f t="shared" si="12"/>
        <v>0</v>
      </c>
      <c r="AR56" s="332">
        <v>-0.29614281832786271</v>
      </c>
      <c r="AS56" s="173">
        <f t="shared" si="119"/>
        <v>53718391.65478649</v>
      </c>
      <c r="AT56" s="173">
        <f t="shared" si="13"/>
        <v>-15908315.900688412</v>
      </c>
      <c r="AU56" s="228">
        <v>0</v>
      </c>
      <c r="AV56" s="173">
        <v>0</v>
      </c>
      <c r="AW56" s="173">
        <f t="shared" si="14"/>
        <v>0</v>
      </c>
      <c r="AX56" s="176">
        <v>0.17160062327785661</v>
      </c>
      <c r="AY56" s="178">
        <f t="shared" si="120"/>
        <v>371667494.83865106</v>
      </c>
      <c r="AZ56" s="179">
        <f t="shared" si="15"/>
        <v>63778373.766432077</v>
      </c>
      <c r="BA56" s="174">
        <v>0.27091091976729864</v>
      </c>
      <c r="BB56" s="177">
        <f t="shared" si="121"/>
        <v>11458580.010504207</v>
      </c>
      <c r="BC56" s="177">
        <f t="shared" si="16"/>
        <v>3104254.449872877</v>
      </c>
      <c r="BD56" s="332">
        <v>-0.12977240957200828</v>
      </c>
      <c r="BE56" s="173">
        <f t="shared" si="122"/>
        <v>771521142.86914086</v>
      </c>
      <c r="BF56" s="172">
        <f t="shared" si="17"/>
        <v>-100122157.74587806</v>
      </c>
      <c r="BG56" s="203">
        <v>2.1509225331648153E-2</v>
      </c>
      <c r="BH56" s="177">
        <v>0</v>
      </c>
      <c r="BI56" s="177">
        <v>0</v>
      </c>
      <c r="BJ56" s="203">
        <v>-0.22796337115553736</v>
      </c>
      <c r="BK56" s="177">
        <f t="shared" si="123"/>
        <v>-7196843.2649088847</v>
      </c>
      <c r="BL56" s="177">
        <f t="shared" si="110"/>
        <v>-1640616.6523466534</v>
      </c>
      <c r="BM56" s="203">
        <v>-5.7448707632104683E-2</v>
      </c>
      <c r="BN56" s="177">
        <f t="shared" si="124"/>
        <v>352129839.74331546</v>
      </c>
      <c r="BO56" s="177">
        <f t="shared" si="19"/>
        <v>-20229404.211953606</v>
      </c>
      <c r="BP56" s="332">
        <v>-0.13484659627016166</v>
      </c>
      <c r="BQ56" s="173">
        <f t="shared" si="125"/>
        <v>715006804.8801285</v>
      </c>
      <c r="BR56" s="172">
        <f t="shared" si="20"/>
        <v>-96416233.948088944</v>
      </c>
      <c r="BS56" s="174">
        <v>-1.1308860329230763E-2</v>
      </c>
      <c r="BT56" s="175">
        <f t="shared" si="126"/>
        <v>2979336075.573945</v>
      </c>
      <c r="BU56" s="177">
        <f t="shared" si="21"/>
        <v>-33692895.552504256</v>
      </c>
      <c r="BV56" s="174">
        <v>8.1955739006450645E-2</v>
      </c>
      <c r="BW56" s="175">
        <f t="shared" si="127"/>
        <v>323508660.75190848</v>
      </c>
      <c r="BX56" s="177">
        <f t="shared" si="22"/>
        <v>26513391.366909795</v>
      </c>
      <c r="BY56" s="174">
        <v>-2.8804836305705656E-2</v>
      </c>
      <c r="BZ56" s="175">
        <f t="shared" si="128"/>
        <v>55781311.178356551</v>
      </c>
      <c r="CA56" s="177">
        <f t="shared" si="23"/>
        <v>-1606771.5374101894</v>
      </c>
      <c r="CB56" s="174">
        <v>-1.8200315701362074E-2</v>
      </c>
      <c r="CC56" s="175">
        <f t="shared" si="129"/>
        <v>120477181.17650709</v>
      </c>
      <c r="CD56" s="177">
        <f t="shared" si="24"/>
        <v>-2192722.7322226251</v>
      </c>
      <c r="CE56" s="174">
        <v>-0.15164830447919658</v>
      </c>
      <c r="CF56" s="175">
        <v>0</v>
      </c>
      <c r="CG56" s="177">
        <f t="shared" si="25"/>
        <v>0</v>
      </c>
      <c r="CH56" s="174">
        <v>-6.9396841183929789E-2</v>
      </c>
      <c r="CI56" s="175">
        <f t="shared" si="130"/>
        <v>64810952.626052476</v>
      </c>
      <c r="CJ56" s="177">
        <f t="shared" si="26"/>
        <v>-4497675.3863693606</v>
      </c>
      <c r="CK56" s="174">
        <v>-9.2815534542275799E-2</v>
      </c>
      <c r="CL56" s="175">
        <f t="shared" si="131"/>
        <v>0</v>
      </c>
      <c r="CM56" s="177">
        <f t="shared" si="27"/>
        <v>0</v>
      </c>
      <c r="CN56" s="174">
        <v>4.6975157523894744E-2</v>
      </c>
      <c r="CO56" s="175">
        <v>0</v>
      </c>
      <c r="CP56" s="177">
        <f t="shared" si="28"/>
        <v>0</v>
      </c>
      <c r="CQ56" s="174">
        <v>1.4279362364258759E-3</v>
      </c>
      <c r="CR56" s="175">
        <v>0</v>
      </c>
      <c r="CS56" s="177">
        <f t="shared" si="29"/>
        <v>0</v>
      </c>
      <c r="CT56" s="174">
        <v>1.8335113119092587E-2</v>
      </c>
      <c r="CU56" s="175">
        <f t="shared" si="132"/>
        <v>74963736.158309862</v>
      </c>
      <c r="CV56" s="177">
        <f t="shared" si="30"/>
        <v>1374468.5822924224</v>
      </c>
      <c r="CW56" s="174">
        <v>9.9016149678934975E-2</v>
      </c>
      <c r="CX56" s="175">
        <v>0</v>
      </c>
      <c r="CY56" s="177">
        <f t="shared" si="31"/>
        <v>0</v>
      </c>
      <c r="CZ56" s="174">
        <v>-1.5414327533147778E-2</v>
      </c>
      <c r="DA56" s="175">
        <v>0</v>
      </c>
      <c r="DB56" s="177">
        <f t="shared" si="32"/>
        <v>0</v>
      </c>
      <c r="DC56" s="228">
        <v>0</v>
      </c>
      <c r="DD56" s="334">
        <v>0</v>
      </c>
      <c r="DE56" s="316">
        <f t="shared" si="33"/>
        <v>0</v>
      </c>
      <c r="DF56" s="174">
        <v>0</v>
      </c>
      <c r="DG56" s="175">
        <v>0</v>
      </c>
      <c r="DH56" s="177">
        <f t="shared" si="34"/>
        <v>0</v>
      </c>
      <c r="DI56" s="332">
        <v>3.8428999119258782E-2</v>
      </c>
      <c r="DJ56" s="173">
        <f t="shared" si="133"/>
        <v>118395382.22033168</v>
      </c>
      <c r="DK56" s="173">
        <f t="shared" si="35"/>
        <v>4549816.0390694328</v>
      </c>
      <c r="DL56" s="174">
        <v>0.16370075587716529</v>
      </c>
      <c r="DM56" s="175">
        <v>0</v>
      </c>
      <c r="DN56" s="177">
        <f t="shared" si="36"/>
        <v>0</v>
      </c>
      <c r="DO56" s="332">
        <v>-1.1408891864201194E-2</v>
      </c>
      <c r="DP56" s="173">
        <f t="shared" si="134"/>
        <v>3863378.1987247234</v>
      </c>
      <c r="DQ56" s="173">
        <f t="shared" si="37"/>
        <v>-44076.864099762759</v>
      </c>
      <c r="DR56" s="431">
        <v>-0.20366080595754937</v>
      </c>
      <c r="DS56" s="335">
        <v>33368604.507696737</v>
      </c>
      <c r="DT56" s="335">
        <v>-6795876.8877162328</v>
      </c>
      <c r="DU56" s="174">
        <v>0.14311496961522047</v>
      </c>
      <c r="DV56" s="175">
        <v>0</v>
      </c>
      <c r="DW56" s="177">
        <f t="shared" si="38"/>
        <v>0</v>
      </c>
      <c r="DX56" s="174">
        <v>-9.3946400320362708E-2</v>
      </c>
      <c r="DY56" s="179">
        <v>0</v>
      </c>
      <c r="DZ56" s="179">
        <f t="shared" si="39"/>
        <v>0</v>
      </c>
      <c r="EB56" s="180">
        <f t="shared" si="40"/>
        <v>-82370663288.510529</v>
      </c>
      <c r="ED56" s="180">
        <f t="shared" si="41"/>
        <v>889138240445.97229</v>
      </c>
      <c r="EF56" s="182">
        <f t="shared" si="42"/>
        <v>-9.2641008497390917E-2</v>
      </c>
      <c r="EG56" s="183">
        <v>-9.1273582713656404E-2</v>
      </c>
    </row>
    <row r="57" spans="1:137" ht="15.75">
      <c r="A57" s="171">
        <v>39630</v>
      </c>
      <c r="B57" s="172">
        <v>823182636767.62732</v>
      </c>
      <c r="C57" s="173">
        <v>-17151749527.160854</v>
      </c>
      <c r="D57" s="610"/>
      <c r="E57" s="174">
        <v>7.0059049813803675E-2</v>
      </c>
      <c r="F57" s="201">
        <v>0</v>
      </c>
      <c r="G57" s="175">
        <f t="shared" si="1"/>
        <v>0</v>
      </c>
      <c r="H57" s="176">
        <v>-0.36805174323998857</v>
      </c>
      <c r="I57" s="175">
        <f t="shared" si="111"/>
        <v>643830170.78092229</v>
      </c>
      <c r="J57" s="175">
        <f t="shared" si="2"/>
        <v>-236962816.70641801</v>
      </c>
      <c r="K57" s="176">
        <v>-0.12305565317659015</v>
      </c>
      <c r="L57" s="175">
        <f t="shared" si="112"/>
        <v>210354071.35652664</v>
      </c>
      <c r="M57" s="177">
        <f t="shared" si="3"/>
        <v>-25885257.649132438</v>
      </c>
      <c r="N57" s="174">
        <v>-0.30417016808441777</v>
      </c>
      <c r="O57" s="175">
        <f t="shared" si="113"/>
        <v>857220300.43142498</v>
      </c>
      <c r="P57" s="175">
        <f t="shared" si="4"/>
        <v>-260740842.86760163</v>
      </c>
      <c r="Q57" s="176">
        <v>-0.1221169294914576</v>
      </c>
      <c r="R57" s="178">
        <f t="shared" si="114"/>
        <v>43781555.288568169</v>
      </c>
      <c r="S57" s="178">
        <f t="shared" si="5"/>
        <v>-5346469.1002004314</v>
      </c>
      <c r="T57" s="176">
        <v>2.5579771348677068E-2</v>
      </c>
      <c r="U57" s="178">
        <f t="shared" si="135"/>
        <v>-9597433.7816376258</v>
      </c>
      <c r="V57" s="178">
        <f t="shared" si="109"/>
        <v>245500.16166835953</v>
      </c>
      <c r="W57" s="176">
        <v>-0.24486705252315219</v>
      </c>
      <c r="X57" s="178">
        <v>0</v>
      </c>
      <c r="Y57" s="179">
        <f t="shared" si="7"/>
        <v>0</v>
      </c>
      <c r="Z57" s="174">
        <v>-0.17909845305264693</v>
      </c>
      <c r="AA57" s="175">
        <f t="shared" si="115"/>
        <v>19392963.652046766</v>
      </c>
      <c r="AB57" s="177">
        <f t="shared" si="8"/>
        <v>-3473249.7901877863</v>
      </c>
      <c r="AC57" s="174">
        <v>0</v>
      </c>
      <c r="AD57" s="175">
        <v>0</v>
      </c>
      <c r="AE57" s="177">
        <f t="shared" si="9"/>
        <v>0</v>
      </c>
      <c r="AF57" s="174">
        <v>-9.0311088779036056E-2</v>
      </c>
      <c r="AG57" s="175">
        <v>0</v>
      </c>
      <c r="AH57" s="175">
        <f t="shared" si="0"/>
        <v>0</v>
      </c>
      <c r="AI57" s="331">
        <v>-0.12769944351070669</v>
      </c>
      <c r="AJ57" s="615">
        <f t="shared" si="116"/>
        <v>3136428294.1929302</v>
      </c>
      <c r="AK57" s="173">
        <f t="shared" si="10"/>
        <v>-400520147.77967227</v>
      </c>
      <c r="AL57" s="332">
        <v>-0.20906058231532737</v>
      </c>
      <c r="AM57" s="173">
        <f t="shared" si="117"/>
        <v>3467893438.3358655</v>
      </c>
      <c r="AN57" s="173">
        <f t="shared" si="11"/>
        <v>-724999821.62599885</v>
      </c>
      <c r="AO57" s="503">
        <v>0</v>
      </c>
      <c r="AP57" s="173">
        <f t="shared" si="118"/>
        <v>2186772000</v>
      </c>
      <c r="AQ57" s="316">
        <f t="shared" si="12"/>
        <v>0</v>
      </c>
      <c r="AR57" s="332">
        <v>0.13149985041991039</v>
      </c>
      <c r="AS57" s="173">
        <f t="shared" si="119"/>
        <v>37810075.75409808</v>
      </c>
      <c r="AT57" s="173">
        <f t="shared" si="13"/>
        <v>4972019.3060293775</v>
      </c>
      <c r="AU57" s="228">
        <v>0</v>
      </c>
      <c r="AV57" s="173">
        <v>0</v>
      </c>
      <c r="AW57" s="173">
        <f t="shared" si="14"/>
        <v>0</v>
      </c>
      <c r="AX57" s="176">
        <v>-0.37775872898857976</v>
      </c>
      <c r="AY57" s="178">
        <f t="shared" si="120"/>
        <v>435445868.60508317</v>
      </c>
      <c r="AZ57" s="179">
        <f t="shared" si="15"/>
        <v>-164493477.86758432</v>
      </c>
      <c r="BA57" s="174">
        <v>-0.11188840728163263</v>
      </c>
      <c r="BB57" s="177">
        <f t="shared" si="121"/>
        <v>14562834.460377082</v>
      </c>
      <c r="BC57" s="177">
        <f t="shared" si="16"/>
        <v>-1629412.3532776658</v>
      </c>
      <c r="BD57" s="332">
        <v>-5.3059957613859815E-2</v>
      </c>
      <c r="BE57" s="173">
        <f t="shared" si="122"/>
        <v>671398985.12326276</v>
      </c>
      <c r="BF57" s="172">
        <f t="shared" si="17"/>
        <v>-35624401.692628816</v>
      </c>
      <c r="BG57" s="203">
        <v>-0.24905868173986465</v>
      </c>
      <c r="BH57" s="177">
        <v>0</v>
      </c>
      <c r="BI57" s="177">
        <v>0</v>
      </c>
      <c r="BJ57" s="203">
        <v>-6.8971821240631795E-2</v>
      </c>
      <c r="BK57" s="177">
        <f t="shared" si="123"/>
        <v>-8837459.9172555376</v>
      </c>
      <c r="BL57" s="177">
        <f t="shared" si="110"/>
        <v>-609535.70563419757</v>
      </c>
      <c r="BM57" s="203">
        <v>-0.19337014720139506</v>
      </c>
      <c r="BN57" s="177">
        <f t="shared" si="124"/>
        <v>331900435.53136188</v>
      </c>
      <c r="BO57" s="177">
        <f t="shared" si="19"/>
        <v>-64179636.07490658</v>
      </c>
      <c r="BP57" s="332">
        <v>-0.10368385194293402</v>
      </c>
      <c r="BQ57" s="173">
        <f t="shared" si="125"/>
        <v>618590570.9320395</v>
      </c>
      <c r="BR57" s="172">
        <f t="shared" si="20"/>
        <v>-64137853.169812605</v>
      </c>
      <c r="BS57" s="174">
        <v>-3.5440032854212836E-2</v>
      </c>
      <c r="BT57" s="175">
        <f t="shared" si="126"/>
        <v>2945643180.021441</v>
      </c>
      <c r="BU57" s="177">
        <f t="shared" si="21"/>
        <v>-104393691.07674785</v>
      </c>
      <c r="BV57" s="174">
        <v>-4.2170311261150298E-2</v>
      </c>
      <c r="BW57" s="175">
        <f t="shared" si="127"/>
        <v>350022052.11881828</v>
      </c>
      <c r="BX57" s="177">
        <f t="shared" si="22"/>
        <v>-14760538.88611714</v>
      </c>
      <c r="BY57" s="174">
        <v>-6.1131566342144991E-2</v>
      </c>
      <c r="BZ57" s="175">
        <f t="shared" si="128"/>
        <v>54174539.640946366</v>
      </c>
      <c r="CA57" s="177">
        <f t="shared" si="23"/>
        <v>-3311774.4641156765</v>
      </c>
      <c r="CB57" s="174">
        <v>-3.8694269374772695E-2</v>
      </c>
      <c r="CC57" s="175">
        <f t="shared" si="129"/>
        <v>118284458.44428447</v>
      </c>
      <c r="CD57" s="177">
        <f t="shared" si="24"/>
        <v>-4576930.6978922505</v>
      </c>
      <c r="CE57" s="174">
        <v>-0.14943025688931671</v>
      </c>
      <c r="CF57" s="175">
        <v>0</v>
      </c>
      <c r="CG57" s="177">
        <f t="shared" si="25"/>
        <v>0</v>
      </c>
      <c r="CH57" s="174">
        <v>2.7393870471478676E-2</v>
      </c>
      <c r="CI57" s="175">
        <f t="shared" si="130"/>
        <v>60313277.239683121</v>
      </c>
      <c r="CJ57" s="177">
        <f t="shared" si="26"/>
        <v>1652214.1044142623</v>
      </c>
      <c r="CK57" s="174">
        <v>0.18191962339288556</v>
      </c>
      <c r="CL57" s="175">
        <f t="shared" si="131"/>
        <v>0</v>
      </c>
      <c r="CM57" s="177">
        <f t="shared" si="27"/>
        <v>0</v>
      </c>
      <c r="CN57" s="174">
        <v>-3.6632587057397484E-2</v>
      </c>
      <c r="CO57" s="175">
        <v>0</v>
      </c>
      <c r="CP57" s="177">
        <f t="shared" si="28"/>
        <v>0</v>
      </c>
      <c r="CQ57" s="174">
        <v>0.15456479733315706</v>
      </c>
      <c r="CR57" s="175">
        <v>0</v>
      </c>
      <c r="CS57" s="177">
        <f t="shared" si="29"/>
        <v>0</v>
      </c>
      <c r="CT57" s="174">
        <v>1.192180614113327E-2</v>
      </c>
      <c r="CU57" s="175">
        <f t="shared" si="132"/>
        <v>76338204.740602285</v>
      </c>
      <c r="CV57" s="177">
        <f t="shared" si="30"/>
        <v>910089.27807960124</v>
      </c>
      <c r="CW57" s="174">
        <v>7.0114905869868155E-2</v>
      </c>
      <c r="CX57" s="175">
        <v>0</v>
      </c>
      <c r="CY57" s="177">
        <f t="shared" si="31"/>
        <v>0</v>
      </c>
      <c r="CZ57" s="174">
        <v>-8.6220208543530782E-2</v>
      </c>
      <c r="DA57" s="175">
        <v>0</v>
      </c>
      <c r="DB57" s="177">
        <f t="shared" si="32"/>
        <v>0</v>
      </c>
      <c r="DC57" s="228">
        <v>0</v>
      </c>
      <c r="DD57" s="334">
        <v>0</v>
      </c>
      <c r="DE57" s="316">
        <f t="shared" si="33"/>
        <v>0</v>
      </c>
      <c r="DF57" s="174">
        <v>0</v>
      </c>
      <c r="DG57" s="175">
        <v>0</v>
      </c>
      <c r="DH57" s="177">
        <f t="shared" si="34"/>
        <v>0</v>
      </c>
      <c r="DI57" s="332">
        <v>6.4662932237911572E-3</v>
      </c>
      <c r="DJ57" s="173">
        <f t="shared" si="133"/>
        <v>122945198.25940111</v>
      </c>
      <c r="DK57" s="173">
        <f t="shared" si="35"/>
        <v>794999.70240242581</v>
      </c>
      <c r="DL57" s="174">
        <v>-0.25726561103438156</v>
      </c>
      <c r="DM57" s="175">
        <v>0</v>
      </c>
      <c r="DN57" s="177">
        <f t="shared" si="36"/>
        <v>0</v>
      </c>
      <c r="DO57" s="332">
        <v>0.19574181876336008</v>
      </c>
      <c r="DP57" s="173">
        <f t="shared" si="134"/>
        <v>3819301.3346249606</v>
      </c>
      <c r="DQ57" s="173">
        <f t="shared" si="37"/>
        <v>747596.98964481836</v>
      </c>
      <c r="DR57" s="431">
        <v>3.0129705241984297E-2</v>
      </c>
      <c r="DS57" s="335">
        <v>26572727.619980507</v>
      </c>
      <c r="DT57" s="335">
        <v>800628.45066554763</v>
      </c>
      <c r="DU57" s="174">
        <v>-0.39549977161315086</v>
      </c>
      <c r="DV57" s="175">
        <v>0</v>
      </c>
      <c r="DW57" s="177">
        <f t="shared" si="38"/>
        <v>0</v>
      </c>
      <c r="DX57" s="174">
        <v>1.3345646191875329E-2</v>
      </c>
      <c r="DY57" s="179">
        <v>0</v>
      </c>
      <c r="DZ57" s="179">
        <f t="shared" si="39"/>
        <v>0</v>
      </c>
      <c r="EB57" s="180">
        <f t="shared" si="40"/>
        <v>-15046226717.64583</v>
      </c>
      <c r="ED57" s="180">
        <f t="shared" si="41"/>
        <v>806767577157.46191</v>
      </c>
      <c r="EF57" s="182">
        <f t="shared" si="42"/>
        <v>-1.8650014134999334E-2</v>
      </c>
      <c r="EG57" s="183">
        <v>-2.0835898087586301E-2</v>
      </c>
    </row>
    <row r="58" spans="1:137" ht="15.75">
      <c r="A58" s="171">
        <v>39661</v>
      </c>
      <c r="B58" s="172">
        <v>806030887240.46643</v>
      </c>
      <c r="C58" s="173">
        <v>10001465905.17824</v>
      </c>
      <c r="D58" s="610"/>
      <c r="E58" s="174">
        <v>-0.37906372792473009</v>
      </c>
      <c r="F58" s="201">
        <v>0</v>
      </c>
      <c r="G58" s="175">
        <f t="shared" si="1"/>
        <v>0</v>
      </c>
      <c r="H58" s="176">
        <v>-0.11953998779359833</v>
      </c>
      <c r="I58" s="175">
        <f t="shared" si="111"/>
        <v>406867354.07450432</v>
      </c>
      <c r="J58" s="175">
        <f t="shared" si="2"/>
        <v>-48636918.539679892</v>
      </c>
      <c r="K58" s="176">
        <v>-0.17307771885169723</v>
      </c>
      <c r="L58" s="175">
        <f t="shared" si="112"/>
        <v>184468813.70739421</v>
      </c>
      <c r="M58" s="177">
        <f t="shared" si="3"/>
        <v>-31927441.475754488</v>
      </c>
      <c r="N58" s="174">
        <v>3.2123857145931724E-2</v>
      </c>
      <c r="O58" s="175">
        <f t="shared" si="113"/>
        <v>596479457.56382334</v>
      </c>
      <c r="P58" s="175">
        <f t="shared" si="4"/>
        <v>19161220.885263104</v>
      </c>
      <c r="Q58" s="176">
        <v>-0.26703940664570058</v>
      </c>
      <c r="R58" s="178">
        <f t="shared" si="114"/>
        <v>38435086.188367739</v>
      </c>
      <c r="S58" s="178">
        <f t="shared" si="5"/>
        <v>-10263682.610118084</v>
      </c>
      <c r="T58" s="176">
        <v>-0.27513509056687258</v>
      </c>
      <c r="U58" s="178">
        <f t="shared" si="135"/>
        <v>-9351933.6199692655</v>
      </c>
      <c r="V58" s="178">
        <f t="shared" si="109"/>
        <v>-2573045.1035056245</v>
      </c>
      <c r="W58" s="176">
        <v>-0.1577999481864516</v>
      </c>
      <c r="X58" s="178">
        <v>0</v>
      </c>
      <c r="Y58" s="179">
        <f t="shared" si="7"/>
        <v>0</v>
      </c>
      <c r="Z58" s="174">
        <v>-0.10488603720068836</v>
      </c>
      <c r="AA58" s="175">
        <f t="shared" si="115"/>
        <v>15919713.861858981</v>
      </c>
      <c r="AB58" s="177">
        <f t="shared" si="8"/>
        <v>-1669755.7003392552</v>
      </c>
      <c r="AC58" s="174">
        <v>0</v>
      </c>
      <c r="AD58" s="175">
        <v>0</v>
      </c>
      <c r="AE58" s="177">
        <f t="shared" si="9"/>
        <v>0</v>
      </c>
      <c r="AF58" s="174">
        <v>-5.1625297216705897E-2</v>
      </c>
      <c r="AG58" s="175">
        <v>0</v>
      </c>
      <c r="AH58" s="175">
        <f t="shared" si="0"/>
        <v>0</v>
      </c>
      <c r="AI58" s="331">
        <v>-6.339354029169543E-2</v>
      </c>
      <c r="AJ58" s="615">
        <f t="shared" si="116"/>
        <v>2735908146.4132581</v>
      </c>
      <c r="AK58" s="173">
        <f t="shared" si="10"/>
        <v>-173438903.31402662</v>
      </c>
      <c r="AL58" s="332">
        <v>-1.7686998637245616E-2</v>
      </c>
      <c r="AM58" s="173">
        <f t="shared" si="117"/>
        <v>2742893616.709867</v>
      </c>
      <c r="AN58" s="173">
        <f t="shared" si="11"/>
        <v>-48513555.660857119</v>
      </c>
      <c r="AO58" s="503">
        <v>0</v>
      </c>
      <c r="AP58" s="173">
        <f t="shared" si="118"/>
        <v>2186772000</v>
      </c>
      <c r="AQ58" s="316">
        <f t="shared" si="12"/>
        <v>0</v>
      </c>
      <c r="AR58" s="332">
        <v>-0.24369393077882673</v>
      </c>
      <c r="AS58" s="173">
        <f t="shared" si="119"/>
        <v>42782095.060127452</v>
      </c>
      <c r="AT58" s="173">
        <f t="shared" si="13"/>
        <v>-10425736.912155883</v>
      </c>
      <c r="AU58" s="228">
        <v>0</v>
      </c>
      <c r="AV58" s="173">
        <v>0</v>
      </c>
      <c r="AW58" s="173">
        <f t="shared" si="14"/>
        <v>0</v>
      </c>
      <c r="AX58" s="176">
        <v>8.4385682562655898E-2</v>
      </c>
      <c r="AY58" s="178">
        <f t="shared" si="120"/>
        <v>270952390.73749882</v>
      </c>
      <c r="AZ58" s="179">
        <f t="shared" si="15"/>
        <v>22864502.43436728</v>
      </c>
      <c r="BA58" s="174">
        <v>0.13859586135004204</v>
      </c>
      <c r="BB58" s="177">
        <f t="shared" si="121"/>
        <v>12933422.107099416</v>
      </c>
      <c r="BC58" s="177">
        <f t="shared" si="16"/>
        <v>1792518.7771371191</v>
      </c>
      <c r="BD58" s="332">
        <v>-7.9862509884906452E-2</v>
      </c>
      <c r="BE58" s="173">
        <f t="shared" si="122"/>
        <v>635774583.4306339</v>
      </c>
      <c r="BF58" s="172">
        <f t="shared" si="17"/>
        <v>-50774553.953801282</v>
      </c>
      <c r="BG58" s="203">
        <v>-9.3037093660206877E-2</v>
      </c>
      <c r="BH58" s="177">
        <v>0</v>
      </c>
      <c r="BI58" s="177">
        <v>0</v>
      </c>
      <c r="BJ58" s="203">
        <v>-0.29394607837128084</v>
      </c>
      <c r="BK58" s="177">
        <f t="shared" si="123"/>
        <v>-9446995.6228897348</v>
      </c>
      <c r="BL58" s="177">
        <f t="shared" si="110"/>
        <v>-2776907.3157390929</v>
      </c>
      <c r="BM58" s="203">
        <v>5.5756734116070836E-2</v>
      </c>
      <c r="BN58" s="177">
        <f t="shared" si="124"/>
        <v>267720799.45645529</v>
      </c>
      <c r="BO58" s="177">
        <f t="shared" si="19"/>
        <v>14927237.432635499</v>
      </c>
      <c r="BP58" s="332">
        <v>6.7938294783592618E-2</v>
      </c>
      <c r="BQ58" s="173">
        <f t="shared" si="125"/>
        <v>554452717.76222682</v>
      </c>
      <c r="BR58" s="172">
        <f t="shared" si="20"/>
        <v>37668572.182894245</v>
      </c>
      <c r="BS58" s="174">
        <v>-9.6991267696134462E-2</v>
      </c>
      <c r="BT58" s="175">
        <f t="shared" si="126"/>
        <v>2841249488.9446931</v>
      </c>
      <c r="BU58" s="177">
        <f t="shared" si="21"/>
        <v>-275576389.77373993</v>
      </c>
      <c r="BV58" s="174">
        <v>3.8436607465838372E-2</v>
      </c>
      <c r="BW58" s="175">
        <f t="shared" si="127"/>
        <v>335261513.23270112</v>
      </c>
      <c r="BX58" s="177">
        <f t="shared" si="22"/>
        <v>12886315.18252831</v>
      </c>
      <c r="BY58" s="174">
        <v>4.9444256355439781E-2</v>
      </c>
      <c r="BZ58" s="175">
        <f t="shared" si="128"/>
        <v>50862765.176830687</v>
      </c>
      <c r="CA58" s="177">
        <f t="shared" si="23"/>
        <v>2514871.6003497518</v>
      </c>
      <c r="CB58" s="174">
        <v>-1.0839369888158845E-2</v>
      </c>
      <c r="CC58" s="175">
        <f t="shared" si="129"/>
        <v>113707527.74639222</v>
      </c>
      <c r="CD58" s="177">
        <f t="shared" si="24"/>
        <v>-1232517.9523112301</v>
      </c>
      <c r="CE58" s="174">
        <v>-5.5808077091089626E-2</v>
      </c>
      <c r="CF58" s="175">
        <v>0</v>
      </c>
      <c r="CG58" s="177">
        <f t="shared" si="25"/>
        <v>0</v>
      </c>
      <c r="CH58" s="174">
        <v>2.1761483220601834E-2</v>
      </c>
      <c r="CI58" s="175">
        <f t="shared" si="130"/>
        <v>61965491.344097383</v>
      </c>
      <c r="CJ58" s="177">
        <f t="shared" si="26"/>
        <v>1348461.0001409233</v>
      </c>
      <c r="CK58" s="174">
        <v>-0.14183143682948215</v>
      </c>
      <c r="CL58" s="175">
        <f t="shared" si="131"/>
        <v>0</v>
      </c>
      <c r="CM58" s="177">
        <f t="shared" si="27"/>
        <v>0</v>
      </c>
      <c r="CN58" s="174">
        <v>7.8007250308631371E-2</v>
      </c>
      <c r="CO58" s="175">
        <v>0</v>
      </c>
      <c r="CP58" s="177">
        <f t="shared" si="28"/>
        <v>0</v>
      </c>
      <c r="CQ58" s="174">
        <v>-0.36246860985031876</v>
      </c>
      <c r="CR58" s="175">
        <v>0</v>
      </c>
      <c r="CS58" s="177">
        <f t="shared" si="29"/>
        <v>0</v>
      </c>
      <c r="CT58" s="174">
        <v>-2.392233852030853E-2</v>
      </c>
      <c r="CU58" s="175">
        <f t="shared" si="132"/>
        <v>77248294.018681884</v>
      </c>
      <c r="CV58" s="177">
        <f t="shared" si="30"/>
        <v>-1847959.8396312327</v>
      </c>
      <c r="CW58" s="174">
        <v>-1.0079734128176012E-3</v>
      </c>
      <c r="CX58" s="175">
        <v>0</v>
      </c>
      <c r="CY58" s="177">
        <f t="shared" si="31"/>
        <v>0</v>
      </c>
      <c r="CZ58" s="174">
        <v>-0.39921258644803537</v>
      </c>
      <c r="DA58" s="175">
        <v>0</v>
      </c>
      <c r="DB58" s="177">
        <f t="shared" si="32"/>
        <v>0</v>
      </c>
      <c r="DC58" s="228">
        <v>0</v>
      </c>
      <c r="DD58" s="334">
        <v>0</v>
      </c>
      <c r="DE58" s="316">
        <f t="shared" si="33"/>
        <v>0</v>
      </c>
      <c r="DF58" s="174">
        <v>0</v>
      </c>
      <c r="DG58" s="175">
        <v>0</v>
      </c>
      <c r="DH58" s="177">
        <f t="shared" si="34"/>
        <v>0</v>
      </c>
      <c r="DI58" s="332">
        <v>-8.8233954841245923E-2</v>
      </c>
      <c r="DJ58" s="173">
        <f t="shared" si="133"/>
        <v>123740197.96180353</v>
      </c>
      <c r="DK58" s="173">
        <f t="shared" si="35"/>
        <v>-10918087.039008602</v>
      </c>
      <c r="DL58" s="174">
        <v>0.15060998500374934</v>
      </c>
      <c r="DM58" s="175">
        <v>0</v>
      </c>
      <c r="DN58" s="177">
        <f t="shared" si="36"/>
        <v>0</v>
      </c>
      <c r="DO58" s="332">
        <v>0.17390373410747839</v>
      </c>
      <c r="DP58" s="173">
        <f t="shared" si="134"/>
        <v>4566898.324269779</v>
      </c>
      <c r="DQ58" s="173">
        <f t="shared" si="37"/>
        <v>794200.67187970027</v>
      </c>
      <c r="DR58" s="431">
        <v>-5.0332444396237672E-2</v>
      </c>
      <c r="DS58" s="335">
        <v>27373356.070646051</v>
      </c>
      <c r="DT58" s="335">
        <v>-1377767.9223642072</v>
      </c>
      <c r="DU58" s="174">
        <v>-8.8593418001317037E-2</v>
      </c>
      <c r="DV58" s="175">
        <v>0</v>
      </c>
      <c r="DW58" s="177">
        <f t="shared" si="38"/>
        <v>0</v>
      </c>
      <c r="DX58" s="174">
        <v>-0.26876702286022347</v>
      </c>
      <c r="DY58" s="179">
        <v>0</v>
      </c>
      <c r="DZ58" s="179">
        <f t="shared" si="39"/>
        <v>0</v>
      </c>
      <c r="EB58" s="180">
        <f t="shared" si="40"/>
        <v>10559461228.124075</v>
      </c>
      <c r="ED58" s="180">
        <f t="shared" si="41"/>
        <v>791721350439.81628</v>
      </c>
      <c r="EF58" s="182">
        <f t="shared" si="42"/>
        <v>1.3337345547468302E-2</v>
      </c>
      <c r="EG58" s="183">
        <v>1.2408291125690401E-2</v>
      </c>
    </row>
    <row r="59" spans="1:137" ht="15.75">
      <c r="A59" s="171">
        <v>39692</v>
      </c>
      <c r="B59" s="172">
        <v>816032353145.64465</v>
      </c>
      <c r="C59" s="173">
        <v>-100911034731.90379</v>
      </c>
      <c r="D59" s="610"/>
      <c r="E59" s="174">
        <v>-0.34625890787685948</v>
      </c>
      <c r="F59" s="201">
        <v>0</v>
      </c>
      <c r="G59" s="175">
        <f t="shared" si="1"/>
        <v>0</v>
      </c>
      <c r="H59" s="176">
        <v>-0.21672684206444534</v>
      </c>
      <c r="I59" s="175">
        <f t="shared" si="111"/>
        <v>358230435.53482443</v>
      </c>
      <c r="J59" s="175">
        <f t="shared" si="2"/>
        <v>-77638151.024833366</v>
      </c>
      <c r="K59" s="176">
        <v>-4.9741796300792909E-2</v>
      </c>
      <c r="L59" s="175">
        <f t="shared" si="112"/>
        <v>152541372.23163974</v>
      </c>
      <c r="M59" s="177">
        <f t="shared" si="3"/>
        <v>-7587681.8649896523</v>
      </c>
      <c r="N59" s="174">
        <v>-0.19785113875517635</v>
      </c>
      <c r="O59" s="175">
        <f t="shared" si="113"/>
        <v>615640678.44908643</v>
      </c>
      <c r="P59" s="175">
        <f t="shared" si="4"/>
        <v>-121805209.2951611</v>
      </c>
      <c r="Q59" s="176">
        <v>4.6583810297949335E-2</v>
      </c>
      <c r="R59" s="178">
        <f t="shared" si="114"/>
        <v>28171403.578249656</v>
      </c>
      <c r="S59" s="178">
        <f t="shared" si="5"/>
        <v>1312331.320116153</v>
      </c>
      <c r="T59" s="176">
        <v>-0.15190969150606667</v>
      </c>
      <c r="U59" s="178">
        <f t="shared" si="135"/>
        <v>-11924978.72347489</v>
      </c>
      <c r="V59" s="178">
        <f t="shared" si="109"/>
        <v>-1811519.8390994794</v>
      </c>
      <c r="W59" s="176">
        <v>-0.1188245615780246</v>
      </c>
      <c r="X59" s="178">
        <v>0</v>
      </c>
      <c r="Y59" s="179">
        <f t="shared" si="7"/>
        <v>0</v>
      </c>
      <c r="Z59" s="174">
        <v>-0.14920540916760663</v>
      </c>
      <c r="AA59" s="175">
        <f t="shared" si="115"/>
        <v>14249958.161519725</v>
      </c>
      <c r="AB59" s="177">
        <f t="shared" si="8"/>
        <v>-2126170.838110826</v>
      </c>
      <c r="AC59" s="174">
        <v>0</v>
      </c>
      <c r="AD59" s="175">
        <v>0</v>
      </c>
      <c r="AE59" s="177">
        <f t="shared" si="9"/>
        <v>0</v>
      </c>
      <c r="AF59" s="174">
        <v>-0.18696567061509847</v>
      </c>
      <c r="AG59" s="175">
        <v>0</v>
      </c>
      <c r="AH59" s="175">
        <f t="shared" si="0"/>
        <v>0</v>
      </c>
      <c r="AI59" s="331">
        <v>-8.999257088799513E-2</v>
      </c>
      <c r="AJ59" s="615">
        <f t="shared" si="116"/>
        <v>2562469243.0992312</v>
      </c>
      <c r="AK59" s="173">
        <f t="shared" si="10"/>
        <v>-230603195.00791478</v>
      </c>
      <c r="AL59" s="332">
        <v>-0.29892428875686583</v>
      </c>
      <c r="AM59" s="173">
        <f t="shared" si="117"/>
        <v>2694380061.0490098</v>
      </c>
      <c r="AN59" s="173">
        <f t="shared" si="11"/>
        <v>-805415643.38975596</v>
      </c>
      <c r="AO59" s="503">
        <v>0</v>
      </c>
      <c r="AP59" s="173">
        <f t="shared" si="118"/>
        <v>2186772000</v>
      </c>
      <c r="AQ59" s="316">
        <f t="shared" si="12"/>
        <v>0</v>
      </c>
      <c r="AR59" s="332">
        <v>-0.28944282690309941</v>
      </c>
      <c r="AS59" s="173">
        <f t="shared" si="119"/>
        <v>32356358.147971567</v>
      </c>
      <c r="AT59" s="173">
        <f t="shared" si="13"/>
        <v>-9365315.7706380244</v>
      </c>
      <c r="AU59" s="228">
        <v>0</v>
      </c>
      <c r="AV59" s="173">
        <v>0</v>
      </c>
      <c r="AW59" s="173">
        <f t="shared" si="14"/>
        <v>0</v>
      </c>
      <c r="AX59" s="176">
        <v>-0.31840430599449832</v>
      </c>
      <c r="AY59" s="178">
        <f t="shared" si="120"/>
        <v>293816893.17186612</v>
      </c>
      <c r="AZ59" s="179">
        <f t="shared" si="15"/>
        <v>-93552563.959847689</v>
      </c>
      <c r="BA59" s="174">
        <v>-0.45104134625860404</v>
      </c>
      <c r="BB59" s="177">
        <f t="shared" si="121"/>
        <v>14725940.884236535</v>
      </c>
      <c r="BC59" s="177">
        <f t="shared" si="16"/>
        <v>-6642008.2013506647</v>
      </c>
      <c r="BD59" s="332">
        <v>-3.2278095036049503E-2</v>
      </c>
      <c r="BE59" s="173">
        <f t="shared" si="122"/>
        <v>585000029.47683263</v>
      </c>
      <c r="BF59" s="172">
        <f t="shared" si="17"/>
        <v>-18882686.547544964</v>
      </c>
      <c r="BG59" s="203">
        <v>-0.23015483295521433</v>
      </c>
      <c r="BH59" s="177">
        <v>0</v>
      </c>
      <c r="BI59" s="177">
        <v>0</v>
      </c>
      <c r="BJ59" s="203">
        <v>2.0028424135169771E-2</v>
      </c>
      <c r="BK59" s="177">
        <f t="shared" si="123"/>
        <v>-12223902.938628828</v>
      </c>
      <c r="BL59" s="177">
        <f t="shared" si="110"/>
        <v>244825.5126420063</v>
      </c>
      <c r="BM59" s="203">
        <v>-0.17947789615101475</v>
      </c>
      <c r="BN59" s="177">
        <f t="shared" si="124"/>
        <v>282648036.88909078</v>
      </c>
      <c r="BO59" s="177">
        <f t="shared" si="19"/>
        <v>-50729075.012068421</v>
      </c>
      <c r="BP59" s="332">
        <v>-0.26542421944160571</v>
      </c>
      <c r="BQ59" s="173">
        <f t="shared" si="125"/>
        <v>592121289.94512117</v>
      </c>
      <c r="BR59" s="172">
        <f t="shared" si="20"/>
        <v>-157163331.19844049</v>
      </c>
      <c r="BS59" s="174">
        <v>-9.9057801017128203E-2</v>
      </c>
      <c r="BT59" s="175">
        <f t="shared" si="126"/>
        <v>2565673099.1709533</v>
      </c>
      <c r="BU59" s="177">
        <f t="shared" si="21"/>
        <v>-254149935.33267492</v>
      </c>
      <c r="BV59" s="174">
        <v>-6.2426637560671919E-2</v>
      </c>
      <c r="BW59" s="175">
        <f t="shared" si="127"/>
        <v>348147828.41522944</v>
      </c>
      <c r="BX59" s="177">
        <f t="shared" si="22"/>
        <v>-21733698.302012525</v>
      </c>
      <c r="BY59" s="174">
        <v>-6.1624258140033056E-2</v>
      </c>
      <c r="BZ59" s="175">
        <f t="shared" si="128"/>
        <v>53377636.777180441</v>
      </c>
      <c r="CA59" s="177">
        <f t="shared" si="23"/>
        <v>-3289357.2676618895</v>
      </c>
      <c r="CB59" s="174">
        <v>-6.1666406077941875E-2</v>
      </c>
      <c r="CC59" s="175">
        <f t="shared" si="129"/>
        <v>112475009.79408099</v>
      </c>
      <c r="CD59" s="177">
        <f t="shared" si="24"/>
        <v>-6935929.6275822874</v>
      </c>
      <c r="CE59" s="174">
        <v>-0.1940800288871819</v>
      </c>
      <c r="CF59" s="175">
        <v>0</v>
      </c>
      <c r="CG59" s="177">
        <f t="shared" si="25"/>
        <v>0</v>
      </c>
      <c r="CH59" s="174">
        <v>5.0504951880648991E-2</v>
      </c>
      <c r="CI59" s="175">
        <f t="shared" si="130"/>
        <v>63313952.344238311</v>
      </c>
      <c r="CJ59" s="177">
        <f t="shared" si="26"/>
        <v>3197668.1165194591</v>
      </c>
      <c r="CK59" s="174">
        <v>4.5039969179982188E-3</v>
      </c>
      <c r="CL59" s="175">
        <f t="shared" si="131"/>
        <v>0</v>
      </c>
      <c r="CM59" s="177">
        <f t="shared" si="27"/>
        <v>0</v>
      </c>
      <c r="CN59" s="174">
        <v>-4.6109572015878807E-2</v>
      </c>
      <c r="CO59" s="175">
        <v>0</v>
      </c>
      <c r="CP59" s="177">
        <f t="shared" si="28"/>
        <v>0</v>
      </c>
      <c r="CQ59" s="174">
        <v>-0.36067251344750811</v>
      </c>
      <c r="CR59" s="175">
        <v>0</v>
      </c>
      <c r="CS59" s="177">
        <f t="shared" si="29"/>
        <v>0</v>
      </c>
      <c r="CT59" s="174">
        <v>-0.21081355560575674</v>
      </c>
      <c r="CU59" s="175">
        <f t="shared" si="132"/>
        <v>75400334.179050654</v>
      </c>
      <c r="CV59" s="177">
        <f t="shared" si="30"/>
        <v>-15895412.542147934</v>
      </c>
      <c r="CW59" s="174">
        <v>-0.31803927290360262</v>
      </c>
      <c r="CX59" s="175">
        <v>0</v>
      </c>
      <c r="CY59" s="177">
        <f t="shared" si="31"/>
        <v>0</v>
      </c>
      <c r="CZ59" s="174">
        <v>-1.9838939028007048E-2</v>
      </c>
      <c r="DA59" s="175">
        <v>0</v>
      </c>
      <c r="DB59" s="177">
        <f t="shared" si="32"/>
        <v>0</v>
      </c>
      <c r="DC59" s="228">
        <v>0</v>
      </c>
      <c r="DD59" s="334">
        <v>0</v>
      </c>
      <c r="DE59" s="316">
        <f t="shared" si="33"/>
        <v>0</v>
      </c>
      <c r="DF59" s="174">
        <v>0</v>
      </c>
      <c r="DG59" s="175">
        <v>0</v>
      </c>
      <c r="DH59" s="177">
        <f t="shared" si="34"/>
        <v>0</v>
      </c>
      <c r="DI59" s="332">
        <v>-8.6734243718757986E-2</v>
      </c>
      <c r="DJ59" s="173">
        <f t="shared" si="133"/>
        <v>112822110.92279492</v>
      </c>
      <c r="DK59" s="173">
        <f t="shared" si="35"/>
        <v>-9785540.4656424429</v>
      </c>
      <c r="DL59" s="174">
        <v>-0.47721122464804983</v>
      </c>
      <c r="DM59" s="175">
        <v>0</v>
      </c>
      <c r="DN59" s="177">
        <f t="shared" si="36"/>
        <v>0</v>
      </c>
      <c r="DO59" s="332">
        <v>-0.1414267233788391</v>
      </c>
      <c r="DP59" s="173">
        <f t="shared" si="134"/>
        <v>5361098.9961494794</v>
      </c>
      <c r="DQ59" s="173">
        <f t="shared" si="37"/>
        <v>-758202.66473500442</v>
      </c>
      <c r="DR59" s="431">
        <v>8.3681948405834421E-3</v>
      </c>
      <c r="DS59" s="335">
        <v>25995588.148281846</v>
      </c>
      <c r="DT59" s="335">
        <v>217536.14662038421</v>
      </c>
      <c r="DU59" s="174">
        <v>-0.32738954114558083</v>
      </c>
      <c r="DV59" s="175">
        <v>0</v>
      </c>
      <c r="DW59" s="177">
        <f t="shared" si="38"/>
        <v>0</v>
      </c>
      <c r="DX59" s="174">
        <v>-0.20969203307808795</v>
      </c>
      <c r="DY59" s="179">
        <v>0</v>
      </c>
      <c r="DZ59" s="179">
        <f t="shared" si="39"/>
        <v>0</v>
      </c>
      <c r="EB59" s="180">
        <f t="shared" si="40"/>
        <v>-99020136464.847488</v>
      </c>
      <c r="ED59" s="180">
        <f t="shared" si="41"/>
        <v>802280811667.94019</v>
      </c>
      <c r="EF59" s="182">
        <f t="shared" si="42"/>
        <v>-0.12342328898404641</v>
      </c>
      <c r="EG59" s="183">
        <v>-0.123660580788141</v>
      </c>
    </row>
    <row r="60" spans="1:137" ht="15.75">
      <c r="A60" s="185">
        <v>39722</v>
      </c>
      <c r="B60" s="186">
        <v>715121318413.74084</v>
      </c>
      <c r="C60" s="173">
        <v>-119969081854.41789</v>
      </c>
      <c r="D60" s="610"/>
      <c r="E60" s="174">
        <v>-0.30984076583075504</v>
      </c>
      <c r="F60" s="201">
        <v>0</v>
      </c>
      <c r="G60" s="175">
        <f t="shared" si="1"/>
        <v>0</v>
      </c>
      <c r="H60" s="176">
        <v>-0.75451119307046188</v>
      </c>
      <c r="I60" s="175">
        <f t="shared" si="111"/>
        <v>280592284.50999105</v>
      </c>
      <c r="J60" s="175">
        <f t="shared" si="2"/>
        <v>-211710019.35199982</v>
      </c>
      <c r="K60" s="176">
        <v>-0.27023428075882627</v>
      </c>
      <c r="L60" s="175">
        <f t="shared" si="112"/>
        <v>144953690.3666501</v>
      </c>
      <c r="M60" s="177">
        <f t="shared" si="3"/>
        <v>-39171456.259569295</v>
      </c>
      <c r="N60" s="174">
        <v>-0.54992933044617331</v>
      </c>
      <c r="O60" s="175">
        <f t="shared" si="113"/>
        <v>493835469.1539253</v>
      </c>
      <c r="P60" s="175">
        <f t="shared" si="4"/>
        <v>-271574608.90239</v>
      </c>
      <c r="Q60" s="176">
        <v>-0.42485005916461033</v>
      </c>
      <c r="R60" s="178">
        <f t="shared" si="114"/>
        <v>29483734.898365807</v>
      </c>
      <c r="S60" s="178">
        <f t="shared" si="5"/>
        <v>-12526166.5159644</v>
      </c>
      <c r="T60" s="176">
        <v>-0.3371148957941334</v>
      </c>
      <c r="U60" s="178">
        <f t="shared" si="135"/>
        <v>-13736498.56257437</v>
      </c>
      <c r="V60" s="178">
        <f t="shared" si="109"/>
        <v>-4630778.2814985216</v>
      </c>
      <c r="W60" s="176">
        <v>-1.1814269370364996</v>
      </c>
      <c r="X60" s="178">
        <v>0</v>
      </c>
      <c r="Y60" s="179">
        <f t="shared" si="7"/>
        <v>0</v>
      </c>
      <c r="Z60" s="174">
        <v>-0.82358383433530258</v>
      </c>
      <c r="AA60" s="175">
        <f t="shared" si="115"/>
        <v>12123787.3234089</v>
      </c>
      <c r="AB60" s="177">
        <f t="shared" si="8"/>
        <v>-9984955.2504788376</v>
      </c>
      <c r="AC60" s="174">
        <v>0</v>
      </c>
      <c r="AD60" s="175">
        <v>0</v>
      </c>
      <c r="AE60" s="177">
        <f t="shared" si="9"/>
        <v>0</v>
      </c>
      <c r="AF60" s="174">
        <v>-0.62717781172929676</v>
      </c>
      <c r="AG60" s="175">
        <v>0</v>
      </c>
      <c r="AH60" s="175">
        <f t="shared" si="0"/>
        <v>0</v>
      </c>
      <c r="AI60" s="331">
        <v>-0.65922868505030496</v>
      </c>
      <c r="AJ60" s="615">
        <f t="shared" si="116"/>
        <v>2331866048.0913162</v>
      </c>
      <c r="AK60" s="173">
        <f t="shared" si="10"/>
        <v>-1537232988.5966897</v>
      </c>
      <c r="AL60" s="332">
        <v>-0.67949540879301451</v>
      </c>
      <c r="AM60" s="173">
        <f t="shared" si="117"/>
        <v>1888964417.6592538</v>
      </c>
      <c r="AN60" s="173">
        <f t="shared" si="11"/>
        <v>-1283542649.1728332</v>
      </c>
      <c r="AO60" s="503">
        <v>0</v>
      </c>
      <c r="AP60" s="173">
        <f t="shared" si="118"/>
        <v>2186772000</v>
      </c>
      <c r="AQ60" s="316">
        <f t="shared" si="12"/>
        <v>0</v>
      </c>
      <c r="AR60" s="332">
        <v>-0.49057043541949025</v>
      </c>
      <c r="AS60" s="173">
        <f t="shared" si="119"/>
        <v>22991042.37733354</v>
      </c>
      <c r="AT60" s="173">
        <f t="shared" si="13"/>
        <v>-11278725.669796467</v>
      </c>
      <c r="AU60" s="228">
        <v>0</v>
      </c>
      <c r="AV60" s="173">
        <v>0</v>
      </c>
      <c r="AW60" s="173">
        <f t="shared" si="14"/>
        <v>0</v>
      </c>
      <c r="AX60" s="176">
        <v>-0.73152991667758216</v>
      </c>
      <c r="AY60" s="178">
        <f t="shared" si="120"/>
        <v>200264329.21201843</v>
      </c>
      <c r="AZ60" s="179">
        <f t="shared" si="15"/>
        <v>-146499348.06195971</v>
      </c>
      <c r="BA60" s="174">
        <v>-0.67097670654908703</v>
      </c>
      <c r="BB60" s="177">
        <f t="shared" si="121"/>
        <v>8083932.6828858703</v>
      </c>
      <c r="BC60" s="177">
        <f t="shared" si="16"/>
        <v>-5424130.5275272867</v>
      </c>
      <c r="BD60" s="332">
        <v>-0.47921028671447169</v>
      </c>
      <c r="BE60" s="173">
        <f t="shared" si="122"/>
        <v>566117342.92928767</v>
      </c>
      <c r="BF60" s="172">
        <f t="shared" si="17"/>
        <v>-271289254.21917886</v>
      </c>
      <c r="BG60" s="203">
        <v>-1.331835374217917</v>
      </c>
      <c r="BH60" s="177">
        <v>0</v>
      </c>
      <c r="BI60" s="177">
        <v>0</v>
      </c>
      <c r="BJ60" s="203">
        <v>-0.14586401953102859</v>
      </c>
      <c r="BK60" s="177">
        <f t="shared" si="123"/>
        <v>-11979077.425986821</v>
      </c>
      <c r="BL60" s="177">
        <f t="shared" si="110"/>
        <v>-1747316.3836278454</v>
      </c>
      <c r="BM60" s="203">
        <v>-1.2350302300191249</v>
      </c>
      <c r="BN60" s="177">
        <f t="shared" si="124"/>
        <v>231918961.87702236</v>
      </c>
      <c r="BO60" s="177">
        <f t="shared" si="19"/>
        <v>-286426928.83277559</v>
      </c>
      <c r="BP60" s="332">
        <v>-0.50447401837695049</v>
      </c>
      <c r="BQ60" s="173">
        <f t="shared" si="125"/>
        <v>434957958.74668074</v>
      </c>
      <c r="BR60" s="172">
        <f t="shared" si="20"/>
        <v>-219424989.27397388</v>
      </c>
      <c r="BS60" s="174">
        <v>-0.21933467748539012</v>
      </c>
      <c r="BT60" s="175">
        <f t="shared" si="126"/>
        <v>2311523163.8382783</v>
      </c>
      <c r="BU60" s="177">
        <f t="shared" si="21"/>
        <v>-506997187.64047736</v>
      </c>
      <c r="BV60" s="174">
        <v>-0.13693156108001067</v>
      </c>
      <c r="BW60" s="175">
        <f t="shared" si="127"/>
        <v>326414130.11321694</v>
      </c>
      <c r="BX60" s="177">
        <f t="shared" si="22"/>
        <v>-44696396.394976519</v>
      </c>
      <c r="BY60" s="174">
        <v>-0.24985098646672613</v>
      </c>
      <c r="BZ60" s="175">
        <f t="shared" si="128"/>
        <v>50088279.509518556</v>
      </c>
      <c r="CA60" s="177">
        <f t="shared" si="23"/>
        <v>-12514606.045874316</v>
      </c>
      <c r="CB60" s="174">
        <v>-0.12859025127409501</v>
      </c>
      <c r="CC60" s="175">
        <f t="shared" si="129"/>
        <v>105539080.16649871</v>
      </c>
      <c r="CD60" s="177">
        <f t="shared" si="24"/>
        <v>-13571296.837846925</v>
      </c>
      <c r="CE60" s="174">
        <v>-0.77833270159081269</v>
      </c>
      <c r="CF60" s="175">
        <v>0</v>
      </c>
      <c r="CG60" s="177">
        <f t="shared" si="25"/>
        <v>0</v>
      </c>
      <c r="CH60" s="174">
        <v>9.5753302368252233E-2</v>
      </c>
      <c r="CI60" s="175">
        <f t="shared" si="130"/>
        <v>66511620.460757777</v>
      </c>
      <c r="CJ60" s="177">
        <f t="shared" si="26"/>
        <v>6368707.3049813714</v>
      </c>
      <c r="CK60" s="174">
        <v>-0.31182999441055026</v>
      </c>
      <c r="CL60" s="175">
        <f t="shared" si="131"/>
        <v>0</v>
      </c>
      <c r="CM60" s="177">
        <f t="shared" si="27"/>
        <v>0</v>
      </c>
      <c r="CN60" s="174">
        <v>-8.6612597076215922E-2</v>
      </c>
      <c r="CO60" s="175">
        <v>0</v>
      </c>
      <c r="CP60" s="177">
        <f t="shared" si="28"/>
        <v>0</v>
      </c>
      <c r="CQ60" s="174">
        <v>-0.88054814717221985</v>
      </c>
      <c r="CR60" s="175">
        <v>0</v>
      </c>
      <c r="CS60" s="177">
        <f t="shared" si="29"/>
        <v>0</v>
      </c>
      <c r="CT60" s="174">
        <v>-0.36155181892338273</v>
      </c>
      <c r="CU60" s="175">
        <f t="shared" si="132"/>
        <v>59504921.63690272</v>
      </c>
      <c r="CV60" s="177">
        <f t="shared" si="30"/>
        <v>-21514112.65271553</v>
      </c>
      <c r="CW60" s="174">
        <v>-1.4148811000497707</v>
      </c>
      <c r="CX60" s="175">
        <v>0</v>
      </c>
      <c r="CY60" s="177">
        <f t="shared" si="31"/>
        <v>0</v>
      </c>
      <c r="CZ60" s="174">
        <v>-1.2405055540121592</v>
      </c>
      <c r="DA60" s="175">
        <v>0</v>
      </c>
      <c r="DB60" s="177">
        <f t="shared" si="32"/>
        <v>0</v>
      </c>
      <c r="DC60" s="228">
        <v>0</v>
      </c>
      <c r="DD60" s="334">
        <v>0</v>
      </c>
      <c r="DE60" s="316">
        <f t="shared" si="33"/>
        <v>0</v>
      </c>
      <c r="DF60" s="174">
        <v>0</v>
      </c>
      <c r="DG60" s="175">
        <v>0</v>
      </c>
      <c r="DH60" s="177">
        <f t="shared" si="34"/>
        <v>0</v>
      </c>
      <c r="DI60" s="332">
        <v>-0.2187468860344001</v>
      </c>
      <c r="DJ60" s="173">
        <f t="shared" si="133"/>
        <v>103036570.45715249</v>
      </c>
      <c r="DK60" s="173">
        <f t="shared" si="35"/>
        <v>-22538928.935166169</v>
      </c>
      <c r="DL60" s="174">
        <v>-0.56086196850775127</v>
      </c>
      <c r="DM60" s="175">
        <v>0</v>
      </c>
      <c r="DN60" s="177">
        <f t="shared" si="36"/>
        <v>0</v>
      </c>
      <c r="DO60" s="332">
        <v>-0.48035176131959345</v>
      </c>
      <c r="DP60" s="173">
        <f t="shared" si="134"/>
        <v>4602896.3314144751</v>
      </c>
      <c r="DQ60" s="173">
        <f t="shared" si="37"/>
        <v>-2211009.3599664383</v>
      </c>
      <c r="DR60" s="431">
        <v>-0.36865081293155516</v>
      </c>
      <c r="DS60" s="335">
        <v>26213124.294902228</v>
      </c>
      <c r="DT60" s="335">
        <v>-9663489.5807916056</v>
      </c>
      <c r="DU60" s="174">
        <v>-1.0522670718580089</v>
      </c>
      <c r="DV60" s="175">
        <v>0</v>
      </c>
      <c r="DW60" s="177">
        <f t="shared" si="38"/>
        <v>0</v>
      </c>
      <c r="DX60" s="174">
        <v>-0.84212349813065046</v>
      </c>
      <c r="DY60" s="179">
        <v>0</v>
      </c>
      <c r="DZ60" s="179">
        <f t="shared" si="39"/>
        <v>0</v>
      </c>
      <c r="EB60" s="180">
        <f t="shared" si="40"/>
        <v>-115029279218.97481</v>
      </c>
      <c r="ED60" s="180">
        <f t="shared" si="41"/>
        <v>703260675203.09253</v>
      </c>
      <c r="EF60" s="182">
        <f t="shared" si="42"/>
        <v>-0.16356563543917174</v>
      </c>
      <c r="EG60" s="183">
        <v>-0.16776046072927803</v>
      </c>
    </row>
    <row r="61" spans="1:137" ht="15.75">
      <c r="A61" s="171">
        <v>39753</v>
      </c>
      <c r="B61" s="172">
        <v>595152236559.323</v>
      </c>
      <c r="C61" s="173">
        <v>-34201235583.810745</v>
      </c>
      <c r="D61" s="610"/>
      <c r="E61" s="174">
        <v>8.8746929108697008E-3</v>
      </c>
      <c r="F61" s="201">
        <v>0</v>
      </c>
      <c r="G61" s="175">
        <f t="shared" si="1"/>
        <v>0</v>
      </c>
      <c r="H61" s="176">
        <v>-0.23194622194126133</v>
      </c>
      <c r="I61" s="175">
        <f t="shared" si="111"/>
        <v>68882265.157991216</v>
      </c>
      <c r="J61" s="175">
        <f t="shared" si="2"/>
        <v>-15976981.162152242</v>
      </c>
      <c r="K61" s="176">
        <v>-0.10838452335590018</v>
      </c>
      <c r="L61" s="175">
        <f t="shared" si="112"/>
        <v>105782234.1070808</v>
      </c>
      <c r="M61" s="177">
        <f t="shared" si="3"/>
        <v>-11465157.0232182</v>
      </c>
      <c r="N61" s="174">
        <v>-0.48615376829371054</v>
      </c>
      <c r="O61" s="175">
        <f t="shared" si="113"/>
        <v>222260860.2515353</v>
      </c>
      <c r="P61" s="175">
        <f t="shared" si="4"/>
        <v>-108052954.75548567</v>
      </c>
      <c r="Q61" s="176">
        <v>-3.5319045105329502E-2</v>
      </c>
      <c r="R61" s="178">
        <f t="shared" si="114"/>
        <v>16957568.38240141</v>
      </c>
      <c r="S61" s="178">
        <f t="shared" si="5"/>
        <v>-598925.12257474486</v>
      </c>
      <c r="T61" s="176">
        <v>2.2972261150797046E-2</v>
      </c>
      <c r="U61" s="178">
        <f t="shared" si="135"/>
        <v>-18367276.844072893</v>
      </c>
      <c r="V61" s="178">
        <f t="shared" si="109"/>
        <v>421937.88029102987</v>
      </c>
      <c r="W61" s="176">
        <v>-0.22952136737697579</v>
      </c>
      <c r="X61" s="178">
        <v>0</v>
      </c>
      <c r="Y61" s="179">
        <f t="shared" si="7"/>
        <v>0</v>
      </c>
      <c r="Z61" s="174">
        <v>7.3397000448257643E-2</v>
      </c>
      <c r="AA61" s="175">
        <f t="shared" si="115"/>
        <v>2138832.0729300631</v>
      </c>
      <c r="AB61" s="177">
        <f t="shared" si="8"/>
        <v>156983.85861559567</v>
      </c>
      <c r="AC61" s="174">
        <v>0</v>
      </c>
      <c r="AD61" s="175">
        <v>0</v>
      </c>
      <c r="AE61" s="177">
        <f t="shared" si="9"/>
        <v>0</v>
      </c>
      <c r="AF61" s="174">
        <v>-2.6133462738939819E-2</v>
      </c>
      <c r="AG61" s="175">
        <v>0</v>
      </c>
      <c r="AH61" s="175">
        <f t="shared" si="0"/>
        <v>0</v>
      </c>
      <c r="AI61" s="331">
        <v>-0.19067750090131197</v>
      </c>
      <c r="AJ61" s="615">
        <f t="shared" si="116"/>
        <v>794633059.49462664</v>
      </c>
      <c r="AK61" s="173">
        <f t="shared" si="10"/>
        <v>-151518645.91799897</v>
      </c>
      <c r="AL61" s="332">
        <v>-0.18211117414149097</v>
      </c>
      <c r="AM61" s="173">
        <f t="shared" si="117"/>
        <v>605421768.48642051</v>
      </c>
      <c r="AN61" s="173">
        <f t="shared" si="11"/>
        <v>-110254069.10987996</v>
      </c>
      <c r="AO61" s="503">
        <v>0</v>
      </c>
      <c r="AP61" s="173">
        <f t="shared" si="118"/>
        <v>2186772000</v>
      </c>
      <c r="AQ61" s="316">
        <f t="shared" si="12"/>
        <v>0</v>
      </c>
      <c r="AR61" s="332">
        <v>-6.7285035134332566E-2</v>
      </c>
      <c r="AS61" s="173">
        <f t="shared" si="119"/>
        <v>11712316.707537076</v>
      </c>
      <c r="AT61" s="173">
        <f t="shared" si="13"/>
        <v>-788063.64117106248</v>
      </c>
      <c r="AU61" s="228">
        <v>0</v>
      </c>
      <c r="AV61" s="173">
        <v>0</v>
      </c>
      <c r="AW61" s="173">
        <f t="shared" si="14"/>
        <v>0</v>
      </c>
      <c r="AX61" s="176">
        <v>-0.45720115746484236</v>
      </c>
      <c r="AY61" s="178">
        <f t="shared" si="120"/>
        <v>53764981.150058702</v>
      </c>
      <c r="AZ61" s="179">
        <f t="shared" si="15"/>
        <v>-24581411.612882268</v>
      </c>
      <c r="BA61" s="174">
        <v>-0.60582944191059673</v>
      </c>
      <c r="BB61" s="177">
        <f t="shared" si="121"/>
        <v>2659802.1553585837</v>
      </c>
      <c r="BC61" s="177">
        <f t="shared" si="16"/>
        <v>-1611386.455373493</v>
      </c>
      <c r="BD61" s="332">
        <v>-0.40156923018786256</v>
      </c>
      <c r="BE61" s="173">
        <f t="shared" si="122"/>
        <v>294828088.71010888</v>
      </c>
      <c r="BF61" s="172">
        <f t="shared" si="17"/>
        <v>-118393888.62107727</v>
      </c>
      <c r="BG61" s="203">
        <v>-0.4351799783210798</v>
      </c>
      <c r="BH61" s="177">
        <v>0</v>
      </c>
      <c r="BI61" s="177">
        <v>0</v>
      </c>
      <c r="BJ61" s="203">
        <v>0.11747736616814496</v>
      </c>
      <c r="BK61" s="177">
        <f t="shared" si="123"/>
        <v>-13726393.809614666</v>
      </c>
      <c r="BL61" s="177">
        <f t="shared" si="110"/>
        <v>1612540.5917402604</v>
      </c>
      <c r="BM61" s="203">
        <v>-1.0435026844575395</v>
      </c>
      <c r="BN61" s="177">
        <f t="shared" si="124"/>
        <v>-54507966.95575323</v>
      </c>
      <c r="BO61" s="177">
        <f t="shared" si="19"/>
        <v>56879209.842651352</v>
      </c>
      <c r="BP61" s="332">
        <v>-0.15818613793656613</v>
      </c>
      <c r="BQ61" s="173">
        <f t="shared" si="125"/>
        <v>215532969.47270685</v>
      </c>
      <c r="BR61" s="172">
        <f t="shared" si="20"/>
        <v>-34094328.038887307</v>
      </c>
      <c r="BS61" s="174">
        <v>-8.2823554432980451E-2</v>
      </c>
      <c r="BT61" s="175">
        <f t="shared" si="126"/>
        <v>1804525976.1978009</v>
      </c>
      <c r="BU61" s="177">
        <f t="shared" si="21"/>
        <v>-149457255.41534576</v>
      </c>
      <c r="BV61" s="174">
        <v>-2.1377621996537994E-2</v>
      </c>
      <c r="BW61" s="175">
        <f t="shared" si="127"/>
        <v>281717733.71824044</v>
      </c>
      <c r="BX61" s="177">
        <f t="shared" si="22"/>
        <v>-6022455.2211498898</v>
      </c>
      <c r="BY61" s="174">
        <v>6.3490646164680031E-2</v>
      </c>
      <c r="BZ61" s="175">
        <f t="shared" si="128"/>
        <v>37573673.463644244</v>
      </c>
      <c r="CA61" s="177">
        <f t="shared" si="23"/>
        <v>2385576.8069874644</v>
      </c>
      <c r="CB61" s="174">
        <v>-9.0710380509187255E-2</v>
      </c>
      <c r="CC61" s="175">
        <f t="shared" si="129"/>
        <v>91967783.328651771</v>
      </c>
      <c r="CD61" s="177">
        <f t="shared" si="24"/>
        <v>-8342432.6203284906</v>
      </c>
      <c r="CE61" s="174">
        <v>-1.8667390509564594E-3</v>
      </c>
      <c r="CF61" s="175">
        <v>0</v>
      </c>
      <c r="CG61" s="177">
        <f t="shared" si="25"/>
        <v>0</v>
      </c>
      <c r="CH61" s="174">
        <v>-2.3236370918629276E-2</v>
      </c>
      <c r="CI61" s="175">
        <f t="shared" si="130"/>
        <v>72880327.765739143</v>
      </c>
      <c r="CJ61" s="177">
        <f t="shared" si="26"/>
        <v>-1693474.3286359909</v>
      </c>
      <c r="CK61" s="174">
        <v>4.5646803984277014E-2</v>
      </c>
      <c r="CL61" s="175">
        <f t="shared" si="131"/>
        <v>0</v>
      </c>
      <c r="CM61" s="177">
        <f t="shared" si="27"/>
        <v>0</v>
      </c>
      <c r="CN61" s="174">
        <v>1.6051535844346493E-3</v>
      </c>
      <c r="CO61" s="175">
        <v>0</v>
      </c>
      <c r="CP61" s="177">
        <f t="shared" si="28"/>
        <v>0</v>
      </c>
      <c r="CQ61" s="174">
        <v>0.34777450351383149</v>
      </c>
      <c r="CR61" s="175">
        <v>0</v>
      </c>
      <c r="CS61" s="177">
        <f t="shared" si="29"/>
        <v>0</v>
      </c>
      <c r="CT61" s="174">
        <v>-0.12518600701638377</v>
      </c>
      <c r="CU61" s="175">
        <f t="shared" si="132"/>
        <v>37990808.984187186</v>
      </c>
      <c r="CV61" s="177">
        <f t="shared" si="30"/>
        <v>-4755917.6800525524</v>
      </c>
      <c r="CW61" s="174">
        <v>-0.10918016251261126</v>
      </c>
      <c r="CX61" s="175">
        <v>0</v>
      </c>
      <c r="CY61" s="177">
        <f t="shared" si="31"/>
        <v>0</v>
      </c>
      <c r="CZ61" s="174">
        <v>-0.49298404266041362</v>
      </c>
      <c r="DA61" s="175">
        <v>0</v>
      </c>
      <c r="DB61" s="177">
        <f t="shared" si="32"/>
        <v>0</v>
      </c>
      <c r="DC61" s="228">
        <v>0</v>
      </c>
      <c r="DD61" s="334">
        <v>0</v>
      </c>
      <c r="DE61" s="316">
        <f t="shared" si="33"/>
        <v>0</v>
      </c>
      <c r="DF61" s="174">
        <v>0</v>
      </c>
      <c r="DG61" s="175">
        <v>0</v>
      </c>
      <c r="DH61" s="177">
        <f t="shared" si="34"/>
        <v>0</v>
      </c>
      <c r="DI61" s="332">
        <v>2.9515255053493332E-2</v>
      </c>
      <c r="DJ61" s="173">
        <f t="shared" si="133"/>
        <v>80497641.521986321</v>
      </c>
      <c r="DK61" s="173">
        <f t="shared" si="35"/>
        <v>2375908.4207261014</v>
      </c>
      <c r="DL61" s="174">
        <v>-0.7810556377726704</v>
      </c>
      <c r="DM61" s="175">
        <v>0</v>
      </c>
      <c r="DN61" s="177">
        <f t="shared" si="36"/>
        <v>0</v>
      </c>
      <c r="DO61" s="332">
        <v>-0.7657723175632013</v>
      </c>
      <c r="DP61" s="173">
        <f t="shared" si="134"/>
        <v>2391886.9714480368</v>
      </c>
      <c r="DQ61" s="173">
        <f t="shared" si="37"/>
        <v>-1831640.8294749898</v>
      </c>
      <c r="DR61" s="431">
        <v>6.01182769174263E-2</v>
      </c>
      <c r="DS61" s="335">
        <v>16549634.714110624</v>
      </c>
      <c r="DT61" s="335">
        <v>994935.52262515377</v>
      </c>
      <c r="DU61" s="174">
        <v>-0.19328258717240565</v>
      </c>
      <c r="DV61" s="175">
        <v>0</v>
      </c>
      <c r="DW61" s="177">
        <f t="shared" si="38"/>
        <v>0</v>
      </c>
      <c r="DX61" s="174">
        <v>-0.16515900195642499</v>
      </c>
      <c r="DY61" s="179">
        <v>0</v>
      </c>
      <c r="DZ61" s="179">
        <f t="shared" si="39"/>
        <v>0</v>
      </c>
      <c r="EB61" s="180">
        <f t="shared" si="40"/>
        <v>-33516623689.178699</v>
      </c>
      <c r="ED61" s="180">
        <f t="shared" si="41"/>
        <v>588231395984.11816</v>
      </c>
      <c r="EF61" s="182">
        <f t="shared" si="42"/>
        <v>-5.6978637859179525E-2</v>
      </c>
      <c r="EG61" s="183">
        <v>-5.7466364877554597E-2</v>
      </c>
    </row>
    <row r="62" spans="1:137" ht="15.75">
      <c r="A62" s="187">
        <v>39783</v>
      </c>
      <c r="B62" s="188">
        <v>560951000975.51221</v>
      </c>
      <c r="C62" s="189">
        <v>7004223652.1327772</v>
      </c>
      <c r="D62" s="612"/>
      <c r="E62" s="190">
        <v>0.14480289416846917</v>
      </c>
      <c r="F62" s="202">
        <v>0</v>
      </c>
      <c r="G62" s="191">
        <f t="shared" si="1"/>
        <v>0</v>
      </c>
      <c r="H62" s="192">
        <v>0.23763709179188489</v>
      </c>
      <c r="I62" s="191">
        <f t="shared" si="111"/>
        <v>52905283.99583897</v>
      </c>
      <c r="J62" s="191">
        <f t="shared" si="2"/>
        <v>12572257.829194924</v>
      </c>
      <c r="K62" s="192">
        <v>4.1748165756139592E-2</v>
      </c>
      <c r="L62" s="191">
        <f t="shared" si="112"/>
        <v>94317077.083862603</v>
      </c>
      <c r="M62" s="193">
        <f t="shared" si="3"/>
        <v>3937564.967731691</v>
      </c>
      <c r="N62" s="190">
        <v>0.12566129877487475</v>
      </c>
      <c r="O62" s="191">
        <f t="shared" si="113"/>
        <v>114207905.49604964</v>
      </c>
      <c r="P62" s="191">
        <f t="shared" si="4"/>
        <v>14351513.734991755</v>
      </c>
      <c r="Q62" s="192">
        <v>-2.5420862940362141E-2</v>
      </c>
      <c r="R62" s="194">
        <f t="shared" si="114"/>
        <v>16358643.259826666</v>
      </c>
      <c r="S62" s="194">
        <f t="shared" si="5"/>
        <v>-415850.82819833263</v>
      </c>
      <c r="T62" s="192">
        <v>7.5033771627281892E-2</v>
      </c>
      <c r="U62" s="194">
        <f t="shared" si="135"/>
        <v>-17945338.963781863</v>
      </c>
      <c r="V62" s="194">
        <f t="shared" si="109"/>
        <v>1346506.4655825719</v>
      </c>
      <c r="W62" s="192">
        <v>0.10171554912790172</v>
      </c>
      <c r="X62" s="194">
        <v>0</v>
      </c>
      <c r="Y62" s="195">
        <f t="shared" si="7"/>
        <v>0</v>
      </c>
      <c r="Z62" s="190">
        <v>0.27441464557952683</v>
      </c>
      <c r="AA62" s="191">
        <f t="shared" si="115"/>
        <v>2295815.9315456585</v>
      </c>
      <c r="AB62" s="193">
        <f t="shared" si="8"/>
        <v>630005.5151709331</v>
      </c>
      <c r="AC62" s="190">
        <v>0</v>
      </c>
      <c r="AD62" s="191">
        <v>0</v>
      </c>
      <c r="AE62" s="193">
        <f t="shared" si="9"/>
        <v>0</v>
      </c>
      <c r="AF62" s="190">
        <v>-2.1531262727943375E-2</v>
      </c>
      <c r="AG62" s="191">
        <v>0</v>
      </c>
      <c r="AH62" s="191">
        <f t="shared" si="0"/>
        <v>0</v>
      </c>
      <c r="AI62" s="343">
        <v>0.36247475331041207</v>
      </c>
      <c r="AJ62" s="616">
        <f t="shared" si="116"/>
        <v>643114413.57662773</v>
      </c>
      <c r="AK62" s="189">
        <f t="shared" si="10"/>
        <v>233112738.41155845</v>
      </c>
      <c r="AL62" s="345">
        <v>0.24189901005276357</v>
      </c>
      <c r="AM62" s="189">
        <f t="shared" si="117"/>
        <v>495167699.3765406</v>
      </c>
      <c r="AN62" s="189">
        <f t="shared" si="11"/>
        <v>119780576.28928961</v>
      </c>
      <c r="AO62" s="504">
        <v>0</v>
      </c>
      <c r="AP62" s="189">
        <f t="shared" si="118"/>
        <v>2186772000</v>
      </c>
      <c r="AQ62" s="317">
        <f t="shared" si="12"/>
        <v>0</v>
      </c>
      <c r="AR62" s="345">
        <v>0.35906819289372377</v>
      </c>
      <c r="AS62" s="189">
        <f t="shared" si="119"/>
        <v>10924253.066366013</v>
      </c>
      <c r="AT62" s="189">
        <f t="shared" si="13"/>
        <v>3922551.8072537649</v>
      </c>
      <c r="AU62" s="341">
        <v>0</v>
      </c>
      <c r="AV62" s="189">
        <v>0</v>
      </c>
      <c r="AW62" s="189">
        <f t="shared" si="14"/>
        <v>0</v>
      </c>
      <c r="AX62" s="192">
        <v>0.21805062308426618</v>
      </c>
      <c r="AY62" s="194">
        <f t="shared" si="120"/>
        <v>29183569.537176434</v>
      </c>
      <c r="AZ62" s="195">
        <f t="shared" si="15"/>
        <v>6363495.5214043306</v>
      </c>
      <c r="BA62" s="190">
        <v>-6.9121739947600999E-2</v>
      </c>
      <c r="BB62" s="193">
        <f t="shared" si="121"/>
        <v>1048415.6999850906</v>
      </c>
      <c r="BC62" s="193">
        <f t="shared" si="16"/>
        <v>-72468.317371351499</v>
      </c>
      <c r="BD62" s="345">
        <v>0.16460173083490726</v>
      </c>
      <c r="BE62" s="189">
        <f t="shared" si="122"/>
        <v>176434200.08903158</v>
      </c>
      <c r="BF62" s="188">
        <f t="shared" si="17"/>
        <v>29041374.713126946</v>
      </c>
      <c r="BG62" s="204">
        <v>0.39290580771613587</v>
      </c>
      <c r="BH62" s="193">
        <v>0</v>
      </c>
      <c r="BI62" s="193">
        <v>0</v>
      </c>
      <c r="BJ62" s="204">
        <v>-8.3729271493004995E-3</v>
      </c>
      <c r="BK62" s="193">
        <f t="shared" si="123"/>
        <v>-12113853.217874406</v>
      </c>
      <c r="BL62" s="193">
        <f t="shared" si="110"/>
        <v>-101428.41049058184</v>
      </c>
      <c r="BM62" s="204">
        <v>0.18264617255742213</v>
      </c>
      <c r="BN62" s="193">
        <f t="shared" si="124"/>
        <v>2371242.8868981209</v>
      </c>
      <c r="BO62" s="193">
        <f t="shared" si="19"/>
        <v>433098.43749595399</v>
      </c>
      <c r="BP62" s="345">
        <v>0.31257052738812369</v>
      </c>
      <c r="BQ62" s="189">
        <f t="shared" si="125"/>
        <v>181438641.43381956</v>
      </c>
      <c r="BR62" s="188">
        <f t="shared" si="20"/>
        <v>56712371.841553651</v>
      </c>
      <c r="BS62" s="190">
        <v>0.16344248123016855</v>
      </c>
      <c r="BT62" s="191">
        <f t="shared" si="126"/>
        <v>1655068720.782455</v>
      </c>
      <c r="BU62" s="193">
        <f t="shared" si="21"/>
        <v>270508538.3311255</v>
      </c>
      <c r="BV62" s="190">
        <v>5.0232150239742585E-3</v>
      </c>
      <c r="BW62" s="191">
        <f t="shared" si="127"/>
        <v>275695278.49709052</v>
      </c>
      <c r="BX62" s="193">
        <f t="shared" si="22"/>
        <v>1384876.6649853524</v>
      </c>
      <c r="BY62" s="190">
        <v>-1.1502787540998351E-2</v>
      </c>
      <c r="BZ62" s="191">
        <f t="shared" si="128"/>
        <v>39959250.270631708</v>
      </c>
      <c r="CA62" s="193">
        <f t="shared" si="23"/>
        <v>-459642.7661606574</v>
      </c>
      <c r="CB62" s="190">
        <v>8.5202765657281007E-2</v>
      </c>
      <c r="CC62" s="191">
        <f t="shared" si="129"/>
        <v>83625350.708323285</v>
      </c>
      <c r="CD62" s="193">
        <f t="shared" si="24"/>
        <v>7125111.1594092073</v>
      </c>
      <c r="CE62" s="190">
        <v>0.28253924259576529</v>
      </c>
      <c r="CF62" s="191">
        <v>0</v>
      </c>
      <c r="CG62" s="193">
        <f t="shared" si="25"/>
        <v>0</v>
      </c>
      <c r="CH62" s="190">
        <v>5.7046330439687813E-2</v>
      </c>
      <c r="CI62" s="191">
        <f t="shared" si="130"/>
        <v>71186853.437103152</v>
      </c>
      <c r="CJ62" s="193">
        <f t="shared" si="26"/>
        <v>4060948.7641346124</v>
      </c>
      <c r="CK62" s="190">
        <v>0.20216396588953758</v>
      </c>
      <c r="CL62" s="191">
        <f t="shared" si="131"/>
        <v>0</v>
      </c>
      <c r="CM62" s="193">
        <f t="shared" si="27"/>
        <v>0</v>
      </c>
      <c r="CN62" s="190">
        <v>-3.4589863860538431E-2</v>
      </c>
      <c r="CO62" s="191">
        <v>0</v>
      </c>
      <c r="CP62" s="193">
        <f t="shared" si="28"/>
        <v>0</v>
      </c>
      <c r="CQ62" s="190">
        <v>9.1606654828314107E-2</v>
      </c>
      <c r="CR62" s="191">
        <v>0</v>
      </c>
      <c r="CS62" s="193">
        <f t="shared" si="29"/>
        <v>0</v>
      </c>
      <c r="CT62" s="190">
        <v>3.2693006447950694E-2</v>
      </c>
      <c r="CU62" s="191">
        <f t="shared" si="132"/>
        <v>33234891.304134633</v>
      </c>
      <c r="CV62" s="193">
        <f t="shared" si="30"/>
        <v>1086548.5157030141</v>
      </c>
      <c r="CW62" s="190">
        <v>0.3187458956967702</v>
      </c>
      <c r="CX62" s="191">
        <v>0</v>
      </c>
      <c r="CY62" s="193">
        <f t="shared" si="31"/>
        <v>0</v>
      </c>
      <c r="CZ62" s="190">
        <v>0.16799216718328019</v>
      </c>
      <c r="DA62" s="191">
        <v>0</v>
      </c>
      <c r="DB62" s="193">
        <f t="shared" si="32"/>
        <v>0</v>
      </c>
      <c r="DC62" s="341">
        <v>0</v>
      </c>
      <c r="DD62" s="347">
        <v>0</v>
      </c>
      <c r="DE62" s="317">
        <f t="shared" si="33"/>
        <v>0</v>
      </c>
      <c r="DF62" s="190">
        <v>0</v>
      </c>
      <c r="DG62" s="191">
        <v>0</v>
      </c>
      <c r="DH62" s="193">
        <f t="shared" si="34"/>
        <v>0</v>
      </c>
      <c r="DI62" s="345">
        <v>0.14302947053705276</v>
      </c>
      <c r="DJ62" s="189">
        <f t="shared" si="133"/>
        <v>82873549.942712426</v>
      </c>
      <c r="DK62" s="189">
        <f t="shared" si="35"/>
        <v>11853359.969832158</v>
      </c>
      <c r="DL62" s="190">
        <v>7.0559094170148259E-2</v>
      </c>
      <c r="DM62" s="191">
        <v>0</v>
      </c>
      <c r="DN62" s="193">
        <f t="shared" si="36"/>
        <v>0</v>
      </c>
      <c r="DO62" s="345">
        <v>0.14199909512572403</v>
      </c>
      <c r="DP62" s="189">
        <f t="shared" si="134"/>
        <v>560246.14197304694</v>
      </c>
      <c r="DQ62" s="189">
        <f t="shared" si="37"/>
        <v>79554.445207850586</v>
      </c>
      <c r="DR62" s="443">
        <v>-2.1294992016456949E-2</v>
      </c>
      <c r="DS62" s="348">
        <v>17544570.236735776</v>
      </c>
      <c r="DT62" s="348">
        <v>-373611.48312345654</v>
      </c>
      <c r="DU62" s="190">
        <v>-4.7835359972899416E-4</v>
      </c>
      <c r="DV62" s="191">
        <v>0</v>
      </c>
      <c r="DW62" s="193">
        <f t="shared" si="38"/>
        <v>0</v>
      </c>
      <c r="DX62" s="190">
        <v>6.4290107256210996E-2</v>
      </c>
      <c r="DY62" s="195">
        <v>0</v>
      </c>
      <c r="DZ62" s="195">
        <f t="shared" si="39"/>
        <v>0</v>
      </c>
      <c r="EA62" s="196"/>
      <c r="EB62" s="180">
        <f t="shared" si="40"/>
        <v>6227343660.5533695</v>
      </c>
      <c r="EC62" s="170"/>
      <c r="ED62" s="180">
        <f t="shared" si="41"/>
        <v>554714772294.93896</v>
      </c>
      <c r="EE62" s="170"/>
      <c r="EF62" s="198">
        <f t="shared" si="42"/>
        <v>1.1226208443647365E-2</v>
      </c>
      <c r="EG62" s="199">
        <v>1.2486337737079E-2</v>
      </c>
    </row>
    <row r="63" spans="1:137" ht="15.75">
      <c r="A63" s="171">
        <v>39814</v>
      </c>
      <c r="B63" s="172">
        <v>1129000000000</v>
      </c>
      <c r="C63" s="173">
        <v>-66319019453.098183</v>
      </c>
      <c r="D63" s="610"/>
      <c r="E63" s="174">
        <v>0.20191414007198127</v>
      </c>
      <c r="F63" s="175">
        <f>'[2]SPU investering'!G2</f>
        <v>25890644</v>
      </c>
      <c r="G63" s="175">
        <f t="shared" si="1"/>
        <v>5227687.1191698015</v>
      </c>
      <c r="H63" s="176">
        <v>-2.1458072699456203E-2</v>
      </c>
      <c r="I63" s="175">
        <f>'[2]SPU investering'!G3</f>
        <v>379808583</v>
      </c>
      <c r="J63" s="175">
        <f t="shared" si="2"/>
        <v>-8149960.1858914457</v>
      </c>
      <c r="K63" s="176">
        <v>5.2607473636984182E-2</v>
      </c>
      <c r="L63" s="175">
        <f>'[2]SPU investering'!G4</f>
        <v>238227159</v>
      </c>
      <c r="M63" s="177">
        <f t="shared" si="3"/>
        <v>12532528.98670614</v>
      </c>
      <c r="N63" s="174">
        <v>0.10736322954252966</v>
      </c>
      <c r="O63" s="175">
        <f>'[2]SPU investering'!G5</f>
        <v>367947594</v>
      </c>
      <c r="P63" s="175">
        <f t="shared" si="4"/>
        <v>39504041.99424351</v>
      </c>
      <c r="Q63" s="176">
        <v>0.10295488987767105</v>
      </c>
      <c r="R63" s="178">
        <f>'[2]SPU investering'!G6</f>
        <v>108188561</v>
      </c>
      <c r="S63" s="178">
        <f t="shared" si="5"/>
        <v>11138541.383778697</v>
      </c>
      <c r="T63" s="176">
        <v>4.4362979515047134E-2</v>
      </c>
      <c r="U63" s="178">
        <f>'[2]SPU investering'!G7</f>
        <v>39707261</v>
      </c>
      <c r="V63" s="178">
        <f t="shared" si="6"/>
        <v>1761532.40634163</v>
      </c>
      <c r="W63" s="176">
        <v>0.37925576291927754</v>
      </c>
      <c r="X63" s="178">
        <f>'[2]SPU investering'!G8</f>
        <v>0</v>
      </c>
      <c r="Y63" s="179">
        <f t="shared" si="7"/>
        <v>0</v>
      </c>
      <c r="Z63" s="174">
        <v>-0.16204883697618852</v>
      </c>
      <c r="AA63" s="175">
        <f>'[2]SPU investering'!G9</f>
        <v>16903374</v>
      </c>
      <c r="AB63" s="177">
        <f t="shared" si="8"/>
        <v>-2739172.0976735437</v>
      </c>
      <c r="AC63" s="174">
        <v>0</v>
      </c>
      <c r="AD63" s="175">
        <v>0</v>
      </c>
      <c r="AE63" s="177">
        <f t="shared" si="9"/>
        <v>0</v>
      </c>
      <c r="AF63" s="174">
        <v>-5.7057514738512657E-2</v>
      </c>
      <c r="AG63" s="178">
        <f>'[2]SPU investering'!G11</f>
        <v>15011546</v>
      </c>
      <c r="AH63" s="175">
        <f t="shared" si="0"/>
        <v>-856521.50714286068</v>
      </c>
      <c r="AI63" s="331">
        <v>-8.1179096762317104E-2</v>
      </c>
      <c r="AJ63" s="231">
        <v>5757266725</v>
      </c>
      <c r="AK63" s="173">
        <f t="shared" si="10"/>
        <v>-467369712.55524349</v>
      </c>
      <c r="AL63" s="332">
        <v>-0.2055521237973115</v>
      </c>
      <c r="AM63" s="173">
        <v>2698005802</v>
      </c>
      <c r="AN63" s="173">
        <f t="shared" si="11"/>
        <v>-554580822.61856866</v>
      </c>
      <c r="AO63" s="503">
        <v>0</v>
      </c>
      <c r="AP63" s="173">
        <v>608200625</v>
      </c>
      <c r="AQ63" s="316">
        <f t="shared" si="12"/>
        <v>0</v>
      </c>
      <c r="AR63" s="332">
        <v>-0.10296685706402581</v>
      </c>
      <c r="AS63" s="173">
        <v>102683144</v>
      </c>
      <c r="AT63" s="173">
        <f t="shared" si="13"/>
        <v>-10572960.61113278</v>
      </c>
      <c r="AU63" s="228">
        <v>0</v>
      </c>
      <c r="AV63" s="173">
        <v>0</v>
      </c>
      <c r="AW63" s="173">
        <f t="shared" si="14"/>
        <v>0</v>
      </c>
      <c r="AX63" s="176">
        <v>3.2978382706664172E-2</v>
      </c>
      <c r="AY63" s="178">
        <f>'[2]SPU investering'!G12</f>
        <v>143987928</v>
      </c>
      <c r="AZ63" s="179">
        <f t="shared" si="15"/>
        <v>4748488.9947236059</v>
      </c>
      <c r="BA63" s="174">
        <v>1.1582404909754913E-2</v>
      </c>
      <c r="BB63" s="177">
        <f>'[2]SPU investering'!G13</f>
        <v>31439805</v>
      </c>
      <c r="BC63" s="177">
        <f t="shared" si="16"/>
        <v>364148.55179373705</v>
      </c>
      <c r="BD63" s="332">
        <v>1.0405888057268822E-2</v>
      </c>
      <c r="BE63" s="173">
        <v>646173686</v>
      </c>
      <c r="BF63" s="172">
        <f t="shared" si="17"/>
        <v>6724011.0420687739</v>
      </c>
      <c r="BG63" s="203">
        <v>-0.36293987361869656</v>
      </c>
      <c r="BH63" s="173">
        <v>34877475</v>
      </c>
      <c r="BI63" s="177">
        <f>BG63*BH63</f>
        <v>-12658426.368639249</v>
      </c>
      <c r="BJ63" s="203">
        <v>7.3716432475675608E-3</v>
      </c>
      <c r="BK63" s="177">
        <f>'[2]SPU investering'!G14</f>
        <v>67348388</v>
      </c>
      <c r="BL63" s="177">
        <f>BJ63*BK63</f>
        <v>496468.28963476012</v>
      </c>
      <c r="BM63" s="203">
        <v>6.2443248723916267E-2</v>
      </c>
      <c r="BN63" s="173">
        <v>71876520</v>
      </c>
      <c r="BO63" s="177">
        <f t="shared" si="19"/>
        <v>4488203.4157695416</v>
      </c>
      <c r="BP63" s="332">
        <v>-0.12933393260440862</v>
      </c>
      <c r="BQ63" s="173">
        <v>612877988</v>
      </c>
      <c r="BR63" s="172">
        <f t="shared" si="20"/>
        <v>-79265920.394717559</v>
      </c>
      <c r="BS63" s="174">
        <v>-0.1066948909534424</v>
      </c>
      <c r="BT63" s="175">
        <f>'[2]SPU investering'!G15</f>
        <v>3504679584</v>
      </c>
      <c r="BU63" s="177">
        <f t="shared" si="21"/>
        <v>-373931406.04163587</v>
      </c>
      <c r="BV63" s="174">
        <v>-1.1523876772172264E-2</v>
      </c>
      <c r="BW63" s="175">
        <f>'[2]SPU investering'!G16</f>
        <v>-94495285</v>
      </c>
      <c r="BX63" s="177">
        <f>BV63*(-BW63)</f>
        <v>-1088952.0198912981</v>
      </c>
      <c r="BY63" s="174">
        <v>4.3532176637539353E-2</v>
      </c>
      <c r="BZ63" s="175">
        <f>'[2]SPU investering'!G17</f>
        <v>4208785</v>
      </c>
      <c r="CA63" s="177">
        <f t="shared" si="23"/>
        <v>183217.57204942606</v>
      </c>
      <c r="CB63" s="174">
        <v>1.1017373141957337E-2</v>
      </c>
      <c r="CC63" s="175">
        <f>'[2]SPU investering'!G18</f>
        <v>1100212166</v>
      </c>
      <c r="CD63" s="177">
        <f t="shared" si="24"/>
        <v>12121447.968143107</v>
      </c>
      <c r="CE63" s="174">
        <v>0</v>
      </c>
      <c r="CF63" s="175">
        <v>0</v>
      </c>
      <c r="CG63" s="177">
        <f t="shared" si="25"/>
        <v>0</v>
      </c>
      <c r="CH63" s="174">
        <v>-4.9602102982353692E-3</v>
      </c>
      <c r="CI63" s="175">
        <f>'[2]SPU investering'!G20</f>
        <v>164238342</v>
      </c>
      <c r="CJ63" s="177">
        <f t="shared" si="26"/>
        <v>-814656.71535350254</v>
      </c>
      <c r="CK63" s="174">
        <v>-8.6882324946650144E-3</v>
      </c>
      <c r="CL63" s="175">
        <f>'[2]SPU investering'!G21</f>
        <v>124958834</v>
      </c>
      <c r="CM63" s="177">
        <f t="shared" si="27"/>
        <v>-1085671.4020542514</v>
      </c>
      <c r="CN63" s="174">
        <v>8.7663258870553679E-2</v>
      </c>
      <c r="CO63" s="175">
        <v>0</v>
      </c>
      <c r="CP63" s="177">
        <f t="shared" si="28"/>
        <v>0</v>
      </c>
      <c r="CQ63" s="174">
        <v>-3.4217719711396553E-2</v>
      </c>
      <c r="CR63" s="175">
        <v>0</v>
      </c>
      <c r="CS63" s="177">
        <f t="shared" si="29"/>
        <v>0</v>
      </c>
      <c r="CT63" s="174">
        <v>-5.994052206849175E-2</v>
      </c>
      <c r="CU63" s="175">
        <f>'[2]SPU investering'!G24</f>
        <v>109378099</v>
      </c>
      <c r="CV63" s="177">
        <f t="shared" si="30"/>
        <v>-6556180.356919175</v>
      </c>
      <c r="CW63" s="174">
        <v>0.15824512659527259</v>
      </c>
      <c r="CX63" s="175">
        <v>0</v>
      </c>
      <c r="CY63" s="177">
        <f t="shared" si="31"/>
        <v>0</v>
      </c>
      <c r="CZ63" s="174">
        <v>-0.3493371581410446</v>
      </c>
      <c r="DA63" s="175">
        <v>0</v>
      </c>
      <c r="DB63" s="177">
        <f t="shared" si="32"/>
        <v>0</v>
      </c>
      <c r="DC63" s="228">
        <v>0</v>
      </c>
      <c r="DD63" s="334">
        <v>0</v>
      </c>
      <c r="DE63" s="316">
        <f t="shared" si="33"/>
        <v>0</v>
      </c>
      <c r="DF63" s="174">
        <v>0</v>
      </c>
      <c r="DG63" s="175">
        <v>0</v>
      </c>
      <c r="DH63" s="177">
        <f t="shared" si="34"/>
        <v>0</v>
      </c>
      <c r="DI63" s="332">
        <v>-0.134552874825765</v>
      </c>
      <c r="DJ63" s="173">
        <v>189787994</v>
      </c>
      <c r="DK63" s="173">
        <f t="shared" si="35"/>
        <v>-25536520.20011504</v>
      </c>
      <c r="DL63" s="174">
        <v>0.13850646705480049</v>
      </c>
      <c r="DM63" s="175">
        <f>'[2]SPU investering'!G28</f>
        <v>32293152</v>
      </c>
      <c r="DN63" s="177">
        <f t="shared" si="36"/>
        <v>4472810.3935836647</v>
      </c>
      <c r="DO63" s="332">
        <v>-0.12664470942532541</v>
      </c>
      <c r="DP63" s="173">
        <v>7890153</v>
      </c>
      <c r="DQ63" s="173">
        <f t="shared" si="37"/>
        <v>-999246.1340063595</v>
      </c>
      <c r="DR63" s="431">
        <v>-4.0545599806725743E-2</v>
      </c>
      <c r="DS63" s="427">
        <v>43676419</v>
      </c>
      <c r="DT63" s="335">
        <v>-1770886.6057648726</v>
      </c>
      <c r="DU63" s="174">
        <v>-8.6662415820173526E-3</v>
      </c>
      <c r="DV63" s="175">
        <v>0</v>
      </c>
      <c r="DW63" s="177">
        <f t="shared" si="38"/>
        <v>0</v>
      </c>
      <c r="DX63" s="174">
        <v>3.3752478233856367E-2</v>
      </c>
      <c r="DY63" s="179">
        <v>0</v>
      </c>
      <c r="DZ63" s="179">
        <f t="shared" si="39"/>
        <v>0</v>
      </c>
      <c r="EB63" s="180">
        <f t="shared" si="40"/>
        <v>-64874805565.401466</v>
      </c>
      <c r="ED63" s="180">
        <f t="shared" si="41"/>
        <v>1111846748949</v>
      </c>
      <c r="EF63" s="182">
        <f t="shared" si="42"/>
        <v>-5.834869385257091E-2</v>
      </c>
      <c r="EG63" s="183">
        <v>-5.87413812693518E-2</v>
      </c>
    </row>
    <row r="64" spans="1:137" ht="15.75">
      <c r="A64" s="171">
        <v>39845</v>
      </c>
      <c r="B64" s="172">
        <v>1062680980546.9019</v>
      </c>
      <c r="C64" s="173">
        <v>-91117711312.500275</v>
      </c>
      <c r="D64" s="610"/>
      <c r="E64" s="174">
        <v>0.30099311496776354</v>
      </c>
      <c r="F64" s="175">
        <f>F63*(1+E63)</f>
        <v>31118331.119169801</v>
      </c>
      <c r="G64" s="175">
        <f t="shared" si="1"/>
        <v>9366403.4161572102</v>
      </c>
      <c r="H64" s="176">
        <v>-4.7579314384519025E-2</v>
      </c>
      <c r="I64" s="175">
        <f>I63*(1+H63)</f>
        <v>371658622.81410855</v>
      </c>
      <c r="J64" s="175">
        <f t="shared" si="2"/>
        <v>-17683262.458589844</v>
      </c>
      <c r="K64" s="176">
        <v>7.0267352934533941E-2</v>
      </c>
      <c r="L64" s="175">
        <f>L63*(1+K63)</f>
        <v>250759687.98670614</v>
      </c>
      <c r="M64" s="177">
        <f t="shared" si="3"/>
        <v>17620219.497515492</v>
      </c>
      <c r="N64" s="174">
        <v>-7.1104649368958564E-2</v>
      </c>
      <c r="O64" s="175">
        <f>O63*(1+N63)</f>
        <v>407451635.99424356</v>
      </c>
      <c r="P64" s="175">
        <f t="shared" si="4"/>
        <v>-28971705.712179225</v>
      </c>
      <c r="Q64" s="176">
        <v>0.11690883295017732</v>
      </c>
      <c r="R64" s="178">
        <f>R63*(1+Q63)</f>
        <v>119327102.38377871</v>
      </c>
      <c r="S64" s="178">
        <f t="shared" si="5"/>
        <v>13950392.279013891</v>
      </c>
      <c r="T64" s="176">
        <v>0.13321462655686897</v>
      </c>
      <c r="U64" s="178">
        <f>U63*(1+T63)</f>
        <v>41468793.406341627</v>
      </c>
      <c r="V64" s="178">
        <f t="shared" si="6"/>
        <v>5524249.8273897506</v>
      </c>
      <c r="W64" s="176">
        <v>-0.14144517255172734</v>
      </c>
      <c r="X64" s="178">
        <v>0</v>
      </c>
      <c r="Y64" s="179">
        <f t="shared" si="7"/>
        <v>0</v>
      </c>
      <c r="Z64" s="174">
        <v>0.11117879864706767</v>
      </c>
      <c r="AA64" s="175">
        <f>AA63*(1+Z63)</f>
        <v>14164201.902326455</v>
      </c>
      <c r="AB64" s="177">
        <f t="shared" si="8"/>
        <v>1574758.9512951658</v>
      </c>
      <c r="AC64" s="174">
        <v>0</v>
      </c>
      <c r="AD64" s="175">
        <v>0</v>
      </c>
      <c r="AE64" s="177">
        <f t="shared" si="9"/>
        <v>0</v>
      </c>
      <c r="AF64" s="174">
        <v>-0.15001520940604607</v>
      </c>
      <c r="AG64" s="175">
        <f>AG63*(1+AF63)</f>
        <v>14155024.49285714</v>
      </c>
      <c r="AH64" s="175">
        <f t="shared" si="0"/>
        <v>-2123468.9634436746</v>
      </c>
      <c r="AI64" s="331">
        <v>5.7536167312112085E-2</v>
      </c>
      <c r="AJ64" s="231">
        <f>AJ63*(1+AI63)</f>
        <v>5289897012.4447565</v>
      </c>
      <c r="AK64" s="173">
        <f t="shared" si="10"/>
        <v>304360399.57186335</v>
      </c>
      <c r="AL64" s="332">
        <v>-0.14658966712543831</v>
      </c>
      <c r="AM64" s="173">
        <f>AM63*(1+AL63)</f>
        <v>2143424979.3814313</v>
      </c>
      <c r="AN64" s="173">
        <f t="shared" si="11"/>
        <v>-314203954.23587346</v>
      </c>
      <c r="AO64" s="503">
        <v>0</v>
      </c>
      <c r="AP64" s="173">
        <f>AP63*(1+AO63)</f>
        <v>608200625</v>
      </c>
      <c r="AQ64" s="316">
        <f t="shared" si="12"/>
        <v>0</v>
      </c>
      <c r="AR64" s="332">
        <v>4.6702272662232584E-2</v>
      </c>
      <c r="AS64" s="173">
        <f>AS63*(1+AR63)</f>
        <v>92110183.388867214</v>
      </c>
      <c r="AT64" s="173">
        <f t="shared" si="13"/>
        <v>4301754.8995951228</v>
      </c>
      <c r="AU64" s="332">
        <v>0.49580720984839971</v>
      </c>
      <c r="AV64" s="173">
        <v>0</v>
      </c>
      <c r="AW64" s="173">
        <f t="shared" si="14"/>
        <v>0</v>
      </c>
      <c r="AX64" s="176">
        <v>-0.23645300160382871</v>
      </c>
      <c r="AY64" s="178">
        <f>AY63*(1+AX63)</f>
        <v>148736416.99472359</v>
      </c>
      <c r="AZ64" s="179">
        <f t="shared" si="15"/>
        <v>-35169172.246201113</v>
      </c>
      <c r="BA64" s="174">
        <v>2.1565164574143536E-2</v>
      </c>
      <c r="BB64" s="177">
        <f>BB63*(1+BA63)</f>
        <v>31803953.551793735</v>
      </c>
      <c r="BC64" s="177">
        <f t="shared" si="16"/>
        <v>685857.4924528487</v>
      </c>
      <c r="BD64" s="332">
        <v>-3.8761452917272524E-2</v>
      </c>
      <c r="BE64" s="173">
        <f>BE63*(1+BD63)</f>
        <v>652897697.04206872</v>
      </c>
      <c r="BF64" s="172">
        <f t="shared" si="17"/>
        <v>-25307263.343691807</v>
      </c>
      <c r="BG64" s="203">
        <v>0.38944168771294346</v>
      </c>
      <c r="BH64" s="177">
        <f>BH63*(1+BG63)</f>
        <v>22219048.631360751</v>
      </c>
      <c r="BI64" s="177">
        <f t="shared" ref="BI64:BI127" si="136">BG64*BH64</f>
        <v>8653023.7983730976</v>
      </c>
      <c r="BJ64" s="203">
        <v>0.11662014341061672</v>
      </c>
      <c r="BK64" s="177">
        <f>BK63*(1+BJ63)</f>
        <v>67844856.289634764</v>
      </c>
      <c r="BL64" s="177">
        <f t="shared" ref="BL64:BL127" si="137">BJ64*BK64</f>
        <v>7912076.8701698873</v>
      </c>
      <c r="BM64" s="203">
        <v>-0.38654715254838695</v>
      </c>
      <c r="BN64" s="177">
        <f>BN63*(1+BM63)</f>
        <v>76364723.415769532</v>
      </c>
      <c r="BO64" s="177">
        <f t="shared" si="19"/>
        <v>-29518566.391510844</v>
      </c>
      <c r="BP64" s="332">
        <v>3.3054977277012905E-2</v>
      </c>
      <c r="BQ64" s="173">
        <f>BQ63*(1+BP63)</f>
        <v>533612067.60528243</v>
      </c>
      <c r="BR64" s="172">
        <f t="shared" si="20"/>
        <v>17638534.769432485</v>
      </c>
      <c r="BS64" s="174">
        <v>-0.1161645982073141</v>
      </c>
      <c r="BT64" s="175">
        <f>BT63*(1+BS63)</f>
        <v>3130748177.958364</v>
      </c>
      <c r="BU64" s="177">
        <f t="shared" si="21"/>
        <v>-363682104.18081409</v>
      </c>
      <c r="BV64" s="174">
        <v>6.2747738318268687E-2</v>
      </c>
      <c r="BW64" s="175">
        <f>BW63*(1+BV63)</f>
        <v>-93406332.980108708</v>
      </c>
      <c r="BX64" s="177">
        <f t="shared" ref="BX64:BX74" si="138">BV64*(-BW64)</f>
        <v>5861036.1391049316</v>
      </c>
      <c r="BY64" s="174">
        <v>-0.28071271090275435</v>
      </c>
      <c r="BZ64" s="175">
        <f>BZ63*(1+BY63)</f>
        <v>4392002.5720494259</v>
      </c>
      <c r="CA64" s="177">
        <f t="shared" si="23"/>
        <v>-1232890.948291864</v>
      </c>
      <c r="CB64" s="174">
        <v>-0.10520529027075165</v>
      </c>
      <c r="CC64" s="175">
        <f>CC63*(1+CB63)</f>
        <v>1112333613.9681432</v>
      </c>
      <c r="CD64" s="177">
        <f t="shared" si="24"/>
        <v>-117023380.73543271</v>
      </c>
      <c r="CE64" s="174">
        <v>0.11355592957224124</v>
      </c>
      <c r="CF64" s="175">
        <v>0</v>
      </c>
      <c r="CG64" s="177">
        <f t="shared" si="25"/>
        <v>0</v>
      </c>
      <c r="CH64" s="174">
        <v>-3.1163695198214457E-2</v>
      </c>
      <c r="CI64" s="175">
        <f>CI63*(1+CH63)</f>
        <v>163423685.28464651</v>
      </c>
      <c r="CJ64" s="177">
        <f t="shared" si="26"/>
        <v>-5092885.9163796492</v>
      </c>
      <c r="CK64" s="174">
        <v>-6.5639432379118231E-3</v>
      </c>
      <c r="CL64" s="175">
        <f>CL63*(1+CK63)</f>
        <v>123873162.59794575</v>
      </c>
      <c r="CM64" s="177">
        <f t="shared" si="27"/>
        <v>-813096.40799353772</v>
      </c>
      <c r="CN64" s="174">
        <v>4.7283812312221313E-2</v>
      </c>
      <c r="CO64" s="175">
        <v>0</v>
      </c>
      <c r="CP64" s="177">
        <f t="shared" si="28"/>
        <v>0</v>
      </c>
      <c r="CQ64" s="174">
        <v>2.2814424625037976E-2</v>
      </c>
      <c r="CR64" s="175">
        <v>0</v>
      </c>
      <c r="CS64" s="177">
        <f t="shared" si="29"/>
        <v>0</v>
      </c>
      <c r="CT64" s="174">
        <v>-0.12345447966357205</v>
      </c>
      <c r="CU64" s="175">
        <f>CU63*(1+CT63)</f>
        <v>102821918.64308082</v>
      </c>
      <c r="CV64" s="177">
        <f t="shared" si="30"/>
        <v>-12693826.464091681</v>
      </c>
      <c r="CW64" s="174">
        <v>0.42866396383719302</v>
      </c>
      <c r="CX64" s="175">
        <v>0</v>
      </c>
      <c r="CY64" s="177">
        <f t="shared" si="31"/>
        <v>0</v>
      </c>
      <c r="CZ64" s="174">
        <v>0.13708734344415699</v>
      </c>
      <c r="DA64" s="175">
        <v>0</v>
      </c>
      <c r="DB64" s="177">
        <f t="shared" si="32"/>
        <v>0</v>
      </c>
      <c r="DC64" s="228">
        <v>0</v>
      </c>
      <c r="DD64" s="334">
        <v>0</v>
      </c>
      <c r="DE64" s="316">
        <f t="shared" si="33"/>
        <v>0</v>
      </c>
      <c r="DF64" s="174">
        <v>0</v>
      </c>
      <c r="DG64" s="175">
        <v>0</v>
      </c>
      <c r="DH64" s="177">
        <f t="shared" si="34"/>
        <v>0</v>
      </c>
      <c r="DI64" s="332">
        <v>-7.7356529855201542E-2</v>
      </c>
      <c r="DJ64" s="173">
        <f>DJ63*(1+DI63)</f>
        <v>164251473.79988497</v>
      </c>
      <c r="DK64" s="173">
        <f t="shared" si="35"/>
        <v>-12705924.036761656</v>
      </c>
      <c r="DL64" s="174">
        <v>-0.11105005674366165</v>
      </c>
      <c r="DM64" s="175">
        <f>DM63*(1+DL63)</f>
        <v>36765962.393583663</v>
      </c>
      <c r="DN64" s="177">
        <f t="shared" si="36"/>
        <v>-4082862.2100427961</v>
      </c>
      <c r="DO64" s="332">
        <v>-0.20128292900798589</v>
      </c>
      <c r="DP64" s="173">
        <f>DP63*(1+DO63)</f>
        <v>6890906.8659936413</v>
      </c>
      <c r="DQ64" s="173">
        <f t="shared" si="37"/>
        <v>-1387021.9175084406</v>
      </c>
      <c r="DR64" s="431">
        <v>0.21483212856556066</v>
      </c>
      <c r="DS64" s="335">
        <v>41905532.394235127</v>
      </c>
      <c r="DT64" s="335">
        <v>9002654.7229265887</v>
      </c>
      <c r="DU64" s="174">
        <v>6.0964813967839107E-2</v>
      </c>
      <c r="DV64" s="175">
        <v>0</v>
      </c>
      <c r="DW64" s="177">
        <f t="shared" si="38"/>
        <v>0</v>
      </c>
      <c r="DX64" s="174">
        <v>-0.19604154805051932</v>
      </c>
      <c r="DY64" s="179">
        <v>0</v>
      </c>
      <c r="DZ64" s="179">
        <f t="shared" si="39"/>
        <v>0</v>
      </c>
      <c r="EB64" s="180">
        <f t="shared" si="40"/>
        <v>-90552471288.566772</v>
      </c>
      <c r="ED64" s="180">
        <f t="shared" si="41"/>
        <v>1046969765479.5588</v>
      </c>
      <c r="EF64" s="182">
        <f t="shared" si="42"/>
        <v>-8.649005374772184E-2</v>
      </c>
      <c r="EG64" s="183">
        <v>-8.574324089775949E-2</v>
      </c>
    </row>
    <row r="65" spans="1:137" ht="15.75">
      <c r="A65" s="171">
        <v>39873</v>
      </c>
      <c r="B65" s="172">
        <v>971563269234.40149</v>
      </c>
      <c r="C65" s="173">
        <v>57651682633.037094</v>
      </c>
      <c r="D65" s="610"/>
      <c r="E65" s="174">
        <v>6.8652775129747851E-2</v>
      </c>
      <c r="F65" s="175">
        <f t="shared" ref="F65:F74" si="139">F64*(1+E64)</f>
        <v>40484734.53532701</v>
      </c>
      <c r="G65" s="175">
        <f t="shared" si="1"/>
        <v>2779389.3762413422</v>
      </c>
      <c r="H65" s="176">
        <v>0.23529984339290363</v>
      </c>
      <c r="I65" s="175">
        <f t="shared" ref="I65:I74" si="140">I64*(1+H64)</f>
        <v>353975360.3555187</v>
      </c>
      <c r="J65" s="175">
        <f t="shared" si="2"/>
        <v>83290346.85660018</v>
      </c>
      <c r="K65" s="176">
        <v>-2.4561162386838318E-3</v>
      </c>
      <c r="L65" s="175">
        <f t="shared" ref="L65:L74" si="141">L64*(1+K64)</f>
        <v>268379907.48422161</v>
      </c>
      <c r="M65" s="177">
        <f t="shared" si="3"/>
        <v>-659172.24890846107</v>
      </c>
      <c r="N65" s="174">
        <v>0.27208538434216639</v>
      </c>
      <c r="O65" s="175">
        <f t="shared" ref="O65:O74" si="142">O64*(1+N64)</f>
        <v>378479930.28206432</v>
      </c>
      <c r="P65" s="175">
        <f t="shared" si="4"/>
        <v>102978857.2965918</v>
      </c>
      <c r="Q65" s="176">
        <v>3.2394713961561857E-2</v>
      </c>
      <c r="R65" s="178">
        <f t="shared" ref="R65:R74" si="143">R64*(1+Q64)</f>
        <v>133277494.66279259</v>
      </c>
      <c r="S65" s="178">
        <f t="shared" si="5"/>
        <v>4317486.3171147527</v>
      </c>
      <c r="T65" s="176">
        <v>7.2304075733615733E-2</v>
      </c>
      <c r="U65" s="178">
        <f t="shared" ref="U65:U74" si="144">U64*(1+T64)</f>
        <v>46993043.233731382</v>
      </c>
      <c r="V65" s="178">
        <f t="shared" si="6"/>
        <v>3397788.556924792</v>
      </c>
      <c r="W65" s="176">
        <v>0.20058636329781368</v>
      </c>
      <c r="X65" s="178">
        <v>0</v>
      </c>
      <c r="Y65" s="179">
        <f t="shared" si="7"/>
        <v>0</v>
      </c>
      <c r="Z65" s="174">
        <v>9.1527974054479405E-2</v>
      </c>
      <c r="AA65" s="175">
        <f t="shared" ref="AA65:AA74" si="145">AA64*(1+Z64)</f>
        <v>15738960.853621621</v>
      </c>
      <c r="AB65" s="177">
        <f t="shared" si="8"/>
        <v>1440555.2006547467</v>
      </c>
      <c r="AC65" s="174">
        <v>0</v>
      </c>
      <c r="AD65" s="175">
        <v>0</v>
      </c>
      <c r="AE65" s="177">
        <f t="shared" si="9"/>
        <v>0</v>
      </c>
      <c r="AF65" s="174">
        <v>-2.8224956388504398E-2</v>
      </c>
      <c r="AG65" s="175">
        <f t="shared" ref="AG65:AG74" si="146">AG64*(1+AF64)</f>
        <v>12031555.529413465</v>
      </c>
      <c r="AH65" s="175">
        <f t="shared" si="0"/>
        <v>-339590.13010356401</v>
      </c>
      <c r="AI65" s="331">
        <v>0.21372793558674952</v>
      </c>
      <c r="AJ65" s="231">
        <f t="shared" ref="AJ65:AJ74" si="147">AJ64*(1+AI64)</f>
        <v>5594257412.0166197</v>
      </c>
      <c r="AK65" s="173">
        <f t="shared" si="10"/>
        <v>1195649087.8111842</v>
      </c>
      <c r="AL65" s="332">
        <v>0.27820111905804468</v>
      </c>
      <c r="AM65" s="173">
        <f t="shared" ref="AM65:AM74" si="148">AM64*(1+AL64)</f>
        <v>1829221025.1455579</v>
      </c>
      <c r="AN65" s="173">
        <f t="shared" si="11"/>
        <v>508891336.1999979</v>
      </c>
      <c r="AO65" s="503">
        <v>0</v>
      </c>
      <c r="AP65" s="173">
        <f t="shared" ref="AP65:AP74" si="149">AP64*(1+AO64)</f>
        <v>608200625</v>
      </c>
      <c r="AQ65" s="316">
        <f t="shared" si="12"/>
        <v>0</v>
      </c>
      <c r="AR65" s="332">
        <v>0.1013552650185745</v>
      </c>
      <c r="AS65" s="173">
        <f t="shared" ref="AS65:AS74" si="150">AS64*(1+AR64)</f>
        <v>96411938.288462341</v>
      </c>
      <c r="AT65" s="173">
        <f t="shared" si="13"/>
        <v>9771857.55618155</v>
      </c>
      <c r="AU65" s="332">
        <v>0.25944584786858965</v>
      </c>
      <c r="AV65" s="173">
        <v>0</v>
      </c>
      <c r="AW65" s="173">
        <f t="shared" si="14"/>
        <v>0</v>
      </c>
      <c r="AX65" s="176">
        <v>0.22686289702767626</v>
      </c>
      <c r="AY65" s="178">
        <f t="shared" ref="AY65:AY74" si="151">AY64*(1+AX64)</f>
        <v>113567244.74852249</v>
      </c>
      <c r="AZ65" s="179">
        <f t="shared" si="15"/>
        <v>25764194.151100963</v>
      </c>
      <c r="BA65" s="174">
        <v>0.20174342530069564</v>
      </c>
      <c r="BB65" s="177">
        <f t="shared" ref="BB65:BB74" si="152">BB64*(1+BA64)</f>
        <v>32489811.044246584</v>
      </c>
      <c r="BC65" s="177">
        <f t="shared" si="16"/>
        <v>6554605.7674386771</v>
      </c>
      <c r="BD65" s="332">
        <v>7.7707187283861362E-2</v>
      </c>
      <c r="BE65" s="173">
        <f t="shared" ref="BE65:BE74" si="153">BE64*(1+BD64)</f>
        <v>627590433.69837689</v>
      </c>
      <c r="BF65" s="172">
        <f t="shared" si="17"/>
        <v>48768287.368959554</v>
      </c>
      <c r="BG65" s="203">
        <v>0.2492615026282525</v>
      </c>
      <c r="BH65" s="177">
        <f t="shared" ref="BH65:BH74" si="154">BH64*(1+BG64)</f>
        <v>30872072.429733846</v>
      </c>
      <c r="BI65" s="177">
        <f t="shared" si="136"/>
        <v>7695219.1630837051</v>
      </c>
      <c r="BJ65" s="203">
        <v>-7.6056395080668665E-2</v>
      </c>
      <c r="BK65" s="177">
        <f t="shared" ref="BK65:BK74" si="155">BK64*(1+BJ64)</f>
        <v>75756933.159804642</v>
      </c>
      <c r="BL65" s="177">
        <f t="shared" si="137"/>
        <v>-5761799.2385019111</v>
      </c>
      <c r="BM65" s="203">
        <v>0.56879007022169115</v>
      </c>
      <c r="BN65" s="177">
        <f t="shared" ref="BN65:BN74" si="156">BN64*(1+BM64)</f>
        <v>46846157.024258688</v>
      </c>
      <c r="BO65" s="177">
        <f t="shared" si="19"/>
        <v>26645628.943444468</v>
      </c>
      <c r="BP65" s="332">
        <v>0.17167003255181898</v>
      </c>
      <c r="BQ65" s="173">
        <f t="shared" ref="BQ65:BQ74" si="157">BQ64*(1+BP64)</f>
        <v>551250602.37471497</v>
      </c>
      <c r="BR65" s="172">
        <f t="shared" si="20"/>
        <v>94633208.853877142</v>
      </c>
      <c r="BS65" s="174">
        <v>5.5171645144485824E-2</v>
      </c>
      <c r="BT65" s="175">
        <f t="shared" ref="BT65:BT74" si="158">BT64*(1+BS64)</f>
        <v>2767066073.7775502</v>
      </c>
      <c r="BU65" s="177">
        <f t="shared" si="21"/>
        <v>152663587.51380062</v>
      </c>
      <c r="BV65" s="174">
        <v>3.0951640909767453E-3</v>
      </c>
      <c r="BW65" s="175">
        <f t="shared" ref="BW65:BW74" si="159">BW64*(1+BV64)</f>
        <v>-99267369.119213641</v>
      </c>
      <c r="BX65" s="177">
        <f t="shared" si="138"/>
        <v>307248.79630352394</v>
      </c>
      <c r="BY65" s="174">
        <v>-5.7234635879392703E-2</v>
      </c>
      <c r="BZ65" s="175">
        <f t="shared" ref="BZ65:BZ74" si="160">BZ64*(1+BY64)</f>
        <v>3159111.6237575621</v>
      </c>
      <c r="CA65" s="177">
        <f t="shared" si="23"/>
        <v>-180810.60348812109</v>
      </c>
      <c r="CB65" s="174">
        <v>2.460442314811372E-3</v>
      </c>
      <c r="CC65" s="175">
        <f t="shared" ref="CC65:CC74" si="161">CC64*(1+CB64)</f>
        <v>995310233.23271048</v>
      </c>
      <c r="CD65" s="177">
        <f t="shared" si="24"/>
        <v>2448903.414210537</v>
      </c>
      <c r="CE65" s="174">
        <v>1.4952811162608883E-2</v>
      </c>
      <c r="CF65" s="175">
        <v>0</v>
      </c>
      <c r="CG65" s="177">
        <f t="shared" si="25"/>
        <v>0</v>
      </c>
      <c r="CH65" s="174">
        <v>-0.12426926347385615</v>
      </c>
      <c r="CI65" s="175">
        <f t="shared" ref="CI65:CI74" si="162">CI64*(1+CH64)</f>
        <v>158330799.36826685</v>
      </c>
      <c r="CJ65" s="177">
        <f t="shared" si="26"/>
        <v>-19675651.822721411</v>
      </c>
      <c r="CK65" s="174">
        <v>1.8029763281004422E-2</v>
      </c>
      <c r="CL65" s="175">
        <f t="shared" ref="CL65:CL74" si="163">CL64*(1+CK64)</f>
        <v>123060066.18995221</v>
      </c>
      <c r="CM65" s="177">
        <f t="shared" si="27"/>
        <v>2218743.8627495742</v>
      </c>
      <c r="CN65" s="174">
        <v>2.1410112232940096E-2</v>
      </c>
      <c r="CO65" s="175">
        <v>0</v>
      </c>
      <c r="CP65" s="177">
        <f t="shared" si="28"/>
        <v>0</v>
      </c>
      <c r="CQ65" s="174">
        <v>-1.6364583904564991E-2</v>
      </c>
      <c r="CR65" s="175">
        <v>0</v>
      </c>
      <c r="CS65" s="177">
        <f t="shared" si="29"/>
        <v>0</v>
      </c>
      <c r="CT65" s="174">
        <v>5.8756942000622543E-2</v>
      </c>
      <c r="CU65" s="175">
        <f t="shared" ref="CU65:CU74" si="164">CU64*(1+CT64)</f>
        <v>90128092.178989142</v>
      </c>
      <c r="CV65" s="177">
        <f t="shared" si="30"/>
        <v>5295651.0847876277</v>
      </c>
      <c r="CW65" s="174">
        <v>0.24470795614070823</v>
      </c>
      <c r="CX65" s="175">
        <v>0</v>
      </c>
      <c r="CY65" s="177">
        <f t="shared" si="31"/>
        <v>0</v>
      </c>
      <c r="CZ65" s="174">
        <v>5.3967429296663469E-2</v>
      </c>
      <c r="DA65" s="175">
        <v>0</v>
      </c>
      <c r="DB65" s="177">
        <f t="shared" si="32"/>
        <v>0</v>
      </c>
      <c r="DC65" s="228">
        <v>0</v>
      </c>
      <c r="DD65" s="334">
        <v>0</v>
      </c>
      <c r="DE65" s="316">
        <f t="shared" si="33"/>
        <v>0</v>
      </c>
      <c r="DF65" s="174">
        <v>0</v>
      </c>
      <c r="DG65" s="175">
        <v>0</v>
      </c>
      <c r="DH65" s="177">
        <f t="shared" si="34"/>
        <v>0</v>
      </c>
      <c r="DI65" s="332">
        <v>0.19495905906484412</v>
      </c>
      <c r="DJ65" s="173">
        <f t="shared" ref="DJ65:DJ74" si="165">DJ64*(1+DI64)</f>
        <v>151545549.7631233</v>
      </c>
      <c r="DK65" s="173">
        <f t="shared" si="35"/>
        <v>29545177.787283029</v>
      </c>
      <c r="DL65" s="174">
        <v>0.41244970860745123</v>
      </c>
      <c r="DM65" s="175">
        <f t="shared" ref="DM65:DM74" si="166">DM64*(1+DL64)</f>
        <v>32683100.183540866</v>
      </c>
      <c r="DN65" s="177">
        <f t="shared" si="36"/>
        <v>13480135.147089565</v>
      </c>
      <c r="DO65" s="332">
        <v>0.3290011732836115</v>
      </c>
      <c r="DP65" s="173">
        <f t="shared" ref="DP65:DP74" si="167">DP64*(1+DO64)</f>
        <v>5503884.9484852012</v>
      </c>
      <c r="DQ65" s="173">
        <f t="shared" si="37"/>
        <v>1810784.6056696409</v>
      </c>
      <c r="DR65" s="431">
        <v>1.5183863585946519E-2</v>
      </c>
      <c r="DS65" s="335">
        <v>50908187.117161721</v>
      </c>
      <c r="DT65" s="335">
        <v>772982.96859482361</v>
      </c>
      <c r="DU65" s="174">
        <v>0.17065320947616441</v>
      </c>
      <c r="DV65" s="175">
        <v>0</v>
      </c>
      <c r="DW65" s="177">
        <f t="shared" si="38"/>
        <v>0</v>
      </c>
      <c r="DX65" s="174">
        <v>2.536017936077364E-2</v>
      </c>
      <c r="DY65" s="179">
        <v>0</v>
      </c>
      <c r="DZ65" s="179">
        <f t="shared" si="39"/>
        <v>0</v>
      </c>
      <c r="EB65" s="180">
        <f t="shared" si="40"/>
        <v>55347178592.480942</v>
      </c>
      <c r="ED65" s="180">
        <f t="shared" si="41"/>
        <v>956429016263.27014</v>
      </c>
      <c r="EF65" s="182">
        <f t="shared" si="42"/>
        <v>5.7868569074493531E-2</v>
      </c>
      <c r="EG65" s="183">
        <v>5.9339092428295499E-2</v>
      </c>
    </row>
    <row r="66" spans="1:137" ht="15.75">
      <c r="A66" s="171">
        <v>39904</v>
      </c>
      <c r="B66" s="172">
        <v>1029214951867.4386</v>
      </c>
      <c r="C66" s="173">
        <v>131493012610.38583</v>
      </c>
      <c r="D66" s="610"/>
      <c r="E66" s="174">
        <v>2.4546628706296158E-2</v>
      </c>
      <c r="F66" s="175">
        <f t="shared" si="139"/>
        <v>43264123.911568351</v>
      </c>
      <c r="G66" s="175">
        <f t="shared" si="1"/>
        <v>1061988.3859604576</v>
      </c>
      <c r="H66" s="176">
        <v>-6.2111080066165732E-2</v>
      </c>
      <c r="I66" s="175">
        <f t="shared" si="140"/>
        <v>437265707.21211886</v>
      </c>
      <c r="J66" s="175">
        <f t="shared" si="2"/>
        <v>-27159045.350840498</v>
      </c>
      <c r="K66" s="176">
        <v>9.3700772700059679E-2</v>
      </c>
      <c r="L66" s="175">
        <f t="shared" si="141"/>
        <v>267720735.23531315</v>
      </c>
      <c r="M66" s="177">
        <f t="shared" si="3"/>
        <v>25085639.759376936</v>
      </c>
      <c r="N66" s="174">
        <v>-8.9021620531011203E-2</v>
      </c>
      <c r="O66" s="175">
        <f t="shared" si="142"/>
        <v>481458787.57865614</v>
      </c>
      <c r="P66" s="175">
        <f t="shared" si="4"/>
        <v>-42860241.489147857</v>
      </c>
      <c r="Q66" s="176">
        <v>0.11578407846483053</v>
      </c>
      <c r="R66" s="178">
        <f t="shared" si="143"/>
        <v>137594980.97990736</v>
      </c>
      <c r="S66" s="178">
        <f t="shared" si="5"/>
        <v>15931308.074144458</v>
      </c>
      <c r="T66" s="176">
        <v>0.16904940165124094</v>
      </c>
      <c r="U66" s="178">
        <f t="shared" si="144"/>
        <v>50390831.790656172</v>
      </c>
      <c r="V66" s="178">
        <f t="shared" si="6"/>
        <v>8518539.9629187565</v>
      </c>
      <c r="W66" s="176">
        <v>0.2027328067023815</v>
      </c>
      <c r="X66" s="178">
        <v>0</v>
      </c>
      <c r="Y66" s="179">
        <f t="shared" si="7"/>
        <v>0</v>
      </c>
      <c r="Z66" s="174">
        <v>-1.325602683935145E-2</v>
      </c>
      <c r="AA66" s="175">
        <f t="shared" si="145"/>
        <v>17179516.05427637</v>
      </c>
      <c r="AB66" s="177">
        <f t="shared" si="8"/>
        <v>-227732.12590255667</v>
      </c>
      <c r="AC66" s="174">
        <v>0</v>
      </c>
      <c r="AD66" s="175">
        <v>0</v>
      </c>
      <c r="AE66" s="177">
        <f t="shared" si="9"/>
        <v>0</v>
      </c>
      <c r="AF66" s="174">
        <v>0.46011219398045572</v>
      </c>
      <c r="AG66" s="175">
        <f t="shared" si="146"/>
        <v>11691965.399309902</v>
      </c>
      <c r="AH66" s="175">
        <f t="shared" si="0"/>
        <v>5379615.8518200535</v>
      </c>
      <c r="AI66" s="331">
        <v>-4.2352696937724959E-3</v>
      </c>
      <c r="AJ66" s="231">
        <f t="shared" si="147"/>
        <v>6789906499.8278036</v>
      </c>
      <c r="AK66" s="173">
        <f t="shared" si="10"/>
        <v>-28757085.22226958</v>
      </c>
      <c r="AL66" s="332">
        <v>-2.2538647153769801E-2</v>
      </c>
      <c r="AM66" s="173">
        <f t="shared" si="148"/>
        <v>2338112361.3455558</v>
      </c>
      <c r="AN66" s="173">
        <f t="shared" si="11"/>
        <v>-52697889.518234998</v>
      </c>
      <c r="AO66" s="503">
        <v>0</v>
      </c>
      <c r="AP66" s="173">
        <f t="shared" si="149"/>
        <v>608200625</v>
      </c>
      <c r="AQ66" s="316">
        <f t="shared" si="12"/>
        <v>0</v>
      </c>
      <c r="AR66" s="332">
        <v>6.2409941550591243E-2</v>
      </c>
      <c r="AS66" s="173">
        <f t="shared" si="150"/>
        <v>106183795.84464389</v>
      </c>
      <c r="AT66" s="173">
        <f t="shared" si="13"/>
        <v>6626924.4922841387</v>
      </c>
      <c r="AU66" s="332">
        <v>0.22510858598254188</v>
      </c>
      <c r="AV66" s="173">
        <v>0</v>
      </c>
      <c r="AW66" s="173">
        <f t="shared" si="14"/>
        <v>0</v>
      </c>
      <c r="AX66" s="176">
        <v>-3.6863480816901127E-2</v>
      </c>
      <c r="AY66" s="178">
        <f t="shared" si="151"/>
        <v>139331438.89962345</v>
      </c>
      <c r="AZ66" s="179">
        <f t="shared" si="15"/>
        <v>-5136241.8250675006</v>
      </c>
      <c r="BA66" s="174">
        <v>-7.0647272441849943E-2</v>
      </c>
      <c r="BB66" s="177">
        <f t="shared" si="152"/>
        <v>39044416.811685257</v>
      </c>
      <c r="BC66" s="177">
        <f t="shared" si="16"/>
        <v>-2758381.5518282745</v>
      </c>
      <c r="BD66" s="332">
        <v>0.16454339706277923</v>
      </c>
      <c r="BE66" s="173">
        <f t="shared" si="153"/>
        <v>676358721.06733644</v>
      </c>
      <c r="BF66" s="172">
        <f t="shared" si="17"/>
        <v>111290361.59745629</v>
      </c>
      <c r="BG66" s="203">
        <v>5.0273097767911328E-2</v>
      </c>
      <c r="BH66" s="177">
        <f t="shared" si="154"/>
        <v>38567291.592817552</v>
      </c>
      <c r="BI66" s="177">
        <f t="shared" si="136"/>
        <v>1938897.2208892615</v>
      </c>
      <c r="BJ66" s="203">
        <v>3.2020666291735139E-2</v>
      </c>
      <c r="BK66" s="177">
        <f t="shared" si="155"/>
        <v>69995133.921302736</v>
      </c>
      <c r="BL66" s="177">
        <f t="shared" si="137"/>
        <v>2241290.8253393453</v>
      </c>
      <c r="BM66" s="203">
        <v>0.59019663915292397</v>
      </c>
      <c r="BN66" s="177">
        <f t="shared" si="156"/>
        <v>73491785.967703149</v>
      </c>
      <c r="BO66" s="177">
        <f t="shared" si="19"/>
        <v>43374605.083484419</v>
      </c>
      <c r="BP66" s="332">
        <v>-2.1679864001858694E-2</v>
      </c>
      <c r="BQ66" s="173">
        <f t="shared" si="157"/>
        <v>645883811.22859216</v>
      </c>
      <c r="BR66" s="172">
        <f t="shared" si="20"/>
        <v>-14002673.18843805</v>
      </c>
      <c r="BS66" s="174">
        <v>2.9529715504007844E-2</v>
      </c>
      <c r="BT66" s="175">
        <f t="shared" si="158"/>
        <v>2919729661.2913513</v>
      </c>
      <c r="BU66" s="177">
        <f t="shared" si="21"/>
        <v>86218786.24654679</v>
      </c>
      <c r="BV66" s="174">
        <v>-2.8117567267317164E-2</v>
      </c>
      <c r="BW66" s="175">
        <f t="shared" si="159"/>
        <v>-99574617.915517151</v>
      </c>
      <c r="BX66" s="177">
        <f t="shared" si="138"/>
        <v>-2799796.0173569582</v>
      </c>
      <c r="BY66" s="174">
        <v>-4.778103631318513E-2</v>
      </c>
      <c r="BZ66" s="175">
        <f t="shared" si="160"/>
        <v>2978301.020269441</v>
      </c>
      <c r="CA66" s="177">
        <f t="shared" si="23"/>
        <v>-142306.30920109048</v>
      </c>
      <c r="CB66" s="174">
        <v>-8.5379393934683606E-2</v>
      </c>
      <c r="CC66" s="175">
        <f t="shared" si="161"/>
        <v>997759136.64692104</v>
      </c>
      <c r="CD66" s="177">
        <f t="shared" si="24"/>
        <v>-85188070.379707277</v>
      </c>
      <c r="CE66" s="174">
        <v>0.38273963218669343</v>
      </c>
      <c r="CF66" s="175">
        <v>0</v>
      </c>
      <c r="CG66" s="177">
        <f t="shared" si="25"/>
        <v>0</v>
      </c>
      <c r="CH66" s="174">
        <v>-5.3694684976899713E-2</v>
      </c>
      <c r="CI66" s="175">
        <f t="shared" si="162"/>
        <v>138655147.54554543</v>
      </c>
      <c r="CJ66" s="177">
        <f t="shared" si="26"/>
        <v>-7445044.4678836111</v>
      </c>
      <c r="CK66" s="174">
        <v>5.4699847223887148E-2</v>
      </c>
      <c r="CL66" s="175">
        <f t="shared" si="163"/>
        <v>125278810.05270179</v>
      </c>
      <c r="CM66" s="177">
        <f t="shared" si="27"/>
        <v>6852731.7702731648</v>
      </c>
      <c r="CN66" s="174">
        <v>-4.2508882612479121E-2</v>
      </c>
      <c r="CO66" s="175">
        <v>0</v>
      </c>
      <c r="CP66" s="177">
        <f t="shared" si="28"/>
        <v>0</v>
      </c>
      <c r="CQ66" s="174">
        <v>0.2650341301392321</v>
      </c>
      <c r="CR66" s="175">
        <v>0</v>
      </c>
      <c r="CS66" s="177">
        <f t="shared" si="29"/>
        <v>0</v>
      </c>
      <c r="CT66" s="174">
        <v>6.3145550297593316E-3</v>
      </c>
      <c r="CU66" s="175">
        <f t="shared" si="164"/>
        <v>95423743.263776779</v>
      </c>
      <c r="CV66" s="177">
        <f t="shared" si="30"/>
        <v>602558.47798474482</v>
      </c>
      <c r="CW66" s="174">
        <v>9.3530277145046858E-2</v>
      </c>
      <c r="CX66" s="175">
        <v>0</v>
      </c>
      <c r="CY66" s="177">
        <f t="shared" si="31"/>
        <v>0</v>
      </c>
      <c r="CZ66" s="174">
        <v>0.38718198155095568</v>
      </c>
      <c r="DA66" s="175">
        <v>0</v>
      </c>
      <c r="DB66" s="177">
        <f t="shared" si="32"/>
        <v>0</v>
      </c>
      <c r="DC66" s="228">
        <v>0</v>
      </c>
      <c r="DD66" s="334">
        <v>0</v>
      </c>
      <c r="DE66" s="316">
        <f t="shared" si="33"/>
        <v>0</v>
      </c>
      <c r="DF66" s="174">
        <v>0</v>
      </c>
      <c r="DG66" s="175">
        <v>0</v>
      </c>
      <c r="DH66" s="177">
        <f t="shared" si="34"/>
        <v>0</v>
      </c>
      <c r="DI66" s="332">
        <v>3.6993075725559335E-2</v>
      </c>
      <c r="DJ66" s="173">
        <f t="shared" si="165"/>
        <v>181090727.55040631</v>
      </c>
      <c r="DK66" s="173">
        <f t="shared" si="35"/>
        <v>6699102.9974688143</v>
      </c>
      <c r="DL66" s="174">
        <v>-8.3942711701032423E-3</v>
      </c>
      <c r="DM66" s="175">
        <f t="shared" si="166"/>
        <v>46163235.330630429</v>
      </c>
      <c r="DN66" s="177">
        <f t="shared" si="36"/>
        <v>-387506.71545460244</v>
      </c>
      <c r="DO66" s="332">
        <v>6.530156690555558E-2</v>
      </c>
      <c r="DP66" s="173">
        <f t="shared" si="167"/>
        <v>7314669.5541548422</v>
      </c>
      <c r="DQ66" s="173">
        <f t="shared" si="37"/>
        <v>477659.38328267285</v>
      </c>
      <c r="DR66" s="431">
        <v>7.0088430950261557E-2</v>
      </c>
      <c r="DS66" s="335">
        <v>51681170.08575654</v>
      </c>
      <c r="DT66" s="335">
        <v>3622252.1209842702</v>
      </c>
      <c r="DU66" s="174">
        <v>0.22229860009474775</v>
      </c>
      <c r="DV66" s="175">
        <v>0</v>
      </c>
      <c r="DW66" s="177">
        <f t="shared" si="38"/>
        <v>0</v>
      </c>
      <c r="DX66" s="174">
        <v>0.41724153455559654</v>
      </c>
      <c r="DY66" s="179">
        <v>0</v>
      </c>
      <c r="DZ66" s="179">
        <f t="shared" si="39"/>
        <v>0</v>
      </c>
      <c r="EB66" s="180">
        <f t="shared" si="40"/>
        <v>131436652362.29697</v>
      </c>
      <c r="ED66" s="180">
        <f t="shared" si="41"/>
        <v>1011776809353.3435</v>
      </c>
      <c r="EF66" s="182">
        <f t="shared" si="42"/>
        <v>0.12990676515535282</v>
      </c>
      <c r="EG66" s="183">
        <v>0.127760495872899</v>
      </c>
    </row>
    <row r="67" spans="1:137" ht="15.75">
      <c r="A67" s="171">
        <v>39934</v>
      </c>
      <c r="B67" s="172">
        <v>1160707964477.8245</v>
      </c>
      <c r="C67" s="173">
        <v>74351820170.17691</v>
      </c>
      <c r="D67" s="610"/>
      <c r="E67" s="174">
        <v>3.50344315965967E-2</v>
      </c>
      <c r="F67" s="175">
        <f t="shared" si="139"/>
        <v>44326112.297528803</v>
      </c>
      <c r="G67" s="175">
        <f t="shared" si="1"/>
        <v>1552940.1492308367</v>
      </c>
      <c r="H67" s="176">
        <v>0.25595610344443182</v>
      </c>
      <c r="I67" s="175">
        <f t="shared" si="140"/>
        <v>410106661.86127836</v>
      </c>
      <c r="J67" s="175">
        <f t="shared" si="2"/>
        <v>104969303.16661598</v>
      </c>
      <c r="K67" s="176">
        <v>0.12094653667926256</v>
      </c>
      <c r="L67" s="175">
        <f t="shared" si="141"/>
        <v>292806374.99469006</v>
      </c>
      <c r="M67" s="177">
        <f t="shared" si="3"/>
        <v>35413916.973217189</v>
      </c>
      <c r="N67" s="174">
        <v>0.15218265246983137</v>
      </c>
      <c r="O67" s="175">
        <f t="shared" si="142"/>
        <v>438598546.08950824</v>
      </c>
      <c r="P67" s="175">
        <f t="shared" si="4"/>
        <v>66747090.113312945</v>
      </c>
      <c r="Q67" s="176">
        <v>0.15626264975110213</v>
      </c>
      <c r="R67" s="178">
        <f t="shared" si="143"/>
        <v>153526289.05405182</v>
      </c>
      <c r="S67" s="178">
        <f t="shared" si="5"/>
        <v>23990424.734039765</v>
      </c>
      <c r="T67" s="176">
        <v>1.3005532103691915E-2</v>
      </c>
      <c r="U67" s="178">
        <f t="shared" si="144"/>
        <v>58909371.75357493</v>
      </c>
      <c r="V67" s="178">
        <f t="shared" si="6"/>
        <v>766147.72554944037</v>
      </c>
      <c r="W67" s="176">
        <v>0.38299767570329912</v>
      </c>
      <c r="X67" s="178">
        <v>0</v>
      </c>
      <c r="Y67" s="179">
        <f t="shared" si="7"/>
        <v>0</v>
      </c>
      <c r="Z67" s="174">
        <v>0.29336282387427071</v>
      </c>
      <c r="AA67" s="175">
        <f t="shared" si="145"/>
        <v>16951783.928373814</v>
      </c>
      <c r="AB67" s="177">
        <f t="shared" si="8"/>
        <v>4973023.2029342195</v>
      </c>
      <c r="AC67" s="174">
        <v>0</v>
      </c>
      <c r="AD67" s="175">
        <v>0</v>
      </c>
      <c r="AE67" s="177">
        <f t="shared" si="9"/>
        <v>0</v>
      </c>
      <c r="AF67" s="174">
        <v>0.53383545951039724</v>
      </c>
      <c r="AG67" s="175">
        <f t="shared" si="146"/>
        <v>17071581.251129955</v>
      </c>
      <c r="AH67" s="175">
        <f t="shared" ref="AH67:AH130" si="168">AF67*AG67</f>
        <v>9113415.4217660408</v>
      </c>
      <c r="AI67" s="331">
        <v>0.12903485271035103</v>
      </c>
      <c r="AJ67" s="231">
        <f t="shared" si="147"/>
        <v>6761149414.6055336</v>
      </c>
      <c r="AK67" s="173">
        <f t="shared" si="10"/>
        <v>872423918.86630118</v>
      </c>
      <c r="AL67" s="332">
        <v>0.2872220511676844</v>
      </c>
      <c r="AM67" s="173">
        <f t="shared" si="148"/>
        <v>2285414471.8273206</v>
      </c>
      <c r="AN67" s="173">
        <f t="shared" si="11"/>
        <v>656421432.36655307</v>
      </c>
      <c r="AO67" s="503">
        <v>0</v>
      </c>
      <c r="AP67" s="173">
        <f t="shared" si="149"/>
        <v>608200625</v>
      </c>
      <c r="AQ67" s="316">
        <f t="shared" si="12"/>
        <v>0</v>
      </c>
      <c r="AR67" s="332">
        <v>0.14736131508570691</v>
      </c>
      <c r="AS67" s="173">
        <f t="shared" si="150"/>
        <v>112810720.33692802</v>
      </c>
      <c r="AT67" s="173">
        <f t="shared" si="13"/>
        <v>16623936.104615614</v>
      </c>
      <c r="AU67" s="332">
        <v>0.31828659356701078</v>
      </c>
      <c r="AV67" s="173">
        <v>0</v>
      </c>
      <c r="AW67" s="173">
        <f t="shared" si="14"/>
        <v>0</v>
      </c>
      <c r="AX67" s="176">
        <v>0.13176414275108292</v>
      </c>
      <c r="AY67" s="178">
        <f t="shared" si="151"/>
        <v>134195197.07455595</v>
      </c>
      <c r="AZ67" s="179">
        <f t="shared" si="15"/>
        <v>17682115.103841495</v>
      </c>
      <c r="BA67" s="174">
        <v>0.29328590266519899</v>
      </c>
      <c r="BB67" s="177">
        <f t="shared" si="152"/>
        <v>36286035.259856984</v>
      </c>
      <c r="BC67" s="177">
        <f t="shared" si="16"/>
        <v>10642182.605328394</v>
      </c>
      <c r="BD67" s="332">
        <v>0.14165564080238202</v>
      </c>
      <c r="BE67" s="173">
        <f t="shared" si="153"/>
        <v>787649082.66479266</v>
      </c>
      <c r="BF67" s="172">
        <f t="shared" si="17"/>
        <v>111574935.53228958</v>
      </c>
      <c r="BG67" s="203">
        <v>8.3458148782871069E-2</v>
      </c>
      <c r="BH67" s="177">
        <f t="shared" si="154"/>
        <v>40506188.813706815</v>
      </c>
      <c r="BI67" s="177">
        <f t="shared" si="136"/>
        <v>3380571.5326414113</v>
      </c>
      <c r="BJ67" s="203">
        <v>3.7190811780950716E-3</v>
      </c>
      <c r="BK67" s="177">
        <f t="shared" si="155"/>
        <v>72236424.746642068</v>
      </c>
      <c r="BL67" s="177">
        <f t="shared" si="137"/>
        <v>268653.12764811754</v>
      </c>
      <c r="BM67" s="203">
        <v>0.37193370398010056</v>
      </c>
      <c r="BN67" s="177">
        <f t="shared" si="156"/>
        <v>116866391.05118757</v>
      </c>
      <c r="BO67" s="177">
        <f t="shared" si="19"/>
        <v>43466549.694455072</v>
      </c>
      <c r="BP67" s="332">
        <v>0.20509141090408764</v>
      </c>
      <c r="BQ67" s="173">
        <f t="shared" si="157"/>
        <v>631881138.0401541</v>
      </c>
      <c r="BR67" s="172">
        <f t="shared" si="20"/>
        <v>129593394.12433577</v>
      </c>
      <c r="BS67" s="174">
        <v>0.19001303470117248</v>
      </c>
      <c r="BT67" s="175">
        <f t="shared" si="158"/>
        <v>3005948447.5378976</v>
      </c>
      <c r="BU67" s="177">
        <f t="shared" si="21"/>
        <v>571169386.67195404</v>
      </c>
      <c r="BV67" s="174">
        <v>-1.5620753129813716E-2</v>
      </c>
      <c r="BW67" s="175">
        <f t="shared" si="159"/>
        <v>-96774821.898160189</v>
      </c>
      <c r="BX67" s="177">
        <f t="shared" si="138"/>
        <v>-1511695.6020528506</v>
      </c>
      <c r="BY67" s="174">
        <v>3.2129374436519448E-2</v>
      </c>
      <c r="BZ67" s="175">
        <f t="shared" si="160"/>
        <v>2835994.7110683508</v>
      </c>
      <c r="CA67" s="177">
        <f t="shared" si="23"/>
        <v>91118.735971903821</v>
      </c>
      <c r="CB67" s="174">
        <v>-2.3070222374072167E-2</v>
      </c>
      <c r="CC67" s="175">
        <f t="shared" si="161"/>
        <v>912571066.2672137</v>
      </c>
      <c r="CD67" s="177">
        <f t="shared" si="24"/>
        <v>-21053217.430928767</v>
      </c>
      <c r="CE67" s="174">
        <v>0.3814186258726312</v>
      </c>
      <c r="CF67" s="175">
        <v>0</v>
      </c>
      <c r="CG67" s="177">
        <f t="shared" si="25"/>
        <v>0</v>
      </c>
      <c r="CH67" s="174">
        <v>5.892312126474996E-2</v>
      </c>
      <c r="CI67" s="175">
        <f t="shared" si="162"/>
        <v>131210103.07766183</v>
      </c>
      <c r="CJ67" s="177">
        <f t="shared" si="26"/>
        <v>7731308.8148054099</v>
      </c>
      <c r="CK67" s="174">
        <v>0.17898420544999252</v>
      </c>
      <c r="CL67" s="175">
        <f t="shared" si="163"/>
        <v>132131541.82297495</v>
      </c>
      <c r="CM67" s="177">
        <f t="shared" si="27"/>
        <v>23649459.02806763</v>
      </c>
      <c r="CN67" s="174">
        <v>-5.5134652702511312E-2</v>
      </c>
      <c r="CO67" s="175">
        <v>0</v>
      </c>
      <c r="CP67" s="177">
        <f t="shared" si="28"/>
        <v>0</v>
      </c>
      <c r="CQ67" s="174">
        <v>0.27988369961394671</v>
      </c>
      <c r="CR67" s="175">
        <v>0</v>
      </c>
      <c r="CS67" s="177">
        <f t="shared" si="29"/>
        <v>0</v>
      </c>
      <c r="CT67" s="174">
        <v>0.12604173878943381</v>
      </c>
      <c r="CU67" s="175">
        <f t="shared" si="164"/>
        <v>96026301.741761535</v>
      </c>
      <c r="CV67" s="177">
        <f t="shared" si="30"/>
        <v>12103322.04105046</v>
      </c>
      <c r="CW67" s="174">
        <v>-4.2024554174189509E-2</v>
      </c>
      <c r="CX67" s="175">
        <v>0</v>
      </c>
      <c r="CY67" s="177">
        <f t="shared" si="31"/>
        <v>0</v>
      </c>
      <c r="CZ67" s="174">
        <v>0.29929975307963169</v>
      </c>
      <c r="DA67" s="175">
        <v>0</v>
      </c>
      <c r="DB67" s="177">
        <f t="shared" si="32"/>
        <v>0</v>
      </c>
      <c r="DC67" s="228">
        <v>0</v>
      </c>
      <c r="DD67" s="334">
        <v>0</v>
      </c>
      <c r="DE67" s="316">
        <f t="shared" si="33"/>
        <v>0</v>
      </c>
      <c r="DF67" s="174">
        <v>0</v>
      </c>
      <c r="DG67" s="175">
        <v>0</v>
      </c>
      <c r="DH67" s="177">
        <f t="shared" si="34"/>
        <v>0</v>
      </c>
      <c r="DI67" s="332">
        <v>7.7120477473964569E-2</v>
      </c>
      <c r="DJ67" s="173">
        <f t="shared" si="165"/>
        <v>187789830.54787514</v>
      </c>
      <c r="DK67" s="173">
        <f t="shared" si="35"/>
        <v>14482441.396607028</v>
      </c>
      <c r="DL67" s="174">
        <v>0.18796708038421558</v>
      </c>
      <c r="DM67" s="175">
        <f t="shared" si="166"/>
        <v>45775728.615175828</v>
      </c>
      <c r="DN67" s="177">
        <f t="shared" si="36"/>
        <v>8604330.0602547918</v>
      </c>
      <c r="DO67" s="332">
        <v>-5.5508527514702552E-3</v>
      </c>
      <c r="DP67" s="173">
        <f t="shared" si="167"/>
        <v>7792328.9374375157</v>
      </c>
      <c r="DQ67" s="173">
        <f t="shared" si="37"/>
        <v>-43254.070522736321</v>
      </c>
      <c r="DR67" s="431">
        <v>5.0945539795596261E-3</v>
      </c>
      <c r="DS67" s="335">
        <v>55303422.206740811</v>
      </c>
      <c r="DT67" s="335">
        <v>281746.2696866176</v>
      </c>
      <c r="DU67" s="174">
        <v>0.42009964450396003</v>
      </c>
      <c r="DV67" s="175">
        <v>0</v>
      </c>
      <c r="DW67" s="177">
        <f t="shared" si="38"/>
        <v>0</v>
      </c>
      <c r="DX67" s="174">
        <v>0.28764499646838421</v>
      </c>
      <c r="DY67" s="179">
        <v>0</v>
      </c>
      <c r="DZ67" s="179">
        <f t="shared" si="39"/>
        <v>0</v>
      </c>
      <c r="EB67" s="180">
        <f t="shared" si="40"/>
        <v>71626711273.717361</v>
      </c>
      <c r="ED67" s="180">
        <f t="shared" si="41"/>
        <v>1143207862123.6057</v>
      </c>
      <c r="EF67" s="182">
        <f t="shared" si="42"/>
        <v>6.2654145100668454E-2</v>
      </c>
      <c r="EG67" s="183">
        <v>6.4057301617316001E-2</v>
      </c>
    </row>
    <row r="68" spans="1:137" ht="15.75">
      <c r="A68" s="171">
        <v>39965</v>
      </c>
      <c r="B68" s="172">
        <v>1235059784648.0015</v>
      </c>
      <c r="C68" s="173">
        <v>-5208711995.5360994</v>
      </c>
      <c r="D68" s="610"/>
      <c r="E68" s="174">
        <v>-9.7566397316888095E-3</v>
      </c>
      <c r="F68" s="175">
        <f t="shared" si="139"/>
        <v>45879052.446759641</v>
      </c>
      <c r="G68" s="175">
        <f t="shared" ref="G68:G131" si="169">E68*F68</f>
        <v>-447625.38595428981</v>
      </c>
      <c r="H68" s="176">
        <v>-8.4360027762544046E-2</v>
      </c>
      <c r="I68" s="175">
        <f t="shared" si="140"/>
        <v>515075965.02789432</v>
      </c>
      <c r="J68" s="175">
        <f t="shared" ref="J68:J131" si="170">H68*I68</f>
        <v>-43451822.70957233</v>
      </c>
      <c r="K68" s="176">
        <v>3.3202799102620466E-2</v>
      </c>
      <c r="L68" s="175">
        <f t="shared" si="141"/>
        <v>328220291.96790725</v>
      </c>
      <c r="M68" s="177">
        <f t="shared" ref="M68:M131" si="171">K68*L68</f>
        <v>10897832.415613858</v>
      </c>
      <c r="N68" s="174">
        <v>-5.0440116829015988E-2</v>
      </c>
      <c r="O68" s="175">
        <f t="shared" si="142"/>
        <v>505345636.20282114</v>
      </c>
      <c r="P68" s="175">
        <f t="shared" ref="P68:P131" si="172">N68*O68</f>
        <v>-25489692.92910371</v>
      </c>
      <c r="Q68" s="176">
        <v>1.806468897583881E-3</v>
      </c>
      <c r="R68" s="178">
        <f t="shared" si="143"/>
        <v>177516713.78809157</v>
      </c>
      <c r="S68" s="178">
        <f t="shared" ref="S68:S131" si="173">Q68*R68</f>
        <v>320678.4222594871</v>
      </c>
      <c r="T68" s="176">
        <v>-3.6175370910559584E-3</v>
      </c>
      <c r="U68" s="178">
        <f t="shared" si="144"/>
        <v>59675519.479124375</v>
      </c>
      <c r="V68" s="178">
        <f t="shared" ref="V68:V131" si="174">T68*U68</f>
        <v>-215878.40514376477</v>
      </c>
      <c r="W68" s="176">
        <v>0.13711341969260193</v>
      </c>
      <c r="X68" s="178">
        <v>0</v>
      </c>
      <c r="Y68" s="179">
        <f t="shared" ref="Y68:Y131" si="175">W68*X68</f>
        <v>0</v>
      </c>
      <c r="Z68" s="174">
        <v>-1.5169015439345989E-2</v>
      </c>
      <c r="AA68" s="175">
        <f t="shared" si="145"/>
        <v>21924807.131308034</v>
      </c>
      <c r="AB68" s="177">
        <f t="shared" ref="AB68:AB131" si="176">Z68*AA68</f>
        <v>-332577.73787949461</v>
      </c>
      <c r="AC68" s="174">
        <v>0</v>
      </c>
      <c r="AD68" s="175">
        <v>0</v>
      </c>
      <c r="AE68" s="177">
        <f t="shared" ref="AE68:AE131" si="177">AC68*AD68</f>
        <v>0</v>
      </c>
      <c r="AF68" s="174">
        <v>5.7458442656287315E-2</v>
      </c>
      <c r="AG68" s="175">
        <f t="shared" si="146"/>
        <v>26184996.672895994</v>
      </c>
      <c r="AH68" s="175">
        <f t="shared" si="168"/>
        <v>1504549.1297846686</v>
      </c>
      <c r="AI68" s="331">
        <v>1.6807242914109784E-2</v>
      </c>
      <c r="AJ68" s="231">
        <f t="shared" si="147"/>
        <v>7633573333.4718351</v>
      </c>
      <c r="AK68" s="173">
        <f t="shared" ref="AK68:AK131" si="178">AI68*AJ68</f>
        <v>128299321.31833191</v>
      </c>
      <c r="AL68" s="332">
        <v>4.3448169536269045E-2</v>
      </c>
      <c r="AM68" s="173">
        <f t="shared" si="148"/>
        <v>2941835904.1938739</v>
      </c>
      <c r="AN68" s="173">
        <f t="shared" ref="AN68:AN131" si="179">AL68*AM68</f>
        <v>127817385.11329877</v>
      </c>
      <c r="AO68" s="503">
        <v>0</v>
      </c>
      <c r="AP68" s="173">
        <f t="shared" si="149"/>
        <v>608200625</v>
      </c>
      <c r="AQ68" s="316">
        <f t="shared" ref="AQ68:AQ131" si="180">AP68*AO68</f>
        <v>0</v>
      </c>
      <c r="AR68" s="332">
        <v>-8.1743474671419528E-2</v>
      </c>
      <c r="AS68" s="173">
        <f t="shared" si="150"/>
        <v>129434656.44154364</v>
      </c>
      <c r="AT68" s="173">
        <f t="shared" ref="AT68:AT131" si="181">AR68*AS68</f>
        <v>-10580438.560433211</v>
      </c>
      <c r="AU68" s="332">
        <v>-6.7330730495446037E-2</v>
      </c>
      <c r="AV68" s="173">
        <v>0</v>
      </c>
      <c r="AW68" s="173">
        <f t="shared" ref="AW68:AW131" si="182">AU68*AV68</f>
        <v>0</v>
      </c>
      <c r="AX68" s="176">
        <v>-0.11743495469192652</v>
      </c>
      <c r="AY68" s="178">
        <f t="shared" si="151"/>
        <v>151877312.17839745</v>
      </c>
      <c r="AZ68" s="179">
        <f t="shared" ref="AZ68:AZ131" si="183">AX68*AY68</f>
        <v>-17835705.274401683</v>
      </c>
      <c r="BA68" s="174">
        <v>-4.7544549378515016E-2</v>
      </c>
      <c r="BB68" s="177">
        <f t="shared" si="152"/>
        <v>46928217.86518538</v>
      </c>
      <c r="BC68" s="177">
        <f t="shared" ref="BC68:BC131" si="184">BA68*BB68</f>
        <v>-2231180.9715370168</v>
      </c>
      <c r="BD68" s="332">
        <v>-1.4767741017796822E-2</v>
      </c>
      <c r="BE68" s="173">
        <f t="shared" si="153"/>
        <v>899224018.19708216</v>
      </c>
      <c r="BF68" s="172">
        <f t="shared" ref="BF68:BF131" si="185">BD68*BE68</f>
        <v>-13279507.417717127</v>
      </c>
      <c r="BG68" s="203">
        <v>1.8361877880793933E-2</v>
      </c>
      <c r="BH68" s="177">
        <f t="shared" si="154"/>
        <v>43886760.346348234</v>
      </c>
      <c r="BI68" s="177">
        <f t="shared" si="136"/>
        <v>805843.33406331588</v>
      </c>
      <c r="BJ68" s="203">
        <v>0.12433163945184381</v>
      </c>
      <c r="BK68" s="177">
        <f t="shared" si="155"/>
        <v>72505077.874290198</v>
      </c>
      <c r="BL68" s="177">
        <f t="shared" si="137"/>
        <v>9014675.2006941065</v>
      </c>
      <c r="BM68" s="203">
        <v>9.1380445873428404E-2</v>
      </c>
      <c r="BN68" s="177">
        <f t="shared" si="156"/>
        <v>160332940.74564263</v>
      </c>
      <c r="BO68" s="177">
        <f t="shared" ref="BO68:BO131" si="186">BM68*BN68</f>
        <v>14651295.613534801</v>
      </c>
      <c r="BP68" s="332">
        <v>-0.11399357347882592</v>
      </c>
      <c r="BQ68" s="173">
        <f t="shared" si="157"/>
        <v>761474532.16448987</v>
      </c>
      <c r="BR68" s="172">
        <f t="shared" ref="BR68:BR131" si="187">BP68*BQ68</f>
        <v>-86803203.034547374</v>
      </c>
      <c r="BS68" s="174">
        <v>-4.4897464129596318E-2</v>
      </c>
      <c r="BT68" s="175">
        <f t="shared" si="158"/>
        <v>3577117834.2098522</v>
      </c>
      <c r="BU68" s="177">
        <f t="shared" ref="BU68:BU131" si="188">BS68*BT68</f>
        <v>-160603519.64877611</v>
      </c>
      <c r="BV68" s="174">
        <v>1.6077101121391692E-2</v>
      </c>
      <c r="BW68" s="175">
        <f t="shared" si="159"/>
        <v>-95263126.296107337</v>
      </c>
      <c r="BX68" s="177">
        <f t="shared" si="138"/>
        <v>1531554.9146024256</v>
      </c>
      <c r="BY68" s="174">
        <v>6.4125900175773048E-2</v>
      </c>
      <c r="BZ68" s="175">
        <f t="shared" si="160"/>
        <v>2927113.4470402547</v>
      </c>
      <c r="CA68" s="177">
        <f t="shared" ref="CA68:CA131" si="189">BY68*BZ68</f>
        <v>187703.78470806632</v>
      </c>
      <c r="CB68" s="174">
        <v>0.11623114506136448</v>
      </c>
      <c r="CC68" s="175">
        <f t="shared" si="161"/>
        <v>891517848.83628488</v>
      </c>
      <c r="CD68" s="177">
        <f t="shared" ref="CD68:CD131" si="190">CB68*CC68</f>
        <v>103622140.41288583</v>
      </c>
      <c r="CE68" s="174">
        <v>-5.3538800944729847E-2</v>
      </c>
      <c r="CF68" s="175">
        <v>0</v>
      </c>
      <c r="CG68" s="177">
        <f t="shared" ref="CG68:CG131" si="191">CE68*CF68</f>
        <v>0</v>
      </c>
      <c r="CH68" s="174">
        <v>-2.6784368786640082E-2</v>
      </c>
      <c r="CI68" s="175">
        <f t="shared" si="162"/>
        <v>138941411.89246723</v>
      </c>
      <c r="CJ68" s="177">
        <f t="shared" ref="CJ68:CJ131" si="192">CH68*CI68</f>
        <v>-3721458.0158643024</v>
      </c>
      <c r="CK68" s="174">
        <v>-0.12947888060808671</v>
      </c>
      <c r="CL68" s="175">
        <f t="shared" si="163"/>
        <v>155781000.8510426</v>
      </c>
      <c r="CM68" s="177">
        <f t="shared" ref="CM68:CM131" si="193">CK68*CL68</f>
        <v>-20170349.610200398</v>
      </c>
      <c r="CN68" s="174">
        <v>2.7155912060440681E-2</v>
      </c>
      <c r="CO68" s="175">
        <v>0</v>
      </c>
      <c r="CP68" s="177">
        <f t="shared" ref="CP68:CP131" si="194">CN68*CO68</f>
        <v>0</v>
      </c>
      <c r="CQ68" s="174">
        <v>0.19760572136892748</v>
      </c>
      <c r="CR68" s="175">
        <v>0</v>
      </c>
      <c r="CS68" s="177">
        <f t="shared" ref="CS68:CS131" si="195">CQ68*CR68</f>
        <v>0</v>
      </c>
      <c r="CT68" s="174">
        <v>7.6117305919434705E-2</v>
      </c>
      <c r="CU68" s="175">
        <f t="shared" si="164"/>
        <v>108129623.782812</v>
      </c>
      <c r="CV68" s="177">
        <f t="shared" ref="CV68:CV131" si="196">CT68*CU68</f>
        <v>8230535.6524296831</v>
      </c>
      <c r="CW68" s="174">
        <v>-0.11414940880423277</v>
      </c>
      <c r="CX68" s="175">
        <v>0</v>
      </c>
      <c r="CY68" s="177">
        <f t="shared" ref="CY68:CY131" si="197">CW68*CX68</f>
        <v>0</v>
      </c>
      <c r="CZ68" s="174">
        <v>6.7005023449507012E-2</v>
      </c>
      <c r="DA68" s="175">
        <v>0</v>
      </c>
      <c r="DB68" s="177">
        <f t="shared" ref="DB68:DB131" si="198">CZ68*DA68</f>
        <v>0</v>
      </c>
      <c r="DC68" s="228">
        <v>0</v>
      </c>
      <c r="DD68" s="334">
        <v>0</v>
      </c>
      <c r="DE68" s="316">
        <f t="shared" ref="DE68:DE131" si="199">DC68*DD68</f>
        <v>0</v>
      </c>
      <c r="DF68" s="174">
        <v>0</v>
      </c>
      <c r="DG68" s="175">
        <v>0</v>
      </c>
      <c r="DH68" s="177">
        <f t="shared" ref="DH68:DH131" si="200">DF68*DG68</f>
        <v>0</v>
      </c>
      <c r="DI68" s="332">
        <v>-8.1673780189216658E-2</v>
      </c>
      <c r="DJ68" s="173">
        <f t="shared" si="165"/>
        <v>202272271.94448218</v>
      </c>
      <c r="DK68" s="173">
        <f t="shared" ref="DK68:DK131" si="201">DI68*DJ68</f>
        <v>-16520341.077167092</v>
      </c>
      <c r="DL68" s="174">
        <v>2.6974993513873058E-2</v>
      </c>
      <c r="DM68" s="175">
        <f t="shared" si="166"/>
        <v>54380058.675430618</v>
      </c>
      <c r="DN68" s="177">
        <f t="shared" ref="DN68:DN131" si="202">DM68*DL68</f>
        <v>1466901.7300537773</v>
      </c>
      <c r="DO68" s="332">
        <v>-0.15205066504792816</v>
      </c>
      <c r="DP68" s="173">
        <f t="shared" si="167"/>
        <v>7749074.8669147789</v>
      </c>
      <c r="DQ68" s="173">
        <f t="shared" ref="DQ68:DQ131" si="203">DO68*DP68</f>
        <v>-1178251.9870205775</v>
      </c>
      <c r="DR68" s="431">
        <v>5.9203992591834773E-2</v>
      </c>
      <c r="DS68" s="335">
        <v>55585168.476427436</v>
      </c>
      <c r="DT68" s="335">
        <v>3290863.9026942975</v>
      </c>
      <c r="DU68" s="174">
        <v>2.2346909476816015E-2</v>
      </c>
      <c r="DV68" s="175">
        <v>0</v>
      </c>
      <c r="DW68" s="177">
        <f t="shared" ref="DW68:DW131" si="204">DU68*DV68</f>
        <v>0</v>
      </c>
      <c r="DX68" s="174">
        <v>-8.68827210828126E-2</v>
      </c>
      <c r="DY68" s="179">
        <v>0</v>
      </c>
      <c r="DZ68" s="179">
        <f t="shared" ref="DZ68:DZ131" si="205">DX68*DY68</f>
        <v>0</v>
      </c>
      <c r="EB68" s="180">
        <f t="shared" ref="EB68:EB131" si="206">C68-G68-J68-M68-P68-S68-V68-Y68-AB68-AE68-AH68-AK68-AN68-AQ68-AT68-AW68-AZ68-BC68-BF68-BI68-BL68-BO68-BR68-BU68-BX68-CA68-CD68-CG68-CJ68-CM68-CP68-CS68-CV68-CY68-DB68-DE68-DH68-DK68-DN68-DQ68-DT68-DW68-DZ68</f>
        <v>-5217491723.7157354</v>
      </c>
      <c r="ED68" s="180">
        <f t="shared" ref="ED68:ED131" si="207">B68-F68-I68-L68-O68-R68-U68-X68-AA68-AD68-AG68-AJ68-AM68-AP68-AS68-AV68-AY68-BB68-BE68-BH68-BK68-BN68-BQ68-BT68-BW68-BZ68-CC68-CF68-CI68-CL68-CO68-CR68-CU68-CX68-DA68-DD68-DG68-DJ68-DM68-DP68-DS68-DV68-DY68</f>
        <v>1214831550006.1189</v>
      </c>
      <c r="EF68" s="182">
        <f t="shared" ref="EF68:EF131" si="208">EB68/ED68</f>
        <v>-4.2948273146918648E-3</v>
      </c>
      <c r="EG68" s="183">
        <v>-4.2173764058074398E-3</v>
      </c>
    </row>
    <row r="69" spans="1:137" ht="15.75">
      <c r="A69" s="171">
        <v>39995</v>
      </c>
      <c r="B69" s="172">
        <v>1229851072652.4653</v>
      </c>
      <c r="C69" s="173">
        <v>103330916724.35338</v>
      </c>
      <c r="D69" s="610"/>
      <c r="E69" s="174">
        <v>0.18447670942923508</v>
      </c>
      <c r="F69" s="175">
        <f t="shared" si="139"/>
        <v>45431427.060805351</v>
      </c>
      <c r="G69" s="175">
        <f t="shared" si="169"/>
        <v>8381040.1688516764</v>
      </c>
      <c r="H69" s="176">
        <v>-1.7813098918220738E-2</v>
      </c>
      <c r="I69" s="175">
        <f t="shared" si="140"/>
        <v>471624142.318322</v>
      </c>
      <c r="J69" s="175">
        <f t="shared" si="170"/>
        <v>-8401087.4993372858</v>
      </c>
      <c r="K69" s="176">
        <v>0.35103612362215514</v>
      </c>
      <c r="L69" s="175">
        <f t="shared" si="141"/>
        <v>339118124.38352114</v>
      </c>
      <c r="M69" s="177">
        <f t="shared" si="171"/>
        <v>119042711.83360711</v>
      </c>
      <c r="N69" s="174">
        <v>0.12394137315175169</v>
      </c>
      <c r="O69" s="175">
        <f t="shared" si="142"/>
        <v>479855943.27371746</v>
      </c>
      <c r="P69" s="175">
        <f t="shared" si="172"/>
        <v>59474004.524373606</v>
      </c>
      <c r="Q69" s="176">
        <v>0.28358027770581867</v>
      </c>
      <c r="R69" s="178">
        <f t="shared" si="143"/>
        <v>177837392.21035105</v>
      </c>
      <c r="S69" s="178">
        <f t="shared" si="173"/>
        <v>50431177.069489948</v>
      </c>
      <c r="T69" s="176">
        <v>0.32681010777838049</v>
      </c>
      <c r="U69" s="178">
        <f t="shared" si="144"/>
        <v>59459641.073980607</v>
      </c>
      <c r="V69" s="178">
        <f t="shared" si="174"/>
        <v>19432011.707851421</v>
      </c>
      <c r="W69" s="176">
        <v>0.13863465568986882</v>
      </c>
      <c r="X69" s="178">
        <v>0</v>
      </c>
      <c r="Y69" s="179">
        <f t="shared" si="175"/>
        <v>0</v>
      </c>
      <c r="Z69" s="174">
        <v>0.11366420037026136</v>
      </c>
      <c r="AA69" s="175">
        <f t="shared" si="145"/>
        <v>21592229.393428538</v>
      </c>
      <c r="AB69" s="177">
        <f t="shared" si="176"/>
        <v>2454263.4882153082</v>
      </c>
      <c r="AC69" s="174">
        <v>0</v>
      </c>
      <c r="AD69" s="175">
        <v>0</v>
      </c>
      <c r="AE69" s="177">
        <f t="shared" si="177"/>
        <v>0</v>
      </c>
      <c r="AF69" s="174">
        <v>0.22052630810280471</v>
      </c>
      <c r="AG69" s="175">
        <f t="shared" si="146"/>
        <v>27689545.802680664</v>
      </c>
      <c r="AH69" s="175">
        <f t="shared" si="168"/>
        <v>6106273.3089086795</v>
      </c>
      <c r="AI69" s="331">
        <v>0.13582896217036095</v>
      </c>
      <c r="AJ69" s="231">
        <f t="shared" si="147"/>
        <v>7761872654.7901669</v>
      </c>
      <c r="AK69" s="173">
        <f t="shared" si="178"/>
        <v>1054287107.1986526</v>
      </c>
      <c r="AL69" s="332">
        <v>0.17294617383647076</v>
      </c>
      <c r="AM69" s="173">
        <f t="shared" si="148"/>
        <v>3069653289.3071723</v>
      </c>
      <c r="AN69" s="173">
        <f t="shared" si="179"/>
        <v>530884791.39021248</v>
      </c>
      <c r="AO69" s="503">
        <v>0</v>
      </c>
      <c r="AP69" s="173">
        <f t="shared" si="149"/>
        <v>608200625</v>
      </c>
      <c r="AQ69" s="316">
        <f t="shared" si="180"/>
        <v>0</v>
      </c>
      <c r="AR69" s="332">
        <v>0.1262969231862929</v>
      </c>
      <c r="AS69" s="173">
        <f t="shared" si="150"/>
        <v>118854217.88111043</v>
      </c>
      <c r="AT69" s="173">
        <f t="shared" si="181"/>
        <v>15010922.026097525</v>
      </c>
      <c r="AU69" s="332">
        <v>0.16511281153668514</v>
      </c>
      <c r="AV69" s="173">
        <v>0</v>
      </c>
      <c r="AW69" s="173">
        <f t="shared" si="182"/>
        <v>0</v>
      </c>
      <c r="AX69" s="176">
        <v>0.11416435314121777</v>
      </c>
      <c r="AY69" s="178">
        <f t="shared" si="151"/>
        <v>134041606.90399575</v>
      </c>
      <c r="AZ69" s="179">
        <f t="shared" si="183"/>
        <v>15302773.346204065</v>
      </c>
      <c r="BA69" s="174">
        <v>0.32099410864046568</v>
      </c>
      <c r="BB69" s="177">
        <f t="shared" si="152"/>
        <v>44697036.893648364</v>
      </c>
      <c r="BC69" s="177">
        <f t="shared" si="184"/>
        <v>14347485.516546665</v>
      </c>
      <c r="BD69" s="332">
        <v>3.7432823587737384E-2</v>
      </c>
      <c r="BE69" s="173">
        <f t="shared" si="153"/>
        <v>885944510.77936494</v>
      </c>
      <c r="BF69" s="172">
        <f t="shared" si="185"/>
        <v>33163404.58052827</v>
      </c>
      <c r="BG69" s="203">
        <v>0.21091611492980328</v>
      </c>
      <c r="BH69" s="177">
        <f t="shared" si="154"/>
        <v>44692603.680411547</v>
      </c>
      <c r="BI69" s="177">
        <f t="shared" si="136"/>
        <v>9426390.3343698308</v>
      </c>
      <c r="BJ69" s="203">
        <v>6.9252340499566786E-2</v>
      </c>
      <c r="BK69" s="177">
        <f t="shared" si="155"/>
        <v>81519753.074984312</v>
      </c>
      <c r="BL69" s="177">
        <f t="shared" si="137"/>
        <v>5645433.6973894201</v>
      </c>
      <c r="BM69" s="203">
        <v>0.43491749811445446</v>
      </c>
      <c r="BN69" s="177">
        <f t="shared" si="156"/>
        <v>174984236.35917744</v>
      </c>
      <c r="BO69" s="177">
        <f t="shared" si="186"/>
        <v>76103706.286801815</v>
      </c>
      <c r="BP69" s="332">
        <v>0.11595444962657055</v>
      </c>
      <c r="BQ69" s="173">
        <f t="shared" si="157"/>
        <v>674671329.12994254</v>
      </c>
      <c r="BR69" s="172">
        <f t="shared" si="187"/>
        <v>78231142.648089319</v>
      </c>
      <c r="BS69" s="174">
        <v>5.677003788229449E-2</v>
      </c>
      <c r="BT69" s="175">
        <f t="shared" si="158"/>
        <v>3416514314.5610762</v>
      </c>
      <c r="BU69" s="177">
        <f t="shared" si="188"/>
        <v>193955647.0630337</v>
      </c>
      <c r="BV69" s="174">
        <v>1.0564160889256843E-2</v>
      </c>
      <c r="BW69" s="175">
        <f t="shared" si="159"/>
        <v>-96794681.210709751</v>
      </c>
      <c r="BX69" s="177">
        <f t="shared" si="138"/>
        <v>1022554.5855342641</v>
      </c>
      <c r="BY69" s="174">
        <v>5.330189526654381E-2</v>
      </c>
      <c r="BZ69" s="175">
        <f t="shared" si="160"/>
        <v>3114817.2317483211</v>
      </c>
      <c r="CA69" s="177">
        <f t="shared" si="189"/>
        <v>166025.66186107494</v>
      </c>
      <c r="CB69" s="174">
        <v>6.7081230489891772E-2</v>
      </c>
      <c r="CC69" s="175">
        <f t="shared" si="161"/>
        <v>995139989.24917066</v>
      </c>
      <c r="CD69" s="177">
        <f t="shared" si="190"/>
        <v>66755214.988532037</v>
      </c>
      <c r="CE69" s="174">
        <v>0.21735331304197397</v>
      </c>
      <c r="CF69" s="175">
        <v>0</v>
      </c>
      <c r="CG69" s="177">
        <f t="shared" si="191"/>
        <v>0</v>
      </c>
      <c r="CH69" s="174">
        <v>2.9315493151791772E-2</v>
      </c>
      <c r="CI69" s="175">
        <f t="shared" si="162"/>
        <v>135219953.87660295</v>
      </c>
      <c r="CJ69" s="177">
        <f t="shared" si="192"/>
        <v>3964039.631855153</v>
      </c>
      <c r="CK69" s="174">
        <v>6.0975798350100717E-2</v>
      </c>
      <c r="CL69" s="175">
        <f t="shared" si="163"/>
        <v>135610651.24084222</v>
      </c>
      <c r="CM69" s="177">
        <f t="shared" si="193"/>
        <v>8268967.7241874309</v>
      </c>
      <c r="CN69" s="174">
        <v>-2.101774892353617E-2</v>
      </c>
      <c r="CO69" s="175">
        <v>0</v>
      </c>
      <c r="CP69" s="177">
        <f t="shared" si="194"/>
        <v>0</v>
      </c>
      <c r="CQ69" s="174">
        <v>0.22636885178997132</v>
      </c>
      <c r="CR69" s="175">
        <v>0</v>
      </c>
      <c r="CS69" s="177">
        <f t="shared" si="195"/>
        <v>0</v>
      </c>
      <c r="CT69" s="174">
        <v>5.9893922372140692E-3</v>
      </c>
      <c r="CU69" s="175">
        <f t="shared" si="164"/>
        <v>116360159.43524168</v>
      </c>
      <c r="CV69" s="177">
        <f t="shared" si="196"/>
        <v>696926.63564242795</v>
      </c>
      <c r="CW69" s="174">
        <v>0.43648415885138714</v>
      </c>
      <c r="CX69" s="175">
        <v>0</v>
      </c>
      <c r="CY69" s="177">
        <f t="shared" si="197"/>
        <v>0</v>
      </c>
      <c r="CZ69" s="174">
        <v>0.22847338737080564</v>
      </c>
      <c r="DA69" s="175">
        <v>0</v>
      </c>
      <c r="DB69" s="177">
        <f t="shared" si="198"/>
        <v>0</v>
      </c>
      <c r="DC69" s="228">
        <v>0</v>
      </c>
      <c r="DD69" s="334">
        <v>0</v>
      </c>
      <c r="DE69" s="316">
        <f t="shared" si="199"/>
        <v>0</v>
      </c>
      <c r="DF69" s="174">
        <v>0</v>
      </c>
      <c r="DG69" s="175">
        <v>0</v>
      </c>
      <c r="DH69" s="177">
        <f t="shared" si="200"/>
        <v>0</v>
      </c>
      <c r="DI69" s="332">
        <v>9.6472496557021448E-2</v>
      </c>
      <c r="DJ69" s="173">
        <f t="shared" si="165"/>
        <v>185751930.86731508</v>
      </c>
      <c r="DK69" s="173">
        <f t="shared" si="201"/>
        <v>17919952.511057142</v>
      </c>
      <c r="DL69" s="174">
        <v>0.42664504441527729</v>
      </c>
      <c r="DM69" s="175">
        <f t="shared" si="166"/>
        <v>55846960.405484393</v>
      </c>
      <c r="DN69" s="177">
        <f t="shared" si="202"/>
        <v>23826828.902656119</v>
      </c>
      <c r="DO69" s="332">
        <v>0.32597802942448068</v>
      </c>
      <c r="DP69" s="173">
        <f t="shared" si="167"/>
        <v>6570822.8798942007</v>
      </c>
      <c r="DQ69" s="173">
        <f t="shared" si="203"/>
        <v>2141943.8940852028</v>
      </c>
      <c r="DR69" s="431">
        <v>-4.1570736941929448E-2</v>
      </c>
      <c r="DS69" s="335">
        <v>58876032.379121736</v>
      </c>
      <c r="DT69" s="335">
        <v>-2447520.0542169902</v>
      </c>
      <c r="DU69" s="174">
        <v>1.5273927814186732E-2</v>
      </c>
      <c r="DV69" s="175">
        <v>0</v>
      </c>
      <c r="DW69" s="177">
        <f t="shared" si="204"/>
        <v>0</v>
      </c>
      <c r="DX69" s="174">
        <v>-0.10048451001752401</v>
      </c>
      <c r="DY69" s="179">
        <v>0</v>
      </c>
      <c r="DZ69" s="179">
        <f t="shared" si="205"/>
        <v>0</v>
      </c>
      <c r="EB69" s="180">
        <f t="shared" si="206"/>
        <v>100925322591.18231</v>
      </c>
      <c r="ED69" s="180">
        <f t="shared" si="207"/>
        <v>1209617121392.2327</v>
      </c>
      <c r="EF69" s="182">
        <f t="shared" si="208"/>
        <v>8.3435758973897725E-2</v>
      </c>
      <c r="EG69" s="183">
        <v>8.4019048340134198E-2</v>
      </c>
    </row>
    <row r="70" spans="1:137" ht="15.75">
      <c r="A70" s="171">
        <v>40026</v>
      </c>
      <c r="B70" s="172">
        <v>1333181989376.8186</v>
      </c>
      <c r="C70" s="173">
        <v>59794650832.635521</v>
      </c>
      <c r="D70" s="610"/>
      <c r="E70" s="174">
        <v>4.3154902770663854E-2</v>
      </c>
      <c r="F70" s="175">
        <f t="shared" si="139"/>
        <v>53812467.229657024</v>
      </c>
      <c r="G70" s="175">
        <f t="shared" si="169"/>
        <v>2322271.7911453838</v>
      </c>
      <c r="H70" s="176">
        <v>0.17844517542481952</v>
      </c>
      <c r="I70" s="175">
        <f t="shared" si="140"/>
        <v>463223054.81898475</v>
      </c>
      <c r="J70" s="175">
        <f t="shared" si="170"/>
        <v>82659919.277994528</v>
      </c>
      <c r="K70" s="176">
        <v>-0.12558938089586252</v>
      </c>
      <c r="L70" s="175">
        <f t="shared" si="141"/>
        <v>458160836.21712822</v>
      </c>
      <c r="M70" s="177">
        <f t="shared" si="171"/>
        <v>-57540135.771239802</v>
      </c>
      <c r="N70" s="174">
        <v>8.3340175305367997E-2</v>
      </c>
      <c r="O70" s="175">
        <f t="shared" si="142"/>
        <v>539329947.79809105</v>
      </c>
      <c r="P70" s="175">
        <f t="shared" si="172"/>
        <v>44947852.396927878</v>
      </c>
      <c r="Q70" s="176">
        <v>-0.17657024241996988</v>
      </c>
      <c r="R70" s="178">
        <f t="shared" si="143"/>
        <v>228268569.27984101</v>
      </c>
      <c r="S70" s="178">
        <f t="shared" si="173"/>
        <v>-40305436.614601217</v>
      </c>
      <c r="T70" s="176">
        <v>-0.11178391789381825</v>
      </c>
      <c r="U70" s="178">
        <f t="shared" si="144"/>
        <v>78891652.781832024</v>
      </c>
      <c r="V70" s="178">
        <f t="shared" si="174"/>
        <v>-8818818.0370719302</v>
      </c>
      <c r="W70" s="176">
        <v>3.3480330129079167E-2</v>
      </c>
      <c r="X70" s="178">
        <v>0</v>
      </c>
      <c r="Y70" s="179">
        <f t="shared" si="175"/>
        <v>0</v>
      </c>
      <c r="Z70" s="174">
        <v>9.8610485689052813E-2</v>
      </c>
      <c r="AA70" s="175">
        <f t="shared" si="145"/>
        <v>24046492.881643843</v>
      </c>
      <c r="AB70" s="177">
        <f t="shared" si="176"/>
        <v>2371236.3421772504</v>
      </c>
      <c r="AC70" s="174">
        <v>0</v>
      </c>
      <c r="AD70" s="175">
        <v>0</v>
      </c>
      <c r="AE70" s="177">
        <f t="shared" si="177"/>
        <v>0</v>
      </c>
      <c r="AF70" s="174">
        <v>-0.18947768730378428</v>
      </c>
      <c r="AG70" s="175">
        <f t="shared" si="146"/>
        <v>33795819.111589342</v>
      </c>
      <c r="AH70" s="175">
        <f t="shared" si="168"/>
        <v>-6403553.6458009817</v>
      </c>
      <c r="AI70" s="331">
        <v>6.9937689301881115E-3</v>
      </c>
      <c r="AJ70" s="231">
        <f t="shared" si="147"/>
        <v>8816159761.9888191</v>
      </c>
      <c r="AK70" s="173">
        <f t="shared" si="178"/>
        <v>61658184.226972021</v>
      </c>
      <c r="AL70" s="332">
        <v>2.2184638505228709E-2</v>
      </c>
      <c r="AM70" s="173">
        <f t="shared" si="148"/>
        <v>3600538080.6973848</v>
      </c>
      <c r="AN70" s="173">
        <f t="shared" si="179"/>
        <v>79876635.744581476</v>
      </c>
      <c r="AO70" s="503">
        <v>0</v>
      </c>
      <c r="AP70" s="173">
        <f t="shared" si="149"/>
        <v>608200625</v>
      </c>
      <c r="AQ70" s="316">
        <f t="shared" si="180"/>
        <v>0</v>
      </c>
      <c r="AR70" s="332">
        <v>4.282644872123118E-3</v>
      </c>
      <c r="AS70" s="173">
        <f t="shared" si="150"/>
        <v>133865139.90720795</v>
      </c>
      <c r="AT70" s="173">
        <f t="shared" si="181"/>
        <v>573296.85497964791</v>
      </c>
      <c r="AU70" s="332">
        <v>0.14409043405890046</v>
      </c>
      <c r="AV70" s="173">
        <v>0</v>
      </c>
      <c r="AW70" s="173">
        <f t="shared" si="182"/>
        <v>0</v>
      </c>
      <c r="AX70" s="176">
        <v>3.665849178387233E-2</v>
      </c>
      <c r="AY70" s="178">
        <f t="shared" si="151"/>
        <v>149344380.25019982</v>
      </c>
      <c r="AZ70" s="179">
        <f t="shared" si="183"/>
        <v>5474739.7363694552</v>
      </c>
      <c r="BA70" s="174">
        <v>5.9933573275984399E-2</v>
      </c>
      <c r="BB70" s="177">
        <f t="shared" si="152"/>
        <v>59044522.41019503</v>
      </c>
      <c r="BC70" s="177">
        <f t="shared" si="184"/>
        <v>3538749.210416927</v>
      </c>
      <c r="BD70" s="332">
        <v>4.2473836702487694E-2</v>
      </c>
      <c r="BE70" s="173">
        <f t="shared" si="153"/>
        <v>919107915.35989332</v>
      </c>
      <c r="BF70" s="172">
        <f t="shared" si="185"/>
        <v>39038039.508959986</v>
      </c>
      <c r="BG70" s="203">
        <v>0.16540644621102474</v>
      </c>
      <c r="BH70" s="177">
        <f t="shared" si="154"/>
        <v>54118994.014781378</v>
      </c>
      <c r="BI70" s="177">
        <f t="shared" si="136"/>
        <v>8951630.4725007061</v>
      </c>
      <c r="BJ70" s="203">
        <v>0.22198483491920692</v>
      </c>
      <c r="BK70" s="177">
        <f t="shared" si="155"/>
        <v>87165186.772373736</v>
      </c>
      <c r="BL70" s="177">
        <f t="shared" si="137"/>
        <v>19349349.596367221</v>
      </c>
      <c r="BM70" s="203">
        <v>0.11324056402308101</v>
      </c>
      <c r="BN70" s="177">
        <f t="shared" si="156"/>
        <v>251087942.64597926</v>
      </c>
      <c r="BO70" s="177">
        <f t="shared" si="186"/>
        <v>28433340.244625706</v>
      </c>
      <c r="BP70" s="332">
        <v>6.3487278554863774E-2</v>
      </c>
      <c r="BQ70" s="173">
        <f t="shared" si="157"/>
        <v>752902471.77803183</v>
      </c>
      <c r="BR70" s="172">
        <f t="shared" si="187"/>
        <v>47799728.95041737</v>
      </c>
      <c r="BS70" s="174">
        <v>8.9911370492644138E-2</v>
      </c>
      <c r="BT70" s="175">
        <f t="shared" si="158"/>
        <v>3610469961.6241097</v>
      </c>
      <c r="BU70" s="177">
        <f t="shared" si="188"/>
        <v>324622302.37214798</v>
      </c>
      <c r="BV70" s="174">
        <v>1.712064212325853E-3</v>
      </c>
      <c r="BW70" s="175">
        <f t="shared" si="159"/>
        <v>-97817235.79624401</v>
      </c>
      <c r="BX70" s="177">
        <f t="shared" si="138"/>
        <v>167469.38875538873</v>
      </c>
      <c r="BY70" s="174">
        <v>7.0092402908147028E-2</v>
      </c>
      <c r="BZ70" s="175">
        <f t="shared" si="160"/>
        <v>3280842.8936093962</v>
      </c>
      <c r="CA70" s="177">
        <f t="shared" si="189"/>
        <v>229962.16197720074</v>
      </c>
      <c r="CB70" s="174">
        <v>5.4741063876616251E-2</v>
      </c>
      <c r="CC70" s="175">
        <f t="shared" si="161"/>
        <v>1061895204.2377027</v>
      </c>
      <c r="CD70" s="177">
        <f t="shared" si="190"/>
        <v>58129273.205448546</v>
      </c>
      <c r="CE70" s="174">
        <v>0.12033383090510408</v>
      </c>
      <c r="CF70" s="175">
        <v>0</v>
      </c>
      <c r="CG70" s="177">
        <f t="shared" si="191"/>
        <v>0</v>
      </c>
      <c r="CH70" s="174">
        <v>-3.1053851420854234E-2</v>
      </c>
      <c r="CI70" s="175">
        <f t="shared" si="162"/>
        <v>139183993.50845811</v>
      </c>
      <c r="CJ70" s="177">
        <f t="shared" si="192"/>
        <v>-4322199.0545727983</v>
      </c>
      <c r="CK70" s="174">
        <v>-1.8719368709038495E-2</v>
      </c>
      <c r="CL70" s="175">
        <f t="shared" si="163"/>
        <v>143879618.96502966</v>
      </c>
      <c r="CM70" s="177">
        <f t="shared" si="193"/>
        <v>-2693335.6371223577</v>
      </c>
      <c r="CN70" s="174">
        <v>2.1991113896345796E-2</v>
      </c>
      <c r="CO70" s="175">
        <v>0</v>
      </c>
      <c r="CP70" s="177">
        <f t="shared" si="194"/>
        <v>0</v>
      </c>
      <c r="CQ70" s="174">
        <v>0.10302290444043913</v>
      </c>
      <c r="CR70" s="175">
        <v>0</v>
      </c>
      <c r="CS70" s="177">
        <f t="shared" si="195"/>
        <v>0</v>
      </c>
      <c r="CT70" s="174">
        <v>9.3560125918913328E-2</v>
      </c>
      <c r="CU70" s="175">
        <f t="shared" si="164"/>
        <v>117057086.07088411</v>
      </c>
      <c r="CV70" s="177">
        <f t="shared" si="196"/>
        <v>10951875.712492993</v>
      </c>
      <c r="CW70" s="174">
        <v>0.13678759233686832</v>
      </c>
      <c r="CX70" s="175">
        <v>0</v>
      </c>
      <c r="CY70" s="177">
        <f t="shared" si="197"/>
        <v>0</v>
      </c>
      <c r="CZ70" s="174">
        <v>0.10103076492619302</v>
      </c>
      <c r="DA70" s="175">
        <v>0</v>
      </c>
      <c r="DB70" s="177">
        <f t="shared" si="198"/>
        <v>0</v>
      </c>
      <c r="DC70" s="228">
        <v>0</v>
      </c>
      <c r="DD70" s="334">
        <v>0</v>
      </c>
      <c r="DE70" s="316">
        <f t="shared" si="199"/>
        <v>0</v>
      </c>
      <c r="DF70" s="174">
        <v>0</v>
      </c>
      <c r="DG70" s="175">
        <v>0</v>
      </c>
      <c r="DH70" s="177">
        <f t="shared" si="200"/>
        <v>0</v>
      </c>
      <c r="DI70" s="332">
        <v>-1.2369541469035416E-2</v>
      </c>
      <c r="DJ70" s="173">
        <f t="shared" si="165"/>
        <v>203671883.37837222</v>
      </c>
      <c r="DK70" s="173">
        <f t="shared" si="201"/>
        <v>-2519327.8075253204</v>
      </c>
      <c r="DL70" s="174">
        <v>0.23440546638375681</v>
      </c>
      <c r="DM70" s="175">
        <f t="shared" si="166"/>
        <v>79673789.308140516</v>
      </c>
      <c r="DN70" s="177">
        <f t="shared" si="202"/>
        <v>18675971.741335854</v>
      </c>
      <c r="DO70" s="332">
        <v>0.36889875927322102</v>
      </c>
      <c r="DP70" s="173">
        <f t="shared" si="167"/>
        <v>8712766.7739794031</v>
      </c>
      <c r="DQ70" s="173">
        <f t="shared" si="203"/>
        <v>3214128.8527579461</v>
      </c>
      <c r="DR70" s="431">
        <v>-6.261751657416938E-3</v>
      </c>
      <c r="DS70" s="335">
        <v>56428512.324904747</v>
      </c>
      <c r="DT70" s="335">
        <v>-353341.33057604439</v>
      </c>
      <c r="DU70" s="174">
        <v>4.2608163075159987E-2</v>
      </c>
      <c r="DV70" s="175">
        <v>0</v>
      </c>
      <c r="DW70" s="177">
        <f t="shared" si="204"/>
        <v>0</v>
      </c>
      <c r="DX70" s="174">
        <v>4.0947810743710801E-3</v>
      </c>
      <c r="DY70" s="179">
        <v>0</v>
      </c>
      <c r="DZ70" s="179">
        <f t="shared" si="205"/>
        <v>0</v>
      </c>
      <c r="EB70" s="180">
        <f t="shared" si="206"/>
        <v>59074621022.744667</v>
      </c>
      <c r="ED70" s="180">
        <f t="shared" si="207"/>
        <v>1310544489092.5859</v>
      </c>
      <c r="EF70" s="182">
        <f t="shared" si="208"/>
        <v>4.5076394975074534E-2</v>
      </c>
      <c r="EG70" s="183">
        <v>4.4851079079298001E-2</v>
      </c>
    </row>
    <row r="71" spans="1:137" ht="15.75">
      <c r="A71" s="171">
        <v>40057</v>
      </c>
      <c r="B71" s="172">
        <v>1392976640209.4541</v>
      </c>
      <c r="C71" s="173">
        <v>54496391318.828003</v>
      </c>
      <c r="D71" s="610"/>
      <c r="E71" s="174">
        <v>-2.3055205265403119E-3</v>
      </c>
      <c r="F71" s="175">
        <f t="shared" si="139"/>
        <v>56134739.020802408</v>
      </c>
      <c r="G71" s="175">
        <f t="shared" si="169"/>
        <v>-129419.79306444337</v>
      </c>
      <c r="H71" s="176">
        <v>0.14774415281469555</v>
      </c>
      <c r="I71" s="175">
        <f t="shared" si="140"/>
        <v>545882974.09697926</v>
      </c>
      <c r="J71" s="175">
        <f t="shared" si="170"/>
        <v>80651017.5439246</v>
      </c>
      <c r="K71" s="176">
        <v>-7.9613336920315608E-2</v>
      </c>
      <c r="L71" s="175">
        <f t="shared" si="141"/>
        <v>400620700.4458884</v>
      </c>
      <c r="M71" s="177">
        <f t="shared" si="171"/>
        <v>-31894750.801851347</v>
      </c>
      <c r="N71" s="174">
        <v>6.9507125989976201E-2</v>
      </c>
      <c r="O71" s="175">
        <f t="shared" si="142"/>
        <v>584277800.19501889</v>
      </c>
      <c r="P71" s="175">
        <f t="shared" si="172"/>
        <v>40611470.67130132</v>
      </c>
      <c r="Q71" s="176">
        <v>-9.6110589776628633E-2</v>
      </c>
      <c r="R71" s="178">
        <f t="shared" si="143"/>
        <v>187963132.66523978</v>
      </c>
      <c r="S71" s="178">
        <f t="shared" si="173"/>
        <v>-18065247.536718886</v>
      </c>
      <c r="T71" s="176">
        <v>-5.8752550528183747E-2</v>
      </c>
      <c r="U71" s="178">
        <f t="shared" si="144"/>
        <v>70072834.744760096</v>
      </c>
      <c r="V71" s="178">
        <f t="shared" si="174"/>
        <v>-4116957.7639945871</v>
      </c>
      <c r="W71" s="176">
        <v>0.21600610540981399</v>
      </c>
      <c r="X71" s="178">
        <v>0</v>
      </c>
      <c r="Y71" s="179">
        <f t="shared" si="175"/>
        <v>0</v>
      </c>
      <c r="Z71" s="174">
        <v>9.4975801176464689E-2</v>
      </c>
      <c r="AA71" s="175">
        <f t="shared" si="145"/>
        <v>26417729.223821092</v>
      </c>
      <c r="AB71" s="177">
        <f t="shared" si="176"/>
        <v>2509044.9982953127</v>
      </c>
      <c r="AC71" s="174">
        <v>0</v>
      </c>
      <c r="AD71" s="175">
        <v>0</v>
      </c>
      <c r="AE71" s="177">
        <f t="shared" si="177"/>
        <v>0</v>
      </c>
      <c r="AF71" s="174">
        <v>-2.5842477976839341E-2</v>
      </c>
      <c r="AG71" s="175">
        <f t="shared" si="146"/>
        <v>27392265.465788361</v>
      </c>
      <c r="AH71" s="175">
        <f t="shared" si="168"/>
        <v>-707884.01703537256</v>
      </c>
      <c r="AI71" s="331">
        <v>9.408862406584842E-2</v>
      </c>
      <c r="AJ71" s="231">
        <f t="shared" si="147"/>
        <v>8877817946.2157917</v>
      </c>
      <c r="AK71" s="173">
        <f t="shared" si="178"/>
        <v>835301675.26654017</v>
      </c>
      <c r="AL71" s="332">
        <v>3.672741347345098E-2</v>
      </c>
      <c r="AM71" s="173">
        <f t="shared" si="148"/>
        <v>3680414716.4419661</v>
      </c>
      <c r="AN71" s="173">
        <f t="shared" si="179"/>
        <v>135172113.04453793</v>
      </c>
      <c r="AO71" s="503">
        <v>0</v>
      </c>
      <c r="AP71" s="173">
        <f t="shared" si="149"/>
        <v>608200625</v>
      </c>
      <c r="AQ71" s="316">
        <f t="shared" si="180"/>
        <v>0</v>
      </c>
      <c r="AR71" s="332">
        <v>-5.9590541019940539E-2</v>
      </c>
      <c r="AS71" s="173">
        <f t="shared" si="150"/>
        <v>134438436.7621876</v>
      </c>
      <c r="AT71" s="173">
        <f t="shared" si="181"/>
        <v>-8011259.1805338226</v>
      </c>
      <c r="AU71" s="332">
        <v>0.39049473417657993</v>
      </c>
      <c r="AV71" s="173">
        <v>0</v>
      </c>
      <c r="AW71" s="173">
        <f t="shared" si="182"/>
        <v>0</v>
      </c>
      <c r="AX71" s="176">
        <v>0.25948488044316292</v>
      </c>
      <c r="AY71" s="178">
        <f t="shared" si="151"/>
        <v>154819119.98656929</v>
      </c>
      <c r="AZ71" s="179">
        <f t="shared" si="183"/>
        <v>40173220.840030625</v>
      </c>
      <c r="BA71" s="174">
        <v>2.8701671776578074E-2</v>
      </c>
      <c r="BB71" s="177">
        <f t="shared" si="152"/>
        <v>62583271.620611958</v>
      </c>
      <c r="BC71" s="177">
        <f t="shared" si="184"/>
        <v>1796244.5207592377</v>
      </c>
      <c r="BD71" s="332">
        <v>9.8053435828821048E-2</v>
      </c>
      <c r="BE71" s="173">
        <f t="shared" si="153"/>
        <v>958145954.86885333</v>
      </c>
      <c r="BF71" s="172">
        <f t="shared" si="185"/>
        <v>93949502.900377572</v>
      </c>
      <c r="BG71" s="203">
        <v>6.9400440035979991E-2</v>
      </c>
      <c r="BH71" s="177">
        <f t="shared" si="154"/>
        <v>63070624.487282082</v>
      </c>
      <c r="BI71" s="177">
        <f t="shared" si="136"/>
        <v>4377129.0927614318</v>
      </c>
      <c r="BJ71" s="203">
        <v>-0.18807464115144787</v>
      </c>
      <c r="BK71" s="177">
        <f t="shared" si="155"/>
        <v>106514536.36874095</v>
      </c>
      <c r="BL71" s="177">
        <f t="shared" si="137"/>
        <v>-20032683.204963796</v>
      </c>
      <c r="BM71" s="203">
        <v>5.0473124049578995E-2</v>
      </c>
      <c r="BN71" s="177">
        <f t="shared" si="156"/>
        <v>279521282.89060491</v>
      </c>
      <c r="BO71" s="177">
        <f t="shared" si="186"/>
        <v>14108312.385834964</v>
      </c>
      <c r="BP71" s="332">
        <v>1.226015451025944E-3</v>
      </c>
      <c r="BQ71" s="173">
        <f t="shared" si="157"/>
        <v>800702200.72844911</v>
      </c>
      <c r="BR71" s="172">
        <f t="shared" si="187"/>
        <v>981673.26976355549</v>
      </c>
      <c r="BS71" s="174">
        <v>1.287417023755609E-2</v>
      </c>
      <c r="BT71" s="175">
        <f t="shared" si="158"/>
        <v>3935092263.9962578</v>
      </c>
      <c r="BU71" s="177">
        <f t="shared" si="188"/>
        <v>50661047.707177833</v>
      </c>
      <c r="BV71" s="174">
        <v>1.1938829728575989E-2</v>
      </c>
      <c r="BW71" s="175">
        <f t="shared" si="159"/>
        <v>-97984705.184999391</v>
      </c>
      <c r="BX71" s="177">
        <f t="shared" si="138"/>
        <v>1169822.7112084245</v>
      </c>
      <c r="BY71" s="174">
        <v>-4.2544950926469711E-2</v>
      </c>
      <c r="BZ71" s="175">
        <f t="shared" si="160"/>
        <v>3510805.0555865974</v>
      </c>
      <c r="CA71" s="177">
        <f t="shared" si="189"/>
        <v>-149367.02880233355</v>
      </c>
      <c r="CB71" s="174">
        <v>-4.1343007194951436E-3</v>
      </c>
      <c r="CC71" s="175">
        <f t="shared" si="161"/>
        <v>1120024477.4431512</v>
      </c>
      <c r="CD71" s="177">
        <f t="shared" si="190"/>
        <v>-4630518.0029453924</v>
      </c>
      <c r="CE71" s="174">
        <v>5.5034075435061704E-2</v>
      </c>
      <c r="CF71" s="175">
        <v>0</v>
      </c>
      <c r="CG71" s="177">
        <f t="shared" si="191"/>
        <v>0</v>
      </c>
      <c r="CH71" s="174">
        <v>4.5775167636466697E-2</v>
      </c>
      <c r="CI71" s="175">
        <f t="shared" si="162"/>
        <v>134861794.45388532</v>
      </c>
      <c r="CJ71" s="177">
        <f t="shared" si="192"/>
        <v>6173321.2488813149</v>
      </c>
      <c r="CK71" s="174">
        <v>3.5809053199778895E-2</v>
      </c>
      <c r="CL71" s="175">
        <f t="shared" si="163"/>
        <v>141186283.32790729</v>
      </c>
      <c r="CM71" s="177">
        <f t="shared" si="193"/>
        <v>5055747.1307680886</v>
      </c>
      <c r="CN71" s="174">
        <v>5.1278744099686078E-4</v>
      </c>
      <c r="CO71" s="175">
        <v>0</v>
      </c>
      <c r="CP71" s="177">
        <f t="shared" si="194"/>
        <v>0</v>
      </c>
      <c r="CQ71" s="174">
        <v>4.8905098357152045E-2</v>
      </c>
      <c r="CR71" s="175">
        <v>0</v>
      </c>
      <c r="CS71" s="177">
        <f t="shared" si="195"/>
        <v>0</v>
      </c>
      <c r="CT71" s="174">
        <v>-1.2864729900203946E-2</v>
      </c>
      <c r="CU71" s="175">
        <f t="shared" si="164"/>
        <v>128008961.78337711</v>
      </c>
      <c r="CV71" s="177">
        <f t="shared" si="196"/>
        <v>-1646800.7181486757</v>
      </c>
      <c r="CW71" s="174">
        <v>0.31646470500417262</v>
      </c>
      <c r="CX71" s="175">
        <v>0</v>
      </c>
      <c r="CY71" s="177">
        <f t="shared" si="197"/>
        <v>0</v>
      </c>
      <c r="CZ71" s="174">
        <v>0.21875842831269782</v>
      </c>
      <c r="DA71" s="175">
        <v>0</v>
      </c>
      <c r="DB71" s="177">
        <f t="shared" si="198"/>
        <v>0</v>
      </c>
      <c r="DC71" s="228">
        <v>0</v>
      </c>
      <c r="DD71" s="334">
        <v>0</v>
      </c>
      <c r="DE71" s="316">
        <f t="shared" si="199"/>
        <v>0</v>
      </c>
      <c r="DF71" s="174">
        <v>0</v>
      </c>
      <c r="DG71" s="175">
        <v>0</v>
      </c>
      <c r="DH71" s="177">
        <f t="shared" si="200"/>
        <v>0</v>
      </c>
      <c r="DI71" s="332">
        <v>7.101965431062135E-2</v>
      </c>
      <c r="DJ71" s="173">
        <f t="shared" si="165"/>
        <v>201152555.57084689</v>
      </c>
      <c r="DK71" s="173">
        <f t="shared" si="201"/>
        <v>14285784.960339596</v>
      </c>
      <c r="DL71" s="174">
        <v>3.756149891870729E-2</v>
      </c>
      <c r="DM71" s="175">
        <f t="shared" si="166"/>
        <v>98349761.049476355</v>
      </c>
      <c r="DN71" s="177">
        <f t="shared" si="202"/>
        <v>3694164.4433150264</v>
      </c>
      <c r="DO71" s="332">
        <v>7.448179754679661E-2</v>
      </c>
      <c r="DP71" s="173">
        <f t="shared" si="167"/>
        <v>11926895.626737349</v>
      </c>
      <c r="DQ71" s="173">
        <f t="shared" si="203"/>
        <v>888336.62543242506</v>
      </c>
      <c r="DR71" s="431">
        <v>4.9029459653580104E-2</v>
      </c>
      <c r="DS71" s="335">
        <v>56075170.9943287</v>
      </c>
      <c r="DT71" s="335">
        <v>2749335.3338340442</v>
      </c>
      <c r="DU71" s="174">
        <v>0.33873063187233526</v>
      </c>
      <c r="DV71" s="175">
        <v>0</v>
      </c>
      <c r="DW71" s="177">
        <f t="shared" si="204"/>
        <v>0</v>
      </c>
      <c r="DX71" s="174">
        <v>5.8796140211677735E-2</v>
      </c>
      <c r="DY71" s="179">
        <v>0</v>
      </c>
      <c r="DZ71" s="179">
        <f t="shared" si="205"/>
        <v>0</v>
      </c>
      <c r="EB71" s="180">
        <f t="shared" si="206"/>
        <v>53251467242.180984</v>
      </c>
      <c r="ED71" s="180">
        <f t="shared" si="207"/>
        <v>1369619445054.1079</v>
      </c>
      <c r="EF71" s="182">
        <f t="shared" si="208"/>
        <v>3.8880484235587966E-2</v>
      </c>
      <c r="EG71" s="183">
        <v>3.9122257865454001E-2</v>
      </c>
    </row>
    <row r="72" spans="1:137" ht="15.75">
      <c r="A72" s="185">
        <v>40087</v>
      </c>
      <c r="B72" s="186">
        <v>1447473031528.282</v>
      </c>
      <c r="C72" s="173">
        <v>-34844155071.960442</v>
      </c>
      <c r="D72" s="610"/>
      <c r="E72" s="174">
        <v>0.15280351628733727</v>
      </c>
      <c r="F72" s="175">
        <f t="shared" si="139"/>
        <v>56005319.227737963</v>
      </c>
      <c r="G72" s="175">
        <f t="shared" si="169"/>
        <v>8557809.7087931801</v>
      </c>
      <c r="H72" s="176">
        <v>1.1235420900938941E-2</v>
      </c>
      <c r="I72" s="175">
        <f t="shared" si="140"/>
        <v>626533991.64090383</v>
      </c>
      <c r="J72" s="175">
        <f t="shared" si="170"/>
        <v>7039373.1048309142</v>
      </c>
      <c r="K72" s="176">
        <v>0.18307712566640114</v>
      </c>
      <c r="L72" s="175">
        <f t="shared" si="141"/>
        <v>368725949.64403707</v>
      </c>
      <c r="M72" s="177">
        <f t="shared" si="171"/>
        <v>67505287.019444466</v>
      </c>
      <c r="N72" s="174">
        <v>0.1177280516213767</v>
      </c>
      <c r="O72" s="175">
        <f t="shared" si="142"/>
        <v>624889270.86632025</v>
      </c>
      <c r="P72" s="175">
        <f t="shared" si="172"/>
        <v>73566996.338194594</v>
      </c>
      <c r="Q72" s="176">
        <v>0.16255142746054554</v>
      </c>
      <c r="R72" s="178">
        <f t="shared" si="143"/>
        <v>169897885.12852088</v>
      </c>
      <c r="S72" s="178">
        <f t="shared" si="173"/>
        <v>27617143.75016886</v>
      </c>
      <c r="T72" s="176">
        <v>0.13995494097463321</v>
      </c>
      <c r="U72" s="178">
        <f t="shared" si="144"/>
        <v>65955876.980765507</v>
      </c>
      <c r="V72" s="178">
        <f t="shared" si="174"/>
        <v>9230850.8697732054</v>
      </c>
      <c r="W72" s="176">
        <v>0.16052017046167177</v>
      </c>
      <c r="X72" s="178">
        <v>0</v>
      </c>
      <c r="Y72" s="179">
        <f t="shared" si="175"/>
        <v>0</v>
      </c>
      <c r="Z72" s="174">
        <v>-9.6439663642268231E-4</v>
      </c>
      <c r="AA72" s="175">
        <f t="shared" si="145"/>
        <v>28926774.222116407</v>
      </c>
      <c r="AB72" s="177">
        <f t="shared" si="176"/>
        <v>-27896.883762367415</v>
      </c>
      <c r="AC72" s="174">
        <v>0</v>
      </c>
      <c r="AD72" s="175">
        <v>0</v>
      </c>
      <c r="AE72" s="177">
        <f t="shared" si="177"/>
        <v>0</v>
      </c>
      <c r="AF72" s="174">
        <v>9.497617343789691E-2</v>
      </c>
      <c r="AG72" s="175">
        <f t="shared" si="146"/>
        <v>26684381.448752988</v>
      </c>
      <c r="AH72" s="175">
        <f t="shared" si="168"/>
        <v>2534380.4405597625</v>
      </c>
      <c r="AI72" s="331">
        <v>0.10719275334498066</v>
      </c>
      <c r="AJ72" s="231">
        <f t="shared" si="147"/>
        <v>9713119621.4823322</v>
      </c>
      <c r="AK72" s="173">
        <f t="shared" si="178"/>
        <v>1041176035.7958475</v>
      </c>
      <c r="AL72" s="332">
        <v>0.13494025367833937</v>
      </c>
      <c r="AM72" s="173">
        <f t="shared" si="148"/>
        <v>3815586829.4865041</v>
      </c>
      <c r="AN72" s="173">
        <f t="shared" si="179"/>
        <v>514876254.70263946</v>
      </c>
      <c r="AO72" s="503">
        <v>0</v>
      </c>
      <c r="AP72" s="173">
        <f t="shared" si="149"/>
        <v>608200625</v>
      </c>
      <c r="AQ72" s="316">
        <f t="shared" si="180"/>
        <v>0</v>
      </c>
      <c r="AR72" s="332">
        <v>3.3182134411679949E-2</v>
      </c>
      <c r="AS72" s="173">
        <f t="shared" si="150"/>
        <v>126427177.58165377</v>
      </c>
      <c r="AT72" s="173">
        <f t="shared" si="181"/>
        <v>4195123.5998037653</v>
      </c>
      <c r="AU72" s="332">
        <v>0.11558643940727091</v>
      </c>
      <c r="AV72" s="173">
        <v>0</v>
      </c>
      <c r="AW72" s="173">
        <f t="shared" si="182"/>
        <v>0</v>
      </c>
      <c r="AX72" s="176">
        <v>6.2679122561046699E-2</v>
      </c>
      <c r="AY72" s="178">
        <f t="shared" si="151"/>
        <v>194992340.8265999</v>
      </c>
      <c r="AZ72" s="179">
        <f t="shared" si="183"/>
        <v>12221948.829135844</v>
      </c>
      <c r="BA72" s="174">
        <v>1.9486017289606548E-2</v>
      </c>
      <c r="BB72" s="177">
        <f t="shared" si="152"/>
        <v>64379516.141371191</v>
      </c>
      <c r="BC72" s="177">
        <f t="shared" si="184"/>
        <v>1254500.3646272628</v>
      </c>
      <c r="BD72" s="332">
        <v>5.5383823515463955E-2</v>
      </c>
      <c r="BE72" s="173">
        <f t="shared" si="153"/>
        <v>1052095457.7692308</v>
      </c>
      <c r="BF72" s="172">
        <f t="shared" si="185"/>
        <v>58269069.154512338</v>
      </c>
      <c r="BG72" s="203">
        <v>9.5530553932896417E-2</v>
      </c>
      <c r="BH72" s="177">
        <f t="shared" si="154"/>
        <v>67447753.58004351</v>
      </c>
      <c r="BI72" s="177">
        <f t="shared" si="136"/>
        <v>6443321.261031054</v>
      </c>
      <c r="BJ72" s="203">
        <v>-1.4351302788503577E-3</v>
      </c>
      <c r="BK72" s="177">
        <f t="shared" si="155"/>
        <v>86481853.163777143</v>
      </c>
      <c r="BL72" s="177">
        <f t="shared" si="137"/>
        <v>-124112.72604642718</v>
      </c>
      <c r="BM72" s="203">
        <v>0.16392848545514899</v>
      </c>
      <c r="BN72" s="177">
        <f t="shared" si="156"/>
        <v>293629595.27643991</v>
      </c>
      <c r="BO72" s="177">
        <f t="shared" si="186"/>
        <v>48134254.83847516</v>
      </c>
      <c r="BP72" s="332">
        <v>7.585391532314642E-2</v>
      </c>
      <c r="BQ72" s="173">
        <f t="shared" si="157"/>
        <v>801683873.9982127</v>
      </c>
      <c r="BR72" s="172">
        <f t="shared" si="187"/>
        <v>60810860.69419241</v>
      </c>
      <c r="BS72" s="174">
        <v>-6.853798804127979E-3</v>
      </c>
      <c r="BT72" s="175">
        <f t="shared" si="158"/>
        <v>3985753311.7034359</v>
      </c>
      <c r="BU72" s="177">
        <f t="shared" si="188"/>
        <v>-27317551.281302139</v>
      </c>
      <c r="BV72" s="174">
        <v>-8.510356275787289E-3</v>
      </c>
      <c r="BW72" s="175">
        <f t="shared" si="159"/>
        <v>-99154527.896207824</v>
      </c>
      <c r="BX72" s="177">
        <f t="shared" si="138"/>
        <v>-843840.35875421809</v>
      </c>
      <c r="BY72" s="174">
        <v>-1.3800472467293004E-2</v>
      </c>
      <c r="BZ72" s="175">
        <f t="shared" si="160"/>
        <v>3361438.026784264</v>
      </c>
      <c r="CA72" s="177">
        <f t="shared" si="189"/>
        <v>-46389.432939147962</v>
      </c>
      <c r="CB72" s="174">
        <v>-1.7692109185957004E-2</v>
      </c>
      <c r="CC72" s="175">
        <f t="shared" si="161"/>
        <v>1115393959.4402058</v>
      </c>
      <c r="CD72" s="177">
        <f t="shared" si="190"/>
        <v>-19733671.71577302</v>
      </c>
      <c r="CE72" s="174">
        <v>0.17394494681471098</v>
      </c>
      <c r="CF72" s="175">
        <v>0</v>
      </c>
      <c r="CG72" s="177">
        <f t="shared" si="191"/>
        <v>0</v>
      </c>
      <c r="CH72" s="174">
        <v>-8.4960482577903812E-2</v>
      </c>
      <c r="CI72" s="175">
        <f t="shared" si="162"/>
        <v>141035115.70276663</v>
      </c>
      <c r="CJ72" s="177">
        <f t="shared" si="192"/>
        <v>-11982411.490537552</v>
      </c>
      <c r="CK72" s="174">
        <v>6.0154651639915353E-2</v>
      </c>
      <c r="CL72" s="175">
        <f t="shared" si="163"/>
        <v>146242030.45867535</v>
      </c>
      <c r="CM72" s="177">
        <f t="shared" si="193"/>
        <v>8797138.3973555062</v>
      </c>
      <c r="CN72" s="174">
        <v>-2.3614053589586393E-2</v>
      </c>
      <c r="CO72" s="175">
        <v>0</v>
      </c>
      <c r="CP72" s="177">
        <f t="shared" si="194"/>
        <v>0</v>
      </c>
      <c r="CQ72" s="174">
        <v>0.12472213634126066</v>
      </c>
      <c r="CR72" s="175">
        <v>0</v>
      </c>
      <c r="CS72" s="177">
        <f t="shared" si="195"/>
        <v>0</v>
      </c>
      <c r="CT72" s="174">
        <v>-1.3826874215084673E-2</v>
      </c>
      <c r="CU72" s="175">
        <f t="shared" si="164"/>
        <v>126362161.06522843</v>
      </c>
      <c r="CV72" s="177">
        <f t="shared" si="196"/>
        <v>-1747193.7065951834</v>
      </c>
      <c r="CW72" s="174">
        <v>9.6590877875265008E-3</v>
      </c>
      <c r="CX72" s="175">
        <v>0</v>
      </c>
      <c r="CY72" s="177">
        <f t="shared" si="197"/>
        <v>0</v>
      </c>
      <c r="CZ72" s="174">
        <v>0.19815827223619994</v>
      </c>
      <c r="DA72" s="175">
        <v>0</v>
      </c>
      <c r="DB72" s="177">
        <f t="shared" si="198"/>
        <v>0</v>
      </c>
      <c r="DC72" s="228">
        <v>0</v>
      </c>
      <c r="DD72" s="334">
        <v>0</v>
      </c>
      <c r="DE72" s="316">
        <f t="shared" si="199"/>
        <v>0</v>
      </c>
      <c r="DF72" s="174">
        <v>0</v>
      </c>
      <c r="DG72" s="175">
        <v>0</v>
      </c>
      <c r="DH72" s="177">
        <f t="shared" si="200"/>
        <v>0</v>
      </c>
      <c r="DI72" s="332">
        <v>9.1954927803536382E-2</v>
      </c>
      <c r="DJ72" s="173">
        <f t="shared" si="165"/>
        <v>215438340.53118649</v>
      </c>
      <c r="DK72" s="173">
        <f t="shared" si="201"/>
        <v>19810617.049658939</v>
      </c>
      <c r="DL72" s="174">
        <v>1.2842524934378097E-2</v>
      </c>
      <c r="DM72" s="175">
        <f t="shared" si="166"/>
        <v>102043925.49279137</v>
      </c>
      <c r="DN72" s="177">
        <f t="shared" si="202"/>
        <v>1310501.6575429938</v>
      </c>
      <c r="DO72" s="332">
        <v>-8.4492833181966185E-3</v>
      </c>
      <c r="DP72" s="173">
        <f t="shared" si="167"/>
        <v>12815232.252169775</v>
      </c>
      <c r="DQ72" s="173">
        <f t="shared" si="203"/>
        <v>-108279.52808707335</v>
      </c>
      <c r="DR72" s="431">
        <v>-0.12333055849283486</v>
      </c>
      <c r="DS72" s="335">
        <v>58824506.328162745</v>
      </c>
      <c r="DT72" s="335">
        <v>-7254859.2185176099</v>
      </c>
      <c r="DU72" s="174">
        <v>1.4590155920699292E-3</v>
      </c>
      <c r="DV72" s="175">
        <v>0</v>
      </c>
      <c r="DW72" s="177">
        <f t="shared" si="204"/>
        <v>0</v>
      </c>
      <c r="DX72" s="174">
        <v>9.780837371999658E-2</v>
      </c>
      <c r="DY72" s="179">
        <v>0</v>
      </c>
      <c r="DZ72" s="179">
        <f t="shared" si="205"/>
        <v>0</v>
      </c>
      <c r="EB72" s="180">
        <f t="shared" si="206"/>
        <v>-36748320333.194687</v>
      </c>
      <c r="ED72" s="180">
        <f t="shared" si="207"/>
        <v>1422873251941.7114</v>
      </c>
      <c r="EF72" s="182">
        <f t="shared" si="208"/>
        <v>-2.582684036195523E-2</v>
      </c>
      <c r="EG72" s="183">
        <v>-2.40724036393072E-2</v>
      </c>
    </row>
    <row r="73" spans="1:137" ht="15.75">
      <c r="A73" s="171">
        <v>40118</v>
      </c>
      <c r="B73" s="172">
        <v>1412628876456.3215</v>
      </c>
      <c r="C73" s="173">
        <v>35426757733.223885</v>
      </c>
      <c r="D73" s="610"/>
      <c r="E73" s="174">
        <v>0.31222747514938187</v>
      </c>
      <c r="F73" s="175">
        <f t="shared" si="139"/>
        <v>64563128.936531149</v>
      </c>
      <c r="G73" s="175">
        <f t="shared" si="169"/>
        <v>20158382.735597119</v>
      </c>
      <c r="H73" s="176">
        <v>-4.3655184240122824E-2</v>
      </c>
      <c r="I73" s="175">
        <f t="shared" si="140"/>
        <v>633573364.74573469</v>
      </c>
      <c r="J73" s="175">
        <f t="shared" si="170"/>
        <v>-27658761.967609588</v>
      </c>
      <c r="K73" s="176">
        <v>2.0896731379928604E-2</v>
      </c>
      <c r="L73" s="175">
        <f t="shared" si="141"/>
        <v>436231236.66348159</v>
      </c>
      <c r="M73" s="177">
        <f t="shared" si="171"/>
        <v>9115806.9720908366</v>
      </c>
      <c r="N73" s="174">
        <v>4.7585401482516533E-2</v>
      </c>
      <c r="O73" s="175">
        <f t="shared" si="142"/>
        <v>698456267.20451486</v>
      </c>
      <c r="P73" s="175">
        <f t="shared" si="172"/>
        <v>33236321.892906684</v>
      </c>
      <c r="Q73" s="176">
        <v>7.384357859669903E-2</v>
      </c>
      <c r="R73" s="178">
        <f t="shared" si="143"/>
        <v>197515028.87868974</v>
      </c>
      <c r="S73" s="178">
        <f t="shared" si="173"/>
        <v>14585216.559032803</v>
      </c>
      <c r="T73" s="176">
        <v>0.11329671441061222</v>
      </c>
      <c r="U73" s="178">
        <f t="shared" si="144"/>
        <v>75186727.850538716</v>
      </c>
      <c r="V73" s="178">
        <f t="shared" si="174"/>
        <v>8518409.2327509094</v>
      </c>
      <c r="W73" s="176">
        <v>7.2590045262830111E-2</v>
      </c>
      <c r="X73" s="178">
        <v>0</v>
      </c>
      <c r="Y73" s="179">
        <f t="shared" si="175"/>
        <v>0</v>
      </c>
      <c r="Z73" s="174">
        <v>3.0672133894029011E-2</v>
      </c>
      <c r="AA73" s="175">
        <f t="shared" si="145"/>
        <v>28898877.33835404</v>
      </c>
      <c r="AB73" s="177">
        <f t="shared" si="176"/>
        <v>886390.23510911583</v>
      </c>
      <c r="AC73" s="174">
        <v>0</v>
      </c>
      <c r="AD73" s="175">
        <v>0</v>
      </c>
      <c r="AE73" s="177">
        <f t="shared" si="177"/>
        <v>0</v>
      </c>
      <c r="AF73" s="174">
        <v>0.14089693836231057</v>
      </c>
      <c r="AG73" s="175">
        <f t="shared" si="146"/>
        <v>29218761.889312752</v>
      </c>
      <c r="AH73" s="175">
        <f t="shared" si="168"/>
        <v>4116834.0929415277</v>
      </c>
      <c r="AI73" s="331">
        <v>1.0024499469752996E-2</v>
      </c>
      <c r="AJ73" s="231">
        <f t="shared" si="147"/>
        <v>10754295657.278179</v>
      </c>
      <c r="AK73" s="173">
        <f t="shared" si="178"/>
        <v>107806431.11395206</v>
      </c>
      <c r="AL73" s="332">
        <v>0.10329721640340318</v>
      </c>
      <c r="AM73" s="173">
        <f t="shared" si="148"/>
        <v>4330463084.1891432</v>
      </c>
      <c r="AN73" s="173">
        <f t="shared" si="179"/>
        <v>447324782.33443469</v>
      </c>
      <c r="AO73" s="503">
        <v>0</v>
      </c>
      <c r="AP73" s="173">
        <f t="shared" si="149"/>
        <v>608200625</v>
      </c>
      <c r="AQ73" s="316">
        <f t="shared" si="180"/>
        <v>0</v>
      </c>
      <c r="AR73" s="332">
        <v>-3.3579731257906142E-2</v>
      </c>
      <c r="AS73" s="173">
        <f t="shared" si="150"/>
        <v>130622301.18145755</v>
      </c>
      <c r="AT73" s="173">
        <f t="shared" si="181"/>
        <v>-4386261.7699626209</v>
      </c>
      <c r="AU73" s="332">
        <v>-3.2307090315220208E-2</v>
      </c>
      <c r="AV73" s="173">
        <v>0</v>
      </c>
      <c r="AW73" s="173">
        <f t="shared" si="182"/>
        <v>0</v>
      </c>
      <c r="AX73" s="176">
        <v>-9.4641938251178045E-2</v>
      </c>
      <c r="AY73" s="178">
        <f t="shared" si="151"/>
        <v>207214289.65573576</v>
      </c>
      <c r="AZ73" s="179">
        <f t="shared" si="183"/>
        <v>-19611162.006359864</v>
      </c>
      <c r="BA73" s="174">
        <v>2.7078235277190266E-2</v>
      </c>
      <c r="BB73" s="177">
        <f t="shared" si="152"/>
        <v>65634016.505998455</v>
      </c>
      <c r="BC73" s="177">
        <f t="shared" si="184"/>
        <v>1777253.3411364155</v>
      </c>
      <c r="BD73" s="332">
        <v>-5.3347767251705071E-2</v>
      </c>
      <c r="BE73" s="173">
        <f t="shared" si="153"/>
        <v>1110364526.9237432</v>
      </c>
      <c r="BF73" s="172">
        <f t="shared" si="185"/>
        <v>-59235468.346877463</v>
      </c>
      <c r="BG73" s="203">
        <v>-2.1406347206446567E-2</v>
      </c>
      <c r="BH73" s="177">
        <f t="shared" si="154"/>
        <v>73891074.841074556</v>
      </c>
      <c r="BI73" s="177">
        <f t="shared" si="136"/>
        <v>-1581738.0035055706</v>
      </c>
      <c r="BJ73" s="203">
        <v>7.8278933707140633E-2</v>
      </c>
      <c r="BK73" s="177">
        <f t="shared" si="155"/>
        <v>86357740.437730715</v>
      </c>
      <c r="BL73" s="177">
        <f t="shared" si="137"/>
        <v>6759991.8388235802</v>
      </c>
      <c r="BM73" s="203">
        <v>6.619486782872297E-2</v>
      </c>
      <c r="BN73" s="177">
        <f t="shared" si="156"/>
        <v>341763850.11491507</v>
      </c>
      <c r="BO73" s="177">
        <f t="shared" si="186"/>
        <v>22623012.886992291</v>
      </c>
      <c r="BP73" s="332">
        <v>-3.9721621978839459E-2</v>
      </c>
      <c r="BQ73" s="173">
        <f t="shared" si="157"/>
        <v>862494734.69240499</v>
      </c>
      <c r="BR73" s="172">
        <f t="shared" si="187"/>
        <v>-34259689.81019114</v>
      </c>
      <c r="BS73" s="174">
        <v>2.7205487345212848E-2</v>
      </c>
      <c r="BT73" s="175">
        <f t="shared" si="158"/>
        <v>3958435760.4221339</v>
      </c>
      <c r="BU73" s="177">
        <f t="shared" si="188"/>
        <v>107691173.98700236</v>
      </c>
      <c r="BV73" s="174">
        <v>1.4282934645809717E-2</v>
      </c>
      <c r="BW73" s="175">
        <f t="shared" si="159"/>
        <v>-98310687.537453607</v>
      </c>
      <c r="BX73" s="177">
        <f t="shared" si="138"/>
        <v>1404165.1250820698</v>
      </c>
      <c r="BY73" s="174">
        <v>1.5722506087884166E-2</v>
      </c>
      <c r="BZ73" s="175">
        <f t="shared" si="160"/>
        <v>3315048.593845116</v>
      </c>
      <c r="CA73" s="177">
        <f t="shared" si="189"/>
        <v>52120.871698361676</v>
      </c>
      <c r="CB73" s="174">
        <v>4.663307008788789E-2</v>
      </c>
      <c r="CC73" s="175">
        <f t="shared" si="161"/>
        <v>1095660287.7244327</v>
      </c>
      <c r="CD73" s="177">
        <f t="shared" si="190"/>
        <v>51094002.989968881</v>
      </c>
      <c r="CE73" s="174">
        <v>-6.3712260400172804E-2</v>
      </c>
      <c r="CF73" s="175">
        <v>0</v>
      </c>
      <c r="CG73" s="177">
        <f t="shared" si="191"/>
        <v>0</v>
      </c>
      <c r="CH73" s="174">
        <v>6.7885329997410153E-4</v>
      </c>
      <c r="CI73" s="175">
        <f t="shared" si="162"/>
        <v>129052704.21222907</v>
      </c>
      <c r="CJ73" s="177">
        <f t="shared" si="192"/>
        <v>87607.854125053345</v>
      </c>
      <c r="CK73" s="174">
        <v>5.3043226799749082E-3</v>
      </c>
      <c r="CL73" s="175">
        <f t="shared" si="163"/>
        <v>155039168.85603088</v>
      </c>
      <c r="CM73" s="177">
        <f t="shared" si="193"/>
        <v>822377.7796475041</v>
      </c>
      <c r="CN73" s="174">
        <v>1.3097457929703413E-2</v>
      </c>
      <c r="CO73" s="175">
        <v>0</v>
      </c>
      <c r="CP73" s="177">
        <f t="shared" si="194"/>
        <v>0</v>
      </c>
      <c r="CQ73" s="174">
        <v>0.12815885171081251</v>
      </c>
      <c r="CR73" s="175">
        <v>0</v>
      </c>
      <c r="CS73" s="177">
        <f t="shared" si="195"/>
        <v>0</v>
      </c>
      <c r="CT73" s="174">
        <v>2.4264685546306446E-2</v>
      </c>
      <c r="CU73" s="175">
        <f t="shared" si="164"/>
        <v>124614967.35863325</v>
      </c>
      <c r="CV73" s="177">
        <f t="shared" si="196"/>
        <v>3023742.9973204779</v>
      </c>
      <c r="CW73" s="174">
        <v>-6.0463813482062043E-3</v>
      </c>
      <c r="CX73" s="175">
        <v>0</v>
      </c>
      <c r="CY73" s="177">
        <f t="shared" si="197"/>
        <v>0</v>
      </c>
      <c r="CZ73" s="174">
        <v>8.4211306697624236E-2</v>
      </c>
      <c r="DA73" s="175">
        <v>0</v>
      </c>
      <c r="DB73" s="177">
        <f t="shared" si="198"/>
        <v>0</v>
      </c>
      <c r="DC73" s="228">
        <v>0</v>
      </c>
      <c r="DD73" s="334">
        <v>0</v>
      </c>
      <c r="DE73" s="316">
        <f t="shared" si="199"/>
        <v>0</v>
      </c>
      <c r="DF73" s="174">
        <v>0</v>
      </c>
      <c r="DG73" s="175">
        <v>0</v>
      </c>
      <c r="DH73" s="177">
        <f t="shared" si="200"/>
        <v>0</v>
      </c>
      <c r="DI73" s="332">
        <v>-3.0390843024589418E-2</v>
      </c>
      <c r="DJ73" s="173">
        <f t="shared" si="165"/>
        <v>235248957.58084542</v>
      </c>
      <c r="DK73" s="173">
        <f t="shared" si="201"/>
        <v>-7149414.1415377678</v>
      </c>
      <c r="DL73" s="174">
        <v>9.3488890398259902E-2</v>
      </c>
      <c r="DM73" s="175">
        <f t="shared" si="166"/>
        <v>103354427.15033437</v>
      </c>
      <c r="DN73" s="177">
        <f t="shared" si="202"/>
        <v>9662490.7120325472</v>
      </c>
      <c r="DO73" s="332">
        <v>-0.13502571165170929</v>
      </c>
      <c r="DP73" s="173">
        <f t="shared" si="167"/>
        <v>12706952.724082701</v>
      </c>
      <c r="DQ73" s="173">
        <f t="shared" si="203"/>
        <v>-1715765.3344938927</v>
      </c>
      <c r="DR73" s="431">
        <v>-0.15324854576181082</v>
      </c>
      <c r="DS73" s="335">
        <v>51569647.109645136</v>
      </c>
      <c r="DT73" s="335">
        <v>-7902973.4250028878</v>
      </c>
      <c r="DU73" s="174">
        <v>-9.4581771034521506E-2</v>
      </c>
      <c r="DV73" s="175">
        <v>0</v>
      </c>
      <c r="DW73" s="177">
        <f t="shared" si="204"/>
        <v>0</v>
      </c>
      <c r="DX73" s="174">
        <v>-5.2874361750417216E-2</v>
      </c>
      <c r="DY73" s="179">
        <v>0</v>
      </c>
      <c r="DZ73" s="179">
        <f t="shared" si="205"/>
        <v>0</v>
      </c>
      <c r="EB73" s="180">
        <f t="shared" si="206"/>
        <v>34739512452.476791</v>
      </c>
      <c r="ED73" s="180">
        <f t="shared" si="207"/>
        <v>1386123243927.7988</v>
      </c>
      <c r="EF73" s="182">
        <f t="shared" si="208"/>
        <v>2.5062354739854808E-2</v>
      </c>
      <c r="EG73" s="183">
        <v>2.5078602259706304E-2</v>
      </c>
    </row>
    <row r="74" spans="1:137" ht="15.75">
      <c r="A74" s="187">
        <v>40148</v>
      </c>
      <c r="B74" s="188">
        <v>1448055634189.5454</v>
      </c>
      <c r="C74" s="189">
        <v>67833645722.120567</v>
      </c>
      <c r="D74" s="612"/>
      <c r="E74" s="190">
        <v>-0.10487843065221196</v>
      </c>
      <c r="F74" s="191">
        <f t="shared" si="139"/>
        <v>84721511.67212826</v>
      </c>
      <c r="G74" s="191">
        <f t="shared" si="169"/>
        <v>-8885459.1866558697</v>
      </c>
      <c r="H74" s="192">
        <v>0.15475402106113553</v>
      </c>
      <c r="I74" s="191">
        <f t="shared" si="140"/>
        <v>605914602.77812505</v>
      </c>
      <c r="J74" s="191">
        <f t="shared" si="170"/>
        <v>93767721.199575529</v>
      </c>
      <c r="K74" s="192">
        <v>-0.17262012901299267</v>
      </c>
      <c r="L74" s="191">
        <f t="shared" si="141"/>
        <v>445347043.63557243</v>
      </c>
      <c r="M74" s="193">
        <f t="shared" si="171"/>
        <v>-76875864.127927393</v>
      </c>
      <c r="N74" s="190">
        <v>5.252272148881381E-2</v>
      </c>
      <c r="O74" s="191">
        <f t="shared" si="142"/>
        <v>731692589.09742153</v>
      </c>
      <c r="P74" s="191">
        <f t="shared" si="172"/>
        <v>38430486.072592959</v>
      </c>
      <c r="Q74" s="192">
        <v>-0.15875824498733929</v>
      </c>
      <c r="R74" s="194">
        <f t="shared" si="143"/>
        <v>212100245.43772256</v>
      </c>
      <c r="S74" s="194">
        <f t="shared" si="173"/>
        <v>-33672662.727076754</v>
      </c>
      <c r="T74" s="192">
        <v>-1.5309747768027127E-2</v>
      </c>
      <c r="U74" s="194">
        <f t="shared" si="144"/>
        <v>83705137.083289623</v>
      </c>
      <c r="V74" s="194">
        <f t="shared" si="174"/>
        <v>-1281504.5356332979</v>
      </c>
      <c r="W74" s="192">
        <v>3.3501133873697644E-2</v>
      </c>
      <c r="X74" s="194">
        <v>0</v>
      </c>
      <c r="Y74" s="195">
        <f t="shared" si="175"/>
        <v>0</v>
      </c>
      <c r="Z74" s="190">
        <v>1.6538448066633932E-2</v>
      </c>
      <c r="AA74" s="191">
        <f t="shared" si="145"/>
        <v>29785267.573463157</v>
      </c>
      <c r="AB74" s="193">
        <f t="shared" si="176"/>
        <v>492602.10091451608</v>
      </c>
      <c r="AC74" s="190">
        <v>0</v>
      </c>
      <c r="AD74" s="191">
        <v>0</v>
      </c>
      <c r="AE74" s="193">
        <f t="shared" si="177"/>
        <v>0</v>
      </c>
      <c r="AF74" s="190">
        <v>1.8367737414398847E-2</v>
      </c>
      <c r="AG74" s="191">
        <f t="shared" si="146"/>
        <v>33335595.982254282</v>
      </c>
      <c r="AH74" s="191">
        <f t="shared" si="168"/>
        <v>612299.47355453589</v>
      </c>
      <c r="AI74" s="343">
        <v>-1.1811377504449537E-2</v>
      </c>
      <c r="AJ74" s="344">
        <f t="shared" si="147"/>
        <v>10862102088.39213</v>
      </c>
      <c r="AK74" s="189">
        <f t="shared" si="178"/>
        <v>-128296388.25786914</v>
      </c>
      <c r="AL74" s="345">
        <v>-1.2628283451875609E-2</v>
      </c>
      <c r="AM74" s="189">
        <f t="shared" si="148"/>
        <v>4777787866.5235777</v>
      </c>
      <c r="AN74" s="189">
        <f t="shared" si="179"/>
        <v>-60335259.451391764</v>
      </c>
      <c r="AO74" s="504">
        <v>0</v>
      </c>
      <c r="AP74" s="189">
        <f t="shared" si="149"/>
        <v>608200625</v>
      </c>
      <c r="AQ74" s="317">
        <f t="shared" si="180"/>
        <v>0</v>
      </c>
      <c r="AR74" s="345">
        <v>-7.6330986154540259E-2</v>
      </c>
      <c r="AS74" s="189">
        <f t="shared" si="150"/>
        <v>126236039.41149493</v>
      </c>
      <c r="AT74" s="189">
        <f t="shared" si="181"/>
        <v>-9635721.3765228167</v>
      </c>
      <c r="AU74" s="345">
        <v>-4.3944370622108597E-2</v>
      </c>
      <c r="AV74" s="189">
        <v>0</v>
      </c>
      <c r="AW74" s="189">
        <f t="shared" si="182"/>
        <v>0</v>
      </c>
      <c r="AX74" s="192">
        <v>6.6342290335987167E-2</v>
      </c>
      <c r="AY74" s="194">
        <f t="shared" si="151"/>
        <v>187603127.64937589</v>
      </c>
      <c r="AZ74" s="195">
        <f t="shared" si="183"/>
        <v>12446021.162454156</v>
      </c>
      <c r="BA74" s="190">
        <v>0.15872316589291419</v>
      </c>
      <c r="BB74" s="193">
        <f t="shared" si="152"/>
        <v>67411269.847134873</v>
      </c>
      <c r="BC74" s="193">
        <f t="shared" si="184"/>
        <v>10699730.166998792</v>
      </c>
      <c r="BD74" s="345">
        <v>0.11079164485620953</v>
      </c>
      <c r="BE74" s="189">
        <f t="shared" si="153"/>
        <v>1051129058.5768658</v>
      </c>
      <c r="BF74" s="188">
        <f t="shared" si="185"/>
        <v>116456317.35588998</v>
      </c>
      <c r="BG74" s="204">
        <v>2.240466391608549E-2</v>
      </c>
      <c r="BH74" s="191">
        <f t="shared" si="154"/>
        <v>72309336.837568983</v>
      </c>
      <c r="BI74" s="191">
        <f t="shared" si="136"/>
        <v>1620066.3898407531</v>
      </c>
      <c r="BJ74" s="204">
        <v>-0.14120597818398586</v>
      </c>
      <c r="BK74" s="193">
        <f t="shared" si="155"/>
        <v>93117732.276554286</v>
      </c>
      <c r="BL74" s="193">
        <f t="shared" si="137"/>
        <v>-13148780.472385362</v>
      </c>
      <c r="BM74" s="204">
        <v>6.9072466349145129E-2</v>
      </c>
      <c r="BN74" s="193">
        <f t="shared" si="156"/>
        <v>364386863.00190735</v>
      </c>
      <c r="BO74" s="193">
        <f t="shared" si="186"/>
        <v>25169099.3327698</v>
      </c>
      <c r="BP74" s="345">
        <v>-2.5193249666747158E-2</v>
      </c>
      <c r="BQ74" s="189">
        <f t="shared" si="157"/>
        <v>828235044.88221383</v>
      </c>
      <c r="BR74" s="188">
        <f t="shared" si="187"/>
        <v>-20865932.268467151</v>
      </c>
      <c r="BS74" s="190">
        <v>2.7225182391726849E-2</v>
      </c>
      <c r="BT74" s="191">
        <f t="shared" si="158"/>
        <v>4066126934.4091358</v>
      </c>
      <c r="BU74" s="193">
        <f t="shared" si="188"/>
        <v>110701047.41720188</v>
      </c>
      <c r="BV74" s="190">
        <v>-1.0023799276875987E-3</v>
      </c>
      <c r="BW74" s="191">
        <f t="shared" si="159"/>
        <v>-99714852.662535682</v>
      </c>
      <c r="BX74" s="193">
        <f t="shared" si="138"/>
        <v>-99952.166801252068</v>
      </c>
      <c r="BY74" s="190">
        <v>0.11166466778557371</v>
      </c>
      <c r="BZ74" s="191">
        <f t="shared" si="160"/>
        <v>3367169.4655434773</v>
      </c>
      <c r="CA74" s="193">
        <f t="shared" si="189"/>
        <v>375993.85974764021</v>
      </c>
      <c r="CB74" s="190">
        <v>8.6254178409953725E-2</v>
      </c>
      <c r="CC74" s="191">
        <f t="shared" si="161"/>
        <v>1146754290.7144015</v>
      </c>
      <c r="CD74" s="193">
        <f t="shared" si="190"/>
        <v>98912349.183659926</v>
      </c>
      <c r="CE74" s="190">
        <v>-2.2094604046514008E-3</v>
      </c>
      <c r="CF74" s="191">
        <v>0</v>
      </c>
      <c r="CG74" s="193">
        <f t="shared" si="191"/>
        <v>0</v>
      </c>
      <c r="CH74" s="190">
        <v>1.4885335497949822E-2</v>
      </c>
      <c r="CI74" s="191">
        <f t="shared" si="162"/>
        <v>129140312.06635414</v>
      </c>
      <c r="CJ74" s="193">
        <f t="shared" si="192"/>
        <v>1922296.8714176191</v>
      </c>
      <c r="CK74" s="190">
        <v>5.3948621225068917E-2</v>
      </c>
      <c r="CL74" s="191">
        <f t="shared" si="163"/>
        <v>155861546.63567838</v>
      </c>
      <c r="CM74" s="193">
        <f t="shared" si="193"/>
        <v>8408515.5430016275</v>
      </c>
      <c r="CN74" s="190">
        <v>-1.6793064598852345E-3</v>
      </c>
      <c r="CO74" s="191">
        <v>0</v>
      </c>
      <c r="CP74" s="193">
        <f t="shared" si="194"/>
        <v>0</v>
      </c>
      <c r="CQ74" s="190">
        <v>5.4486630694144805E-2</v>
      </c>
      <c r="CR74" s="191">
        <v>0</v>
      </c>
      <c r="CS74" s="193">
        <f t="shared" si="195"/>
        <v>0</v>
      </c>
      <c r="CT74" s="190">
        <v>7.4256081671818686E-2</v>
      </c>
      <c r="CU74" s="191">
        <f t="shared" si="164"/>
        <v>127638710.35595372</v>
      </c>
      <c r="CV74" s="193">
        <f t="shared" si="196"/>
        <v>9477950.5006773099</v>
      </c>
      <c r="CW74" s="190">
        <v>0.16442204007766104</v>
      </c>
      <c r="CX74" s="191">
        <v>0</v>
      </c>
      <c r="CY74" s="193">
        <f t="shared" si="197"/>
        <v>0</v>
      </c>
      <c r="CZ74" s="190">
        <v>3.7083359478461482E-2</v>
      </c>
      <c r="DA74" s="191">
        <v>0</v>
      </c>
      <c r="DB74" s="193">
        <f t="shared" si="198"/>
        <v>0</v>
      </c>
      <c r="DC74" s="341">
        <v>0</v>
      </c>
      <c r="DD74" s="347">
        <v>0</v>
      </c>
      <c r="DE74" s="317">
        <f t="shared" si="199"/>
        <v>0</v>
      </c>
      <c r="DF74" s="190">
        <v>3.457136396800093E-2</v>
      </c>
      <c r="DG74" s="191">
        <v>0</v>
      </c>
      <c r="DH74" s="193">
        <f t="shared" si="200"/>
        <v>0</v>
      </c>
      <c r="DI74" s="345">
        <v>-3.6242440855501525E-2</v>
      </c>
      <c r="DJ74" s="189">
        <f t="shared" si="165"/>
        <v>228099543.43930766</v>
      </c>
      <c r="DK74" s="189">
        <f t="shared" si="201"/>
        <v>-8266884.2122660084</v>
      </c>
      <c r="DL74" s="190">
        <v>0.13692777733201134</v>
      </c>
      <c r="DM74" s="191">
        <f t="shared" si="166"/>
        <v>113016917.86236691</v>
      </c>
      <c r="DN74" s="193">
        <f t="shared" si="202"/>
        <v>15475155.363808392</v>
      </c>
      <c r="DO74" s="345">
        <v>-1.1622887562742316E-2</v>
      </c>
      <c r="DP74" s="189">
        <f t="shared" si="167"/>
        <v>10991187.389588809</v>
      </c>
      <c r="DQ74" s="189">
        <f t="shared" si="203"/>
        <v>-127749.33521022195</v>
      </c>
      <c r="DR74" s="443">
        <v>-9.2475920427899219E-2</v>
      </c>
      <c r="DS74" s="348">
        <v>43666673.684642248</v>
      </c>
      <c r="DT74" s="348">
        <v>-4038115.8410120173</v>
      </c>
      <c r="DU74" s="190">
        <v>-3.9063574343128821E-2</v>
      </c>
      <c r="DV74" s="191">
        <v>0</v>
      </c>
      <c r="DW74" s="193">
        <f t="shared" si="204"/>
        <v>0</v>
      </c>
      <c r="DX74" s="190">
        <v>-3.5797144990160269E-2</v>
      </c>
      <c r="DY74" s="195">
        <v>0</v>
      </c>
      <c r="DZ74" s="195">
        <f t="shared" si="205"/>
        <v>0</v>
      </c>
      <c r="EA74" s="196"/>
      <c r="EB74" s="180">
        <f t="shared" si="206"/>
        <v>67654208344.085686</v>
      </c>
      <c r="EC74" s="170"/>
      <c r="ED74" s="180">
        <f t="shared" si="207"/>
        <v>1420865564710.5261</v>
      </c>
      <c r="EE74" s="170"/>
      <c r="EF74" s="198">
        <f t="shared" si="208"/>
        <v>4.7614784976416066E-2</v>
      </c>
      <c r="EG74" s="199">
        <v>4.6844640579079701E-2</v>
      </c>
    </row>
    <row r="75" spans="1:137" ht="15.75">
      <c r="A75" s="171">
        <v>40179</v>
      </c>
      <c r="B75" s="172">
        <v>1644000000000</v>
      </c>
      <c r="C75" s="173">
        <v>-54497553086.786377</v>
      </c>
      <c r="D75" s="610"/>
      <c r="E75" s="174">
        <v>0.10163271274776149</v>
      </c>
      <c r="F75" s="175">
        <f>'[2]SPU investering'!H2</f>
        <v>73327595</v>
      </c>
      <c r="G75" s="175">
        <f t="shared" si="169"/>
        <v>7452482.3991191918</v>
      </c>
      <c r="H75" s="176">
        <v>-7.2754480364781729E-2</v>
      </c>
      <c r="I75" s="175">
        <f>'[2]SPU investering'!H3</f>
        <v>702464614</v>
      </c>
      <c r="J75" s="175">
        <f t="shared" si="170"/>
        <v>-51107447.966216974</v>
      </c>
      <c r="K75" s="176">
        <v>-5.0555631562898301E-2</v>
      </c>
      <c r="L75" s="175">
        <f>'[2]SPU investering'!H4</f>
        <v>342980101</v>
      </c>
      <c r="M75" s="177">
        <f t="shared" si="171"/>
        <v>-17339575.619561646</v>
      </c>
      <c r="N75" s="174">
        <v>-5.5832892729720716E-2</v>
      </c>
      <c r="O75" s="175">
        <f>'[2]SPU investering'!H5</f>
        <v>650523198</v>
      </c>
      <c r="P75" s="175">
        <f t="shared" si="172"/>
        <v>-36320591.932128869</v>
      </c>
      <c r="Q75" s="176">
        <v>-1.4022494405830262E-2</v>
      </c>
      <c r="R75" s="178">
        <f>'[2]SPU investering'!H6</f>
        <v>279513953</v>
      </c>
      <c r="S75" s="178">
        <f t="shared" si="173"/>
        <v>-3919482.8422940029</v>
      </c>
      <c r="T75" s="176">
        <v>-4.0136840775297521E-2</v>
      </c>
      <c r="U75" s="178">
        <f>'[2]SPU investering'!H7</f>
        <v>138394659</v>
      </c>
      <c r="V75" s="178">
        <f t="shared" si="174"/>
        <v>-5554724.3924345961</v>
      </c>
      <c r="W75" s="176">
        <v>-1.2668463046608956E-2</v>
      </c>
      <c r="X75" s="178">
        <f>'[2]SPU investering'!H8</f>
        <v>0</v>
      </c>
      <c r="Y75" s="179">
        <f t="shared" si="175"/>
        <v>0</v>
      </c>
      <c r="Z75" s="174">
        <v>6.823583743916331E-2</v>
      </c>
      <c r="AA75" s="175">
        <f>'[2]SPU investering'!H9</f>
        <v>113815979</v>
      </c>
      <c r="AB75" s="177">
        <f t="shared" si="176"/>
        <v>7766328.6410232252</v>
      </c>
      <c r="AC75" s="174">
        <v>0</v>
      </c>
      <c r="AD75" s="175">
        <v>0</v>
      </c>
      <c r="AE75" s="177">
        <f t="shared" si="177"/>
        <v>0</v>
      </c>
      <c r="AF75" s="174">
        <v>0.10033502748559663</v>
      </c>
      <c r="AG75" s="175">
        <f>'[2]SPU investering'!H11</f>
        <v>44281712</v>
      </c>
      <c r="AH75" s="175">
        <f t="shared" si="168"/>
        <v>4443006.7906292742</v>
      </c>
      <c r="AI75" s="331">
        <v>2.39192250799228E-2</v>
      </c>
      <c r="AJ75" s="231">
        <v>1117667437</v>
      </c>
      <c r="AK75" s="173">
        <f t="shared" si="178"/>
        <v>26733738.990103435</v>
      </c>
      <c r="AL75" s="332">
        <v>-5.2524462502962804E-2</v>
      </c>
      <c r="AM75" s="173">
        <v>6853194261</v>
      </c>
      <c r="AN75" s="173">
        <f t="shared" si="179"/>
        <v>-359960344.98741436</v>
      </c>
      <c r="AO75" s="503">
        <v>0</v>
      </c>
      <c r="AP75" s="173">
        <v>3111273083</v>
      </c>
      <c r="AQ75" s="316">
        <f t="shared" si="180"/>
        <v>0</v>
      </c>
      <c r="AR75" s="332">
        <v>-0.1124246067327944</v>
      </c>
      <c r="AS75" s="173">
        <v>209592358</v>
      </c>
      <c r="AT75" s="173">
        <f t="shared" si="181"/>
        <v>-23563338.422349054</v>
      </c>
      <c r="AU75" s="332">
        <v>0.20932434543007697</v>
      </c>
      <c r="AV75" s="173">
        <v>0</v>
      </c>
      <c r="AW75" s="173">
        <f t="shared" si="182"/>
        <v>0</v>
      </c>
      <c r="AX75" s="176">
        <v>6.4098408618962516E-2</v>
      </c>
      <c r="AY75" s="178">
        <f>'[2]SPU investering'!H12</f>
        <v>257180196</v>
      </c>
      <c r="AZ75" s="179">
        <f t="shared" si="183"/>
        <v>16484841.291912869</v>
      </c>
      <c r="BA75" s="174">
        <v>-3.2318529011099099E-2</v>
      </c>
      <c r="BB75" s="177">
        <f>'[2]SPU investering'!H13</f>
        <v>324680495</v>
      </c>
      <c r="BC75" s="177">
        <f t="shared" si="184"/>
        <v>-10493195.996995516</v>
      </c>
      <c r="BD75" s="332">
        <v>6.4898888995156265E-2</v>
      </c>
      <c r="BE75" s="173">
        <v>1561072300</v>
      </c>
      <c r="BF75" s="172">
        <f t="shared" si="185"/>
        <v>101311857.91111328</v>
      </c>
      <c r="BG75" s="203">
        <v>0.32600974549750628</v>
      </c>
      <c r="BH75" s="173">
        <v>396019770</v>
      </c>
      <c r="BI75" s="177">
        <f t="shared" si="136"/>
        <v>129106304.42968097</v>
      </c>
      <c r="BJ75" s="203">
        <v>-9.6564538608557161E-4</v>
      </c>
      <c r="BK75" s="177">
        <f>'[2]SPU investering'!H14</f>
        <v>18070568</v>
      </c>
      <c r="BL75" s="177">
        <f t="shared" si="137"/>
        <v>-17449.760613145576</v>
      </c>
      <c r="BM75" s="203">
        <v>-3.028427832638356E-2</v>
      </c>
      <c r="BN75" s="173">
        <v>392461406</v>
      </c>
      <c r="BO75" s="177">
        <f t="shared" si="186"/>
        <v>-11885410.451667819</v>
      </c>
      <c r="BP75" s="332">
        <v>-1.9414816473317362E-2</v>
      </c>
      <c r="BQ75" s="173">
        <v>837604973</v>
      </c>
      <c r="BR75" s="172">
        <f t="shared" si="187"/>
        <v>-16261946.827932945</v>
      </c>
      <c r="BS75" s="174">
        <v>-2.5843314308065215E-2</v>
      </c>
      <c r="BT75" s="175">
        <f>'[2]SPU investering'!H15</f>
        <v>3629823415</v>
      </c>
      <c r="BU75" s="177">
        <f t="shared" si="188"/>
        <v>-93806667.396619648</v>
      </c>
      <c r="BV75" s="174">
        <v>-1.3693864990861912E-3</v>
      </c>
      <c r="BW75" s="175">
        <f>'[2]SPU investering'!H16</f>
        <v>409298996</v>
      </c>
      <c r="BX75" s="177">
        <f>BV75*BW75</f>
        <v>-560488.51921193302</v>
      </c>
      <c r="BY75" s="174">
        <v>-9.0471047494430357E-2</v>
      </c>
      <c r="BZ75" s="175">
        <f>'[2]SPU investering'!H17</f>
        <v>79999521</v>
      </c>
      <c r="CA75" s="177">
        <f t="shared" si="189"/>
        <v>-7237640.4639226785</v>
      </c>
      <c r="CB75" s="174">
        <v>1.9675585136609941E-2</v>
      </c>
      <c r="CC75" s="175">
        <f>'[2]SPU investering'!H18</f>
        <v>2020796510</v>
      </c>
      <c r="CD75" s="177">
        <f t="shared" si="190"/>
        <v>39760353.776269242</v>
      </c>
      <c r="CE75" s="174">
        <v>-3.8748934367381156E-3</v>
      </c>
      <c r="CF75" s="175">
        <v>0</v>
      </c>
      <c r="CG75" s="177">
        <f t="shared" si="191"/>
        <v>0</v>
      </c>
      <c r="CH75" s="174">
        <v>3.7020317847480534E-2</v>
      </c>
      <c r="CI75" s="175">
        <f>'[2]SPU investering'!H20</f>
        <v>13410471</v>
      </c>
      <c r="CJ75" s="177">
        <f t="shared" si="192"/>
        <v>496459.89890442014</v>
      </c>
      <c r="CK75" s="174">
        <v>-1.6424572228440459E-2</v>
      </c>
      <c r="CL75" s="175">
        <f>'[2]SPU investering'!H21</f>
        <v>7089484</v>
      </c>
      <c r="CM75" s="177">
        <f t="shared" si="193"/>
        <v>-116441.74202037299</v>
      </c>
      <c r="CN75" s="174">
        <v>1.4128895605921284E-2</v>
      </c>
      <c r="CO75" s="175">
        <v>0</v>
      </c>
      <c r="CP75" s="177">
        <f t="shared" si="194"/>
        <v>0</v>
      </c>
      <c r="CQ75" s="174">
        <v>-1.8919306507762527E-2</v>
      </c>
      <c r="CR75" s="175">
        <v>0</v>
      </c>
      <c r="CS75" s="177">
        <f t="shared" si="195"/>
        <v>0</v>
      </c>
      <c r="CT75" s="174">
        <v>-2.4178005552783464E-2</v>
      </c>
      <c r="CU75" s="175">
        <f>'[2]SPU investering'!H24</f>
        <v>128739109</v>
      </c>
      <c r="CV75" s="177">
        <f t="shared" si="196"/>
        <v>-3112654.8922623955</v>
      </c>
      <c r="CW75" s="174">
        <v>3.7472302280477369E-2</v>
      </c>
      <c r="CX75" s="175">
        <v>0</v>
      </c>
      <c r="CY75" s="177">
        <f t="shared" si="197"/>
        <v>0</v>
      </c>
      <c r="CZ75" s="174">
        <v>0.15186393626751526</v>
      </c>
      <c r="DA75" s="175">
        <v>0</v>
      </c>
      <c r="DB75" s="177">
        <f t="shared" si="198"/>
        <v>0</v>
      </c>
      <c r="DC75" s="228">
        <v>0</v>
      </c>
      <c r="DD75" s="334">
        <v>0</v>
      </c>
      <c r="DE75" s="316">
        <f t="shared" si="199"/>
        <v>0</v>
      </c>
      <c r="DF75" s="174">
        <v>-1.2745784220596568E-2</v>
      </c>
      <c r="DG75" s="175">
        <v>0</v>
      </c>
      <c r="DH75" s="177">
        <f t="shared" si="200"/>
        <v>0</v>
      </c>
      <c r="DI75" s="332">
        <v>1.5078591696816411E-2</v>
      </c>
      <c r="DJ75" s="173">
        <v>167722906</v>
      </c>
      <c r="DK75" s="173">
        <f t="shared" si="201"/>
        <v>2529025.2177775195</v>
      </c>
      <c r="DL75" s="174">
        <v>-0.17581619854286529</v>
      </c>
      <c r="DM75" s="175">
        <f>'[2]SPU investering'!H28</f>
        <v>150170403</v>
      </c>
      <c r="DN75" s="177">
        <f t="shared" si="202"/>
        <v>-26402389.389110092</v>
      </c>
      <c r="DO75" s="332">
        <v>4.3870645729071019E-2</v>
      </c>
      <c r="DP75" s="173">
        <v>12123606</v>
      </c>
      <c r="DQ75" s="173">
        <f t="shared" si="203"/>
        <v>531870.4237848398</v>
      </c>
      <c r="DR75" s="431">
        <v>0.12658655190713808</v>
      </c>
      <c r="DS75" s="427">
        <v>23623479</v>
      </c>
      <c r="DT75" s="335">
        <v>2990414.7506606863</v>
      </c>
      <c r="DU75" s="174">
        <v>0.15462857445972716</v>
      </c>
      <c r="DV75" s="175">
        <f>'[2]SPU investering'!H29</f>
        <v>13828622</v>
      </c>
      <c r="DW75" s="177">
        <f t="shared" si="204"/>
        <v>2138300.106602421</v>
      </c>
      <c r="DX75" s="174">
        <v>0.14321131781170948</v>
      </c>
      <c r="DY75" s="179">
        <v>0</v>
      </c>
      <c r="DZ75" s="179">
        <f t="shared" si="205"/>
        <v>0</v>
      </c>
      <c r="EB75" s="180">
        <f t="shared" si="206"/>
        <v>-54171638279.811211</v>
      </c>
      <c r="ED75" s="180">
        <f t="shared" si="207"/>
        <v>1619919254820</v>
      </c>
      <c r="EF75" s="182">
        <f t="shared" si="208"/>
        <v>-3.3440949676118631E-2</v>
      </c>
      <c r="EG75" s="183">
        <v>-3.3149363191475899E-2</v>
      </c>
    </row>
    <row r="76" spans="1:137" ht="15.75">
      <c r="A76" s="171">
        <v>40210</v>
      </c>
      <c r="B76" s="172">
        <v>1589502446913.2136</v>
      </c>
      <c r="C76" s="173">
        <v>20013515833.563259</v>
      </c>
      <c r="D76" s="610"/>
      <c r="E76" s="174">
        <v>2.9493943979386858E-2</v>
      </c>
      <c r="F76" s="175">
        <f>F75*(1+E75)</f>
        <v>80780077.399119183</v>
      </c>
      <c r="G76" s="175">
        <f t="shared" si="169"/>
        <v>2382523.0774601558</v>
      </c>
      <c r="H76" s="176">
        <v>-3.9365472971793533E-2</v>
      </c>
      <c r="I76" s="175">
        <f>I75*(1+H75)</f>
        <v>651357166.03378308</v>
      </c>
      <c r="J76" s="175">
        <f t="shared" si="170"/>
        <v>-25640982.914486922</v>
      </c>
      <c r="K76" s="176">
        <v>-5.7799750115699489E-2</v>
      </c>
      <c r="L76" s="175">
        <f>L75*(1+K75)</f>
        <v>325640525.38043833</v>
      </c>
      <c r="M76" s="177">
        <f t="shared" si="171"/>
        <v>-18821940.994534433</v>
      </c>
      <c r="N76" s="174">
        <v>-4.2794169800184131E-3</v>
      </c>
      <c r="O76" s="175">
        <f>O75*(1+N75)</f>
        <v>614202606.06787109</v>
      </c>
      <c r="P76" s="175">
        <f t="shared" si="172"/>
        <v>-2628429.0615784079</v>
      </c>
      <c r="Q76" s="176">
        <v>-7.8389218072765499E-2</v>
      </c>
      <c r="R76" s="178">
        <f>R75*(1+Q75)</f>
        <v>275594470.15770602</v>
      </c>
      <c r="S76" s="178">
        <f t="shared" si="173"/>
        <v>-21603635.020840682</v>
      </c>
      <c r="T76" s="176">
        <v>-4.4469144895427477E-2</v>
      </c>
      <c r="U76" s="178">
        <f>U75*(1+T75)</f>
        <v>132839934.6075654</v>
      </c>
      <c r="V76" s="178">
        <f t="shared" si="174"/>
        <v>-5907278.2999629369</v>
      </c>
      <c r="W76" s="176">
        <v>7.5694430770043869E-2</v>
      </c>
      <c r="X76" s="178">
        <v>0</v>
      </c>
      <c r="Y76" s="179">
        <f t="shared" si="175"/>
        <v>0</v>
      </c>
      <c r="Z76" s="174">
        <v>6.8587938474378059E-4</v>
      </c>
      <c r="AA76" s="175">
        <f>AA75*(1+Z75)</f>
        <v>121582307.64102323</v>
      </c>
      <c r="AB76" s="177">
        <f t="shared" si="176"/>
        <v>83390.798360554065</v>
      </c>
      <c r="AC76" s="174">
        <v>0</v>
      </c>
      <c r="AD76" s="175">
        <v>0</v>
      </c>
      <c r="AE76" s="177">
        <f t="shared" si="177"/>
        <v>0</v>
      </c>
      <c r="AF76" s="174">
        <v>5.4921667141833948E-2</v>
      </c>
      <c r="AG76" s="175">
        <f>AG75*(1+AF75)</f>
        <v>48724718.790629268</v>
      </c>
      <c r="AH76" s="175">
        <f t="shared" si="168"/>
        <v>2676042.7869984028</v>
      </c>
      <c r="AI76" s="331">
        <v>2.2787820520698094E-3</v>
      </c>
      <c r="AJ76" s="231">
        <f>AJ75*(1+AI75)</f>
        <v>1144401175.9901032</v>
      </c>
      <c r="AK76" s="173">
        <f t="shared" si="178"/>
        <v>2607840.8602138306</v>
      </c>
      <c r="AL76" s="332">
        <v>-9.418953920567591E-2</v>
      </c>
      <c r="AM76" s="173">
        <f>AM75*(1+AL75)</f>
        <v>6493233916.0125856</v>
      </c>
      <c r="AN76" s="173">
        <f t="shared" si="179"/>
        <v>-611594710.50389194</v>
      </c>
      <c r="AO76" s="503">
        <v>0</v>
      </c>
      <c r="AP76" s="173">
        <f>AP75*(1+AO75)</f>
        <v>3111273083</v>
      </c>
      <c r="AQ76" s="316">
        <f t="shared" si="180"/>
        <v>0</v>
      </c>
      <c r="AR76" s="332">
        <v>-0.13677996642779552</v>
      </c>
      <c r="AS76" s="173">
        <f>AS75*(1+AR75)</f>
        <v>186029019.57765093</v>
      </c>
      <c r="AT76" s="173">
        <f t="shared" si="181"/>
        <v>-25445043.052426811</v>
      </c>
      <c r="AU76" s="332">
        <v>0.15369163814020056</v>
      </c>
      <c r="AV76" s="173">
        <v>0</v>
      </c>
      <c r="AW76" s="173">
        <f t="shared" si="182"/>
        <v>0</v>
      </c>
      <c r="AX76" s="176">
        <v>-0.14745416629754782</v>
      </c>
      <c r="AY76" s="178">
        <f>AY75*(1+AX75)</f>
        <v>273665037.29191285</v>
      </c>
      <c r="AZ76" s="179">
        <f t="shared" si="183"/>
        <v>-40353049.91866634</v>
      </c>
      <c r="BA76" s="174">
        <v>1.6820448394359221E-2</v>
      </c>
      <c r="BB76" s="177">
        <f>BB75*(1+BA75)</f>
        <v>314187299.00300449</v>
      </c>
      <c r="BC76" s="177">
        <f t="shared" si="184"/>
        <v>5284771.2490431471</v>
      </c>
      <c r="BD76" s="332">
        <v>-1.4415696225506404E-2</v>
      </c>
      <c r="BE76" s="173">
        <f>BE75*(1+BD75)</f>
        <v>1662384157.9111133</v>
      </c>
      <c r="BF76" s="172">
        <f t="shared" si="185"/>
        <v>-23964425.030540876</v>
      </c>
      <c r="BG76" s="203">
        <v>-1.9053609164120799E-2</v>
      </c>
      <c r="BH76" s="177">
        <f>BH75*(1+BG75)</f>
        <v>525126074.429681</v>
      </c>
      <c r="BI76" s="177">
        <f t="shared" si="136"/>
        <v>-10005546.984072151</v>
      </c>
      <c r="BJ76" s="203">
        <v>-3.3020395049440696E-2</v>
      </c>
      <c r="BK76" s="177">
        <f>BK75*(1+BJ75)</f>
        <v>18053118.239386853</v>
      </c>
      <c r="BL76" s="177">
        <f t="shared" si="137"/>
        <v>-596121.09613881714</v>
      </c>
      <c r="BM76" s="203">
        <v>-3.9159011447977548E-3</v>
      </c>
      <c r="BN76" s="177">
        <f>BN75*(1+BM75)</f>
        <v>380575995.54833215</v>
      </c>
      <c r="BO76" s="177">
        <f t="shared" si="186"/>
        <v>-1490297.9766502592</v>
      </c>
      <c r="BP76" s="332">
        <v>-3.7543175374000856E-2</v>
      </c>
      <c r="BQ76" s="173">
        <f>BQ75*(1+BP75)</f>
        <v>821343026.17206705</v>
      </c>
      <c r="BR76" s="172">
        <f t="shared" si="187"/>
        <v>-30835825.27379049</v>
      </c>
      <c r="BS76" s="174">
        <v>-9.5043914752535888E-2</v>
      </c>
      <c r="BT76" s="175">
        <f>BT75*(1+BS75)</f>
        <v>3536016747.6033807</v>
      </c>
      <c r="BU76" s="177">
        <f t="shared" si="188"/>
        <v>-336076874.32275492</v>
      </c>
      <c r="BV76" s="174">
        <v>2.2993494013323842E-2</v>
      </c>
      <c r="BW76" s="175">
        <f>BW75*(1+BV75)</f>
        <v>408738507.48078805</v>
      </c>
      <c r="BX76" s="177">
        <f t="shared" ref="BX76:BX131" si="209">BV76*BW76</f>
        <v>9398326.4247744232</v>
      </c>
      <c r="BY76" s="174">
        <v>-1.915545645440226E-2</v>
      </c>
      <c r="BZ76" s="175">
        <f>BZ75*(1+BY75)</f>
        <v>72761880.536077321</v>
      </c>
      <c r="CA76" s="177">
        <f t="shared" si="189"/>
        <v>-1393787.0341492484</v>
      </c>
      <c r="CB76" s="174">
        <v>-3.6774395290724279E-2</v>
      </c>
      <c r="CC76" s="175">
        <f>CC75*(1+CB75)</f>
        <v>2060556863.7762692</v>
      </c>
      <c r="CD76" s="177">
        <f t="shared" si="190"/>
        <v>-75775732.627523631</v>
      </c>
      <c r="CE76" s="174">
        <v>0.11364535553454697</v>
      </c>
      <c r="CF76" s="175">
        <v>0</v>
      </c>
      <c r="CG76" s="177">
        <f t="shared" si="191"/>
        <v>0</v>
      </c>
      <c r="CH76" s="174">
        <v>-4.6344827377709272E-2</v>
      </c>
      <c r="CI76" s="175">
        <f>CI75*(1+CH75)</f>
        <v>13906930.89890442</v>
      </c>
      <c r="CJ76" s="177">
        <f t="shared" si="192"/>
        <v>-644514.31186345662</v>
      </c>
      <c r="CK76" s="174">
        <v>-0.10067412852254326</v>
      </c>
      <c r="CL76" s="175">
        <f>CL75*(1+CK75)</f>
        <v>6973042.2579796277</v>
      </c>
      <c r="CM76" s="177">
        <f t="shared" si="193"/>
        <v>-702004.95247296628</v>
      </c>
      <c r="CN76" s="174">
        <v>1.6321908257054041E-2</v>
      </c>
      <c r="CO76" s="175">
        <v>0</v>
      </c>
      <c r="CP76" s="177">
        <f t="shared" si="194"/>
        <v>0</v>
      </c>
      <c r="CQ76" s="174">
        <v>-3.4203473816212304E-2</v>
      </c>
      <c r="CR76" s="175">
        <v>0</v>
      </c>
      <c r="CS76" s="177">
        <f t="shared" si="195"/>
        <v>0</v>
      </c>
      <c r="CT76" s="174">
        <v>4.834888514231258E-2</v>
      </c>
      <c r="CU76" s="175">
        <f>CU75*(1+CT75)</f>
        <v>125626454.1077376</v>
      </c>
      <c r="CV76" s="177">
        <f t="shared" si="196"/>
        <v>6073899.0004910072</v>
      </c>
      <c r="CW76" s="174">
        <v>2.0070321730954973E-3</v>
      </c>
      <c r="CX76" s="175">
        <v>0</v>
      </c>
      <c r="CY76" s="177">
        <f t="shared" si="197"/>
        <v>0</v>
      </c>
      <c r="CZ76" s="174">
        <v>-4.1238782340111656E-2</v>
      </c>
      <c r="DA76" s="175">
        <v>0</v>
      </c>
      <c r="DB76" s="177">
        <f t="shared" si="198"/>
        <v>0</v>
      </c>
      <c r="DC76" s="228">
        <v>0</v>
      </c>
      <c r="DD76" s="334">
        <v>0</v>
      </c>
      <c r="DE76" s="316">
        <f t="shared" si="199"/>
        <v>0</v>
      </c>
      <c r="DF76" s="174">
        <v>-7.4476394964516548E-3</v>
      </c>
      <c r="DG76" s="175">
        <v>0</v>
      </c>
      <c r="DH76" s="177">
        <f t="shared" si="200"/>
        <v>0</v>
      </c>
      <c r="DI76" s="332">
        <v>1.139634088268174E-2</v>
      </c>
      <c r="DJ76" s="173">
        <f>DJ75*(1+DI75)</f>
        <v>170251931.21777752</v>
      </c>
      <c r="DK76" s="173">
        <f t="shared" si="201"/>
        <v>1940249.0440926775</v>
      </c>
      <c r="DL76" s="174">
        <v>0.15862942381664491</v>
      </c>
      <c r="DM76" s="175">
        <f>DM75*(1+DL75)</f>
        <v>123768013.61088991</v>
      </c>
      <c r="DN76" s="177">
        <f t="shared" si="202"/>
        <v>19633248.68602613</v>
      </c>
      <c r="DO76" s="332">
        <v>-0.1284578568751838</v>
      </c>
      <c r="DP76" s="173">
        <f>DP75*(1+DO75)</f>
        <v>12655476.423784839</v>
      </c>
      <c r="DQ76" s="173">
        <f t="shared" si="203"/>
        <v>-1625695.3791338156</v>
      </c>
      <c r="DR76" s="431">
        <v>8.3321128537054617E-2</v>
      </c>
      <c r="DS76" s="335">
        <v>26613893.750660688</v>
      </c>
      <c r="DT76" s="335">
        <v>2217499.6620703139</v>
      </c>
      <c r="DU76" s="174">
        <v>0.111502936467046</v>
      </c>
      <c r="DV76" s="175">
        <f>DV75*(1+DU75)</f>
        <v>15966922.106602421</v>
      </c>
      <c r="DW76" s="177">
        <f t="shared" si="204"/>
        <v>1780358.701226762</v>
      </c>
      <c r="DX76" s="174">
        <v>2.254162304011864E-3</v>
      </c>
      <c r="DY76" s="179">
        <v>0</v>
      </c>
      <c r="DZ76" s="179">
        <f t="shared" si="205"/>
        <v>0</v>
      </c>
      <c r="EB76" s="180">
        <f t="shared" si="206"/>
        <v>21194543578.027973</v>
      </c>
      <c r="ED76" s="180">
        <f t="shared" si="207"/>
        <v>1565747616540.1885</v>
      </c>
      <c r="EF76" s="182">
        <f t="shared" si="208"/>
        <v>1.3536372882917921E-2</v>
      </c>
      <c r="EG76" s="183">
        <v>1.2591056951456202E-2</v>
      </c>
    </row>
    <row r="77" spans="1:137" ht="15.75">
      <c r="A77" s="171">
        <v>40238</v>
      </c>
      <c r="B77" s="172">
        <v>1609515962746.7769</v>
      </c>
      <c r="C77" s="173">
        <v>115471800623.76453</v>
      </c>
      <c r="D77" s="610"/>
      <c r="E77" s="174">
        <v>-3.4888255137145767E-2</v>
      </c>
      <c r="F77" s="175">
        <f t="shared" ref="F77:F86" si="210">F76*(1+E76)</f>
        <v>83162600.476579338</v>
      </c>
      <c r="G77" s="175">
        <f t="shared" si="169"/>
        <v>-2901398.0232954202</v>
      </c>
      <c r="H77" s="176">
        <v>-4.9775187548953576E-2</v>
      </c>
      <c r="I77" s="175">
        <f t="shared" ref="I77:I86" si="211">I76*(1+H76)</f>
        <v>625716183.11929619</v>
      </c>
      <c r="J77" s="175">
        <f t="shared" si="170"/>
        <v>-31145140.367178347</v>
      </c>
      <c r="K77" s="176">
        <v>8.1518710549056104E-4</v>
      </c>
      <c r="L77" s="175">
        <f t="shared" ref="L77:L86" si="212">L76*(1+K76)</f>
        <v>306818584.38590389</v>
      </c>
      <c r="M77" s="177">
        <f t="shared" si="171"/>
        <v>250114.55371625646</v>
      </c>
      <c r="N77" s="174">
        <v>6.3309989603241995E-2</v>
      </c>
      <c r="O77" s="175">
        <f t="shared" ref="O77:O86" si="213">O76*(1+N76)</f>
        <v>611574177.0062927</v>
      </c>
      <c r="P77" s="175">
        <f t="shared" si="172"/>
        <v>38718754.787879668</v>
      </c>
      <c r="Q77" s="176">
        <v>1.2988082613085849E-2</v>
      </c>
      <c r="R77" s="178">
        <f t="shared" ref="R77:R86" si="214">R76*(1+Q76)</f>
        <v>253990835.13686535</v>
      </c>
      <c r="S77" s="178">
        <f t="shared" si="173"/>
        <v>3298853.9497242752</v>
      </c>
      <c r="T77" s="176">
        <v>-6.5988491417953796E-3</v>
      </c>
      <c r="U77" s="178">
        <f t="shared" ref="U77:U86" si="215">U76*(1+T76)</f>
        <v>126932656.30760247</v>
      </c>
      <c r="V77" s="178">
        <f t="shared" si="174"/>
        <v>-837609.45014123037</v>
      </c>
      <c r="W77" s="176">
        <v>-1.131092985710107E-2</v>
      </c>
      <c r="X77" s="178">
        <v>0</v>
      </c>
      <c r="Y77" s="179">
        <f t="shared" si="175"/>
        <v>0</v>
      </c>
      <c r="Z77" s="174">
        <v>0.19982152947364626</v>
      </c>
      <c r="AA77" s="175">
        <f t="shared" ref="AA77:AA86" si="216">AA76*(1+Z76)</f>
        <v>121665698.43938377</v>
      </c>
      <c r="AB77" s="177">
        <f t="shared" si="176"/>
        <v>24311425.946637083</v>
      </c>
      <c r="AC77" s="174">
        <v>0</v>
      </c>
      <c r="AD77" s="175">
        <v>0</v>
      </c>
      <c r="AE77" s="177">
        <f t="shared" si="177"/>
        <v>0</v>
      </c>
      <c r="AF77" s="174">
        <v>-4.1464942766995479E-2</v>
      </c>
      <c r="AG77" s="175">
        <f t="shared" ref="AG77:AG86" si="217">AG76*(1+AF76)</f>
        <v>51400761.577627674</v>
      </c>
      <c r="AH77" s="175">
        <f t="shared" si="168"/>
        <v>-2131329.6369963116</v>
      </c>
      <c r="AI77" s="331">
        <v>4.8925618136441459E-2</v>
      </c>
      <c r="AJ77" s="231">
        <f t="shared" ref="AJ77:AJ86" si="218">AJ76*(1+AI76)</f>
        <v>1147009016.850317</v>
      </c>
      <c r="AK77" s="173">
        <f t="shared" si="178"/>
        <v>56118125.157473758</v>
      </c>
      <c r="AL77" s="332">
        <v>0.10760986579544758</v>
      </c>
      <c r="AM77" s="173">
        <f t="shared" ref="AM77:AM86" si="219">AM76*(1+AL76)</f>
        <v>5881639205.5086937</v>
      </c>
      <c r="AN77" s="173">
        <f t="shared" si="179"/>
        <v>632922405.56203341</v>
      </c>
      <c r="AO77" s="503">
        <v>0</v>
      </c>
      <c r="AP77" s="173">
        <f t="shared" ref="AP77:AP86" si="220">AP76*(1+AO76)</f>
        <v>3111273083</v>
      </c>
      <c r="AQ77" s="316">
        <f t="shared" si="180"/>
        <v>0</v>
      </c>
      <c r="AR77" s="332">
        <v>0.20621191319490453</v>
      </c>
      <c r="AS77" s="173">
        <f t="shared" ref="AS77:AS86" si="221">AS76*(1+AR76)</f>
        <v>160583976.52522412</v>
      </c>
      <c r="AT77" s="173">
        <f t="shared" si="181"/>
        <v>33114329.027712103</v>
      </c>
      <c r="AU77" s="332">
        <v>0.11569711078928899</v>
      </c>
      <c r="AV77" s="173">
        <v>0</v>
      </c>
      <c r="AW77" s="173">
        <f t="shared" si="182"/>
        <v>0</v>
      </c>
      <c r="AX77" s="176">
        <v>0.1278526034150668</v>
      </c>
      <c r="AY77" s="178">
        <f t="shared" ref="AY77:AY86" si="222">AY76*(1+AX76)</f>
        <v>233311987.37324652</v>
      </c>
      <c r="AZ77" s="179">
        <f t="shared" si="183"/>
        <v>29829544.993612759</v>
      </c>
      <c r="BA77" s="174">
        <v>7.2377357620657737E-2</v>
      </c>
      <c r="BB77" s="177">
        <f t="shared" ref="BB77:BB86" si="223">BB76*(1+BA76)</f>
        <v>319472070.25204766</v>
      </c>
      <c r="BC77" s="177">
        <f t="shared" si="184"/>
        <v>23122544.278444346</v>
      </c>
      <c r="BD77" s="332">
        <v>2.9000279663222626E-2</v>
      </c>
      <c r="BE77" s="173">
        <f t="shared" ref="BE77:BE86" si="224">BE76*(1+BD76)</f>
        <v>1638419732.8805723</v>
      </c>
      <c r="BF77" s="172">
        <f t="shared" si="185"/>
        <v>47514630.459279113</v>
      </c>
      <c r="BG77" s="203">
        <v>9.8109859274611855E-2</v>
      </c>
      <c r="BH77" s="177">
        <f t="shared" ref="BH77:BH86" si="225">BH76*(1+BG76)</f>
        <v>515120527.44560885</v>
      </c>
      <c r="BI77" s="177">
        <f t="shared" si="136"/>
        <v>50538402.457152516</v>
      </c>
      <c r="BJ77" s="203">
        <v>-2.0552965057382605E-2</v>
      </c>
      <c r="BK77" s="177">
        <f t="shared" ref="BK77:BK86" si="226">BK76*(1+BJ76)</f>
        <v>17456997.143248037</v>
      </c>
      <c r="BL77" s="177">
        <f t="shared" si="137"/>
        <v>-358793.05229200487</v>
      </c>
      <c r="BM77" s="203">
        <v>0.10793554886874979</v>
      </c>
      <c r="BN77" s="177">
        <f t="shared" ref="BN77:BN86" si="227">BN76*(1+BM76)</f>
        <v>379085697.57168186</v>
      </c>
      <c r="BO77" s="177">
        <f t="shared" si="186"/>
        <v>40916822.835692368</v>
      </c>
      <c r="BP77" s="332">
        <v>4.602121088963837E-2</v>
      </c>
      <c r="BQ77" s="173">
        <f t="shared" ref="BQ77:BQ86" si="228">BQ76*(1+BP76)</f>
        <v>790507200.89827657</v>
      </c>
      <c r="BR77" s="172">
        <f t="shared" si="187"/>
        <v>36380098.602317311</v>
      </c>
      <c r="BS77" s="174">
        <v>8.038211763218046E-3</v>
      </c>
      <c r="BT77" s="175">
        <f t="shared" ref="BT77:BT86" si="229">BT76*(1+BS76)</f>
        <v>3199939873.2806258</v>
      </c>
      <c r="BU77" s="177">
        <f t="shared" si="188"/>
        <v>25721794.330994789</v>
      </c>
      <c r="BV77" s="174">
        <v>2.851326313785096E-2</v>
      </c>
      <c r="BW77" s="175">
        <f t="shared" ref="BW77:BW86" si="230">BW76*(1+BV76)</f>
        <v>418136833.90556246</v>
      </c>
      <c r="BX77" s="177">
        <f t="shared" si="209"/>
        <v>11922445.572777184</v>
      </c>
      <c r="BY77" s="174">
        <v>3.8008210451130862E-2</v>
      </c>
      <c r="BZ77" s="175">
        <f t="shared" ref="BZ77:BZ86" si="231">BZ76*(1+BY76)</f>
        <v>71368093.501928061</v>
      </c>
      <c r="CA77" s="177">
        <f t="shared" si="189"/>
        <v>2712573.5173172667</v>
      </c>
      <c r="CB77" s="174">
        <v>1.7055544651178773E-2</v>
      </c>
      <c r="CC77" s="175">
        <f t="shared" ref="CC77:CC86" si="232">CC76*(1+CB76)</f>
        <v>1984781131.1487458</v>
      </c>
      <c r="CD77" s="177">
        <f t="shared" si="190"/>
        <v>33851523.205124542</v>
      </c>
      <c r="CE77" s="174">
        <v>0.27973197411273282</v>
      </c>
      <c r="CF77" s="175">
        <v>0</v>
      </c>
      <c r="CG77" s="177">
        <f t="shared" si="191"/>
        <v>0</v>
      </c>
      <c r="CH77" s="174">
        <v>9.9181522934583717E-3</v>
      </c>
      <c r="CI77" s="175">
        <f t="shared" ref="CI77:CI86" si="233">CI76*(1+CH76)</f>
        <v>13262416.587040965</v>
      </c>
      <c r="CJ77" s="177">
        <f t="shared" si="192"/>
        <v>131538.6674895607</v>
      </c>
      <c r="CK77" s="174">
        <v>3.8316301209318636E-2</v>
      </c>
      <c r="CL77" s="175">
        <f t="shared" ref="CL77:CL86" si="234">CL76*(1+CK76)</f>
        <v>6271037.3055066615</v>
      </c>
      <c r="CM77" s="177">
        <f t="shared" si="193"/>
        <v>240282.95429266719</v>
      </c>
      <c r="CN77" s="174">
        <v>4.2678822339809346E-2</v>
      </c>
      <c r="CO77" s="175">
        <v>0</v>
      </c>
      <c r="CP77" s="177">
        <f t="shared" si="194"/>
        <v>0</v>
      </c>
      <c r="CQ77" s="174">
        <v>-0.13107900728264638</v>
      </c>
      <c r="CR77" s="175">
        <v>0</v>
      </c>
      <c r="CS77" s="177">
        <f t="shared" si="195"/>
        <v>0</v>
      </c>
      <c r="CT77" s="174">
        <v>1.1180260956558897E-2</v>
      </c>
      <c r="CU77" s="175">
        <f t="shared" ref="CU77:CU86" si="235">CU76*(1+CT76)</f>
        <v>131700353.10822861</v>
      </c>
      <c r="CV77" s="177">
        <f t="shared" si="196"/>
        <v>1472444.3158209485</v>
      </c>
      <c r="CW77" s="174">
        <v>7.4441867826386982E-2</v>
      </c>
      <c r="CX77" s="175">
        <v>0</v>
      </c>
      <c r="CY77" s="177">
        <f t="shared" si="197"/>
        <v>0</v>
      </c>
      <c r="CZ77" s="174">
        <v>0.22753355167061298</v>
      </c>
      <c r="DA77" s="175">
        <v>0</v>
      </c>
      <c r="DB77" s="177">
        <f t="shared" si="198"/>
        <v>0</v>
      </c>
      <c r="DC77" s="332">
        <v>9.8507789270441515E-2</v>
      </c>
      <c r="DD77" s="334">
        <v>0</v>
      </c>
      <c r="DE77" s="316">
        <f t="shared" si="199"/>
        <v>0</v>
      </c>
      <c r="DF77" s="174">
        <v>9.1529525802231629E-2</v>
      </c>
      <c r="DG77" s="175">
        <v>0</v>
      </c>
      <c r="DH77" s="177">
        <f t="shared" si="200"/>
        <v>0</v>
      </c>
      <c r="DI77" s="332">
        <v>0.10295387357916262</v>
      </c>
      <c r="DJ77" s="173">
        <f t="shared" ref="DJ77:DJ86" si="236">DJ76*(1+DI76)</f>
        <v>172192180.26187021</v>
      </c>
      <c r="DK77" s="173">
        <f t="shared" si="201"/>
        <v>17727851.958000965</v>
      </c>
      <c r="DL77" s="174">
        <v>0.16606587396365441</v>
      </c>
      <c r="DM77" s="175">
        <f t="shared" ref="DM77:DM86" si="237">DM76*(1+DL76)</f>
        <v>143401262.29691604</v>
      </c>
      <c r="DN77" s="177">
        <f t="shared" si="202"/>
        <v>23814055.950828604</v>
      </c>
      <c r="DO77" s="332">
        <v>0.58918103094581242</v>
      </c>
      <c r="DP77" s="173">
        <f t="shared" ref="DP77:DP86" si="238">DP76*(1+DO76)</f>
        <v>11029781.044651024</v>
      </c>
      <c r="DQ77" s="173">
        <f t="shared" si="203"/>
        <v>6498537.7669940703</v>
      </c>
      <c r="DR77" s="431">
        <v>5.5910847288958176E-2</v>
      </c>
      <c r="DS77" s="335">
        <v>28831393.412730999</v>
      </c>
      <c r="DT77" s="335">
        <v>1611987.6342270777</v>
      </c>
      <c r="DU77" s="174">
        <v>-7.4060872453304546E-2</v>
      </c>
      <c r="DV77" s="175">
        <f t="shared" ref="DV77:DV86" si="239">DV76*(1+DU76)</f>
        <v>17747280.807829183</v>
      </c>
      <c r="DW77" s="177">
        <f t="shared" si="204"/>
        <v>-1314379.1003016168</v>
      </c>
      <c r="DX77" s="174">
        <v>-0.14576683535555598</v>
      </c>
      <c r="DY77" s="179">
        <v>0</v>
      </c>
      <c r="DZ77" s="179">
        <f t="shared" si="205"/>
        <v>0</v>
      </c>
      <c r="EB77" s="180">
        <f t="shared" si="206"/>
        <v>114367748184.90916</v>
      </c>
      <c r="ED77" s="180">
        <f t="shared" si="207"/>
        <v>1586942160118.2163</v>
      </c>
      <c r="EF77" s="182">
        <f t="shared" si="208"/>
        <v>7.2068000371475135E-2</v>
      </c>
      <c r="EG77" s="183">
        <v>7.1743184470629301E-2</v>
      </c>
    </row>
    <row r="78" spans="1:137" ht="15.75">
      <c r="A78" s="171">
        <v>40269</v>
      </c>
      <c r="B78" s="172">
        <v>1724987763370.5415</v>
      </c>
      <c r="C78" s="173">
        <v>8798992096.5134029</v>
      </c>
      <c r="D78" s="610"/>
      <c r="E78" s="174">
        <v>0.20860826989908016</v>
      </c>
      <c r="F78" s="175">
        <f t="shared" si="210"/>
        <v>80261202.453283921</v>
      </c>
      <c r="G78" s="175">
        <f t="shared" si="169"/>
        <v>16743150.583799366</v>
      </c>
      <c r="H78" s="176">
        <v>2.8909006719371176E-3</v>
      </c>
      <c r="I78" s="175">
        <f t="shared" si="211"/>
        <v>594571042.75211787</v>
      </c>
      <c r="J78" s="175">
        <f t="shared" si="170"/>
        <v>1718845.8270064502</v>
      </c>
      <c r="K78" s="176">
        <v>-3.3458645352462055E-2</v>
      </c>
      <c r="L78" s="175">
        <f t="shared" si="212"/>
        <v>307068698.9396202</v>
      </c>
      <c r="M78" s="177">
        <f t="shared" si="171"/>
        <v>-10274102.696662692</v>
      </c>
      <c r="N78" s="174">
        <v>2.9914432656292123E-2</v>
      </c>
      <c r="O78" s="175">
        <f t="shared" si="213"/>
        <v>650292931.79417241</v>
      </c>
      <c r="P78" s="175">
        <f t="shared" si="172"/>
        <v>19453144.115019538</v>
      </c>
      <c r="Q78" s="176">
        <v>-2.8772907582381383E-2</v>
      </c>
      <c r="R78" s="178">
        <f t="shared" si="214"/>
        <v>257289689.08658963</v>
      </c>
      <c r="S78" s="178">
        <f t="shared" si="173"/>
        <v>-7402972.4459880833</v>
      </c>
      <c r="T78" s="176">
        <v>7.0944658884075432E-2</v>
      </c>
      <c r="U78" s="178">
        <f t="shared" si="215"/>
        <v>126095046.85746123</v>
      </c>
      <c r="V78" s="178">
        <f t="shared" si="174"/>
        <v>8945770.0862740949</v>
      </c>
      <c r="W78" s="176">
        <v>0.13685963401902254</v>
      </c>
      <c r="X78" s="178">
        <v>0</v>
      </c>
      <c r="Y78" s="179">
        <f t="shared" si="175"/>
        <v>0</v>
      </c>
      <c r="Z78" s="174">
        <v>1.3004160522934957E-3</v>
      </c>
      <c r="AA78" s="175">
        <f t="shared" si="216"/>
        <v>145977124.38602087</v>
      </c>
      <c r="AB78" s="177">
        <f t="shared" si="176"/>
        <v>189830.99581922585</v>
      </c>
      <c r="AC78" s="174">
        <v>0</v>
      </c>
      <c r="AD78" s="175">
        <v>0</v>
      </c>
      <c r="AE78" s="177">
        <f t="shared" si="177"/>
        <v>0</v>
      </c>
      <c r="AF78" s="174">
        <v>0.21745811620152503</v>
      </c>
      <c r="AG78" s="175">
        <f t="shared" si="217"/>
        <v>49269431.94063136</v>
      </c>
      <c r="AH78" s="175">
        <f t="shared" si="168"/>
        <v>10714037.856128942</v>
      </c>
      <c r="AI78" s="331">
        <v>-1.9744770750625605E-2</v>
      </c>
      <c r="AJ78" s="231">
        <f t="shared" si="218"/>
        <v>1203127142.0077908</v>
      </c>
      <c r="AK78" s="173">
        <f t="shared" si="178"/>
        <v>-23755469.602799207</v>
      </c>
      <c r="AL78" s="332">
        <v>6.9882395547620241E-2</v>
      </c>
      <c r="AM78" s="173">
        <f t="shared" si="219"/>
        <v>6514561611.0707273</v>
      </c>
      <c r="AN78" s="173">
        <f t="shared" si="179"/>
        <v>455253171.32418674</v>
      </c>
      <c r="AO78" s="503">
        <v>0</v>
      </c>
      <c r="AP78" s="173">
        <f t="shared" si="220"/>
        <v>3111273083</v>
      </c>
      <c r="AQ78" s="316">
        <f t="shared" si="180"/>
        <v>0</v>
      </c>
      <c r="AR78" s="332">
        <v>-0.10485701643243329</v>
      </c>
      <c r="AS78" s="173">
        <f t="shared" si="221"/>
        <v>193698305.55293623</v>
      </c>
      <c r="AT78" s="173">
        <f t="shared" si="181"/>
        <v>-20310626.40829872</v>
      </c>
      <c r="AU78" s="332">
        <v>6.1039641048144695E-2</v>
      </c>
      <c r="AV78" s="173">
        <v>0</v>
      </c>
      <c r="AW78" s="173">
        <f t="shared" si="182"/>
        <v>0</v>
      </c>
      <c r="AX78" s="176">
        <v>0.14965291699211933</v>
      </c>
      <c r="AY78" s="178">
        <f t="shared" si="222"/>
        <v>263141532.36685929</v>
      </c>
      <c r="AZ78" s="179">
        <f t="shared" si="183"/>
        <v>39379897.900476672</v>
      </c>
      <c r="BA78" s="174">
        <v>8.8235895107735954E-2</v>
      </c>
      <c r="BB78" s="177">
        <f t="shared" si="223"/>
        <v>342594614.53049201</v>
      </c>
      <c r="BC78" s="177">
        <f t="shared" si="184"/>
        <v>30229142.472187724</v>
      </c>
      <c r="BD78" s="332">
        <v>-4.8907555299956149E-2</v>
      </c>
      <c r="BE78" s="173">
        <f t="shared" si="224"/>
        <v>1685934363.3398516</v>
      </c>
      <c r="BF78" s="172">
        <f t="shared" si="185"/>
        <v>-82454928.107140154</v>
      </c>
      <c r="BG78" s="203">
        <v>4.3757891595790931E-2</v>
      </c>
      <c r="BH78" s="177">
        <f t="shared" si="225"/>
        <v>565658929.90276146</v>
      </c>
      <c r="BI78" s="177">
        <f t="shared" si="136"/>
        <v>24752042.134876136</v>
      </c>
      <c r="BJ78" s="203">
        <v>3.3562239020248789E-2</v>
      </c>
      <c r="BK78" s="177">
        <f t="shared" si="226"/>
        <v>17098204.090956032</v>
      </c>
      <c r="BL78" s="177">
        <f t="shared" si="137"/>
        <v>573854.01251766202</v>
      </c>
      <c r="BM78" s="203">
        <v>6.6923451668038578E-2</v>
      </c>
      <c r="BN78" s="177">
        <f t="shared" si="227"/>
        <v>420002520.40737426</v>
      </c>
      <c r="BO78" s="177">
        <f t="shared" si="186"/>
        <v>28108018.3749373</v>
      </c>
      <c r="BP78" s="332">
        <v>5.8881809923021652E-2</v>
      </c>
      <c r="BQ78" s="173">
        <f t="shared" si="228"/>
        <v>826887299.50059378</v>
      </c>
      <c r="BR78" s="172">
        <f t="shared" si="187"/>
        <v>48688620.796954639</v>
      </c>
      <c r="BS78" s="174">
        <v>1.7082315963663022E-2</v>
      </c>
      <c r="BT78" s="175">
        <f t="shared" si="229"/>
        <v>3225661667.6116204</v>
      </c>
      <c r="BU78" s="177">
        <f t="shared" si="188"/>
        <v>55101771.798017867</v>
      </c>
      <c r="BV78" s="174">
        <v>3.6904200192878107E-2</v>
      </c>
      <c r="BW78" s="175">
        <f t="shared" si="230"/>
        <v>430059279.47833961</v>
      </c>
      <c r="BX78" s="177">
        <f t="shared" si="209"/>
        <v>15870993.744673561</v>
      </c>
      <c r="BY78" s="174">
        <v>3.5727645234060836E-2</v>
      </c>
      <c r="BZ78" s="175">
        <f t="shared" si="231"/>
        <v>74080667.019245327</v>
      </c>
      <c r="CA78" s="177">
        <f t="shared" si="189"/>
        <v>2646727.7899661879</v>
      </c>
      <c r="CB78" s="174">
        <v>-8.1973099386725215E-3</v>
      </c>
      <c r="CC78" s="175">
        <f t="shared" si="232"/>
        <v>2018632654.3538704</v>
      </c>
      <c r="CD78" s="177">
        <f t="shared" si="190"/>
        <v>-16547357.520063875</v>
      </c>
      <c r="CE78" s="174">
        <v>0.14803901219862431</v>
      </c>
      <c r="CF78" s="175">
        <v>0</v>
      </c>
      <c r="CG78" s="177">
        <f t="shared" si="191"/>
        <v>0</v>
      </c>
      <c r="CH78" s="174">
        <v>-6.2218635022916961E-2</v>
      </c>
      <c r="CI78" s="175">
        <f t="shared" si="233"/>
        <v>13393955.254530525</v>
      </c>
      <c r="CJ78" s="177">
        <f t="shared" si="192"/>
        <v>-833353.61349491554</v>
      </c>
      <c r="CK78" s="174">
        <v>3.2024846864170294E-2</v>
      </c>
      <c r="CL78" s="175">
        <f t="shared" si="234"/>
        <v>6511320.2597993286</v>
      </c>
      <c r="CM78" s="177">
        <f t="shared" si="193"/>
        <v>208524.03420364304</v>
      </c>
      <c r="CN78" s="174">
        <v>6.690798218626165E-2</v>
      </c>
      <c r="CO78" s="175">
        <v>0</v>
      </c>
      <c r="CP78" s="177">
        <f t="shared" si="194"/>
        <v>0</v>
      </c>
      <c r="CQ78" s="174">
        <v>-5.6004249006375587E-2</v>
      </c>
      <c r="CR78" s="175">
        <v>0</v>
      </c>
      <c r="CS78" s="177">
        <f t="shared" si="195"/>
        <v>0</v>
      </c>
      <c r="CT78" s="174">
        <v>-2.5665301333885625E-2</v>
      </c>
      <c r="CU78" s="175">
        <f t="shared" si="235"/>
        <v>133172797.42404957</v>
      </c>
      <c r="CV78" s="177">
        <f t="shared" si="196"/>
        <v>-3417919.9753647395</v>
      </c>
      <c r="CW78" s="174">
        <v>5.8293738578779064E-2</v>
      </c>
      <c r="CX78" s="175">
        <v>0</v>
      </c>
      <c r="CY78" s="177">
        <f t="shared" si="197"/>
        <v>0</v>
      </c>
      <c r="CZ78" s="174">
        <v>6.0200199737849541E-2</v>
      </c>
      <c r="DA78" s="175">
        <v>0</v>
      </c>
      <c r="DB78" s="177">
        <f t="shared" si="198"/>
        <v>0</v>
      </c>
      <c r="DC78" s="332">
        <v>-2.2182598392397165E-2</v>
      </c>
      <c r="DD78" s="334">
        <v>0</v>
      </c>
      <c r="DE78" s="316">
        <f t="shared" si="199"/>
        <v>0</v>
      </c>
      <c r="DF78" s="174">
        <v>4.6075150937703313E-2</v>
      </c>
      <c r="DG78" s="175">
        <v>0</v>
      </c>
      <c r="DH78" s="177">
        <f t="shared" si="200"/>
        <v>0</v>
      </c>
      <c r="DI78" s="332">
        <v>1.6101613773270462E-2</v>
      </c>
      <c r="DJ78" s="173">
        <f t="shared" si="236"/>
        <v>189920032.21987116</v>
      </c>
      <c r="DK78" s="173">
        <f t="shared" si="201"/>
        <v>3058019.0066114473</v>
      </c>
      <c r="DL78" s="174">
        <v>4.97817139033905E-2</v>
      </c>
      <c r="DM78" s="175">
        <f t="shared" si="237"/>
        <v>167215318.24774465</v>
      </c>
      <c r="DN78" s="177">
        <f t="shared" si="202"/>
        <v>8324265.1332736174</v>
      </c>
      <c r="DO78" s="332">
        <v>5.7365535361065395E-2</v>
      </c>
      <c r="DP78" s="173">
        <f t="shared" si="238"/>
        <v>17528318.811645094</v>
      </c>
      <c r="DQ78" s="173">
        <f t="shared" si="203"/>
        <v>1005521.3926094545</v>
      </c>
      <c r="DR78" s="431">
        <v>9.7237581758504291E-2</v>
      </c>
      <c r="DS78" s="335">
        <v>30443381.046958078</v>
      </c>
      <c r="DT78" s="335">
        <v>2960240.7535588862</v>
      </c>
      <c r="DU78" s="174">
        <v>0.12232878965645923</v>
      </c>
      <c r="DV78" s="175">
        <f t="shared" si="239"/>
        <v>16432901.707527567</v>
      </c>
      <c r="DW78" s="177">
        <f t="shared" si="204"/>
        <v>2010216.9764254093</v>
      </c>
      <c r="DX78" s="174">
        <v>0.36023331399108544</v>
      </c>
      <c r="DY78" s="179">
        <v>0</v>
      </c>
      <c r="DZ78" s="179">
        <f t="shared" si="205"/>
        <v>0</v>
      </c>
      <c r="EB78" s="180">
        <f t="shared" si="206"/>
        <v>8188053019.7736893</v>
      </c>
      <c r="ED78" s="180">
        <f t="shared" si="207"/>
        <v>1701309908303.1255</v>
      </c>
      <c r="EF78" s="182">
        <f t="shared" si="208"/>
        <v>4.8127933539988581E-3</v>
      </c>
      <c r="EG78" s="183">
        <v>5.10090116773965E-3</v>
      </c>
    </row>
    <row r="79" spans="1:137" ht="15.75">
      <c r="A79" s="171">
        <v>40299</v>
      </c>
      <c r="B79" s="172">
        <v>1733786755467.0549</v>
      </c>
      <c r="C79" s="173">
        <v>-116487089415.19133</v>
      </c>
      <c r="D79" s="610"/>
      <c r="E79" s="174">
        <v>-0.25354218098583792</v>
      </c>
      <c r="F79" s="175">
        <f t="shared" si="210"/>
        <v>97004353.037083283</v>
      </c>
      <c r="G79" s="175">
        <f t="shared" si="169"/>
        <v>-24594695.234142285</v>
      </c>
      <c r="H79" s="176">
        <v>-0.23516020783678263</v>
      </c>
      <c r="I79" s="175">
        <f t="shared" si="211"/>
        <v>596289888.57912433</v>
      </c>
      <c r="J79" s="175">
        <f t="shared" si="170"/>
        <v>-140223654.12923884</v>
      </c>
      <c r="K79" s="176">
        <v>-0.13524245996783471</v>
      </c>
      <c r="L79" s="175">
        <f t="shared" si="212"/>
        <v>296794596.24295753</v>
      </c>
      <c r="M79" s="177">
        <f t="shared" si="171"/>
        <v>-40139231.301057853</v>
      </c>
      <c r="N79" s="174">
        <v>-0.27275826183188379</v>
      </c>
      <c r="O79" s="175">
        <f t="shared" si="213"/>
        <v>669746075.90919197</v>
      </c>
      <c r="P79" s="175">
        <f t="shared" si="172"/>
        <v>-182678775.53371608</v>
      </c>
      <c r="Q79" s="176">
        <v>-0.15209316557809194</v>
      </c>
      <c r="R79" s="178">
        <f t="shared" si="214"/>
        <v>249886716.64060155</v>
      </c>
      <c r="S79" s="178">
        <f t="shared" si="173"/>
        <v>-38006061.769784756</v>
      </c>
      <c r="T79" s="176">
        <v>-0.10649762550950201</v>
      </c>
      <c r="U79" s="178">
        <f t="shared" si="215"/>
        <v>135040816.94373533</v>
      </c>
      <c r="V79" s="178">
        <f t="shared" si="174"/>
        <v>-14381526.351371139</v>
      </c>
      <c r="W79" s="176">
        <v>-0.34161391236950284</v>
      </c>
      <c r="X79" s="178">
        <v>0</v>
      </c>
      <c r="Y79" s="179">
        <f t="shared" si="175"/>
        <v>0</v>
      </c>
      <c r="Z79" s="174">
        <v>-0.20953825584262914</v>
      </c>
      <c r="AA79" s="175">
        <f t="shared" si="216"/>
        <v>146166955.38184011</v>
      </c>
      <c r="AB79" s="177">
        <f t="shared" si="176"/>
        <v>-30627568.892538171</v>
      </c>
      <c r="AC79" s="174">
        <v>0</v>
      </c>
      <c r="AD79" s="175">
        <v>0</v>
      </c>
      <c r="AE79" s="177">
        <f t="shared" si="177"/>
        <v>0</v>
      </c>
      <c r="AF79" s="174">
        <v>-4.7393155743801468E-3</v>
      </c>
      <c r="AG79" s="175">
        <f t="shared" si="217"/>
        <v>59983469.796760298</v>
      </c>
      <c r="AH79" s="175">
        <f t="shared" si="168"/>
        <v>-284280.59261314722</v>
      </c>
      <c r="AI79" s="331">
        <v>-0.23999935829403973</v>
      </c>
      <c r="AJ79" s="231">
        <f t="shared" si="218"/>
        <v>1179371672.4049916</v>
      </c>
      <c r="AK79" s="173">
        <f t="shared" si="178"/>
        <v>-283048444.56736642</v>
      </c>
      <c r="AL79" s="332">
        <v>-0.20438019907685742</v>
      </c>
      <c r="AM79" s="173">
        <f t="shared" si="219"/>
        <v>6969814782.3949137</v>
      </c>
      <c r="AN79" s="173">
        <f t="shared" si="179"/>
        <v>-1424492132.7546961</v>
      </c>
      <c r="AO79" s="503">
        <v>0</v>
      </c>
      <c r="AP79" s="173">
        <f t="shared" si="220"/>
        <v>3111273083</v>
      </c>
      <c r="AQ79" s="316">
        <f t="shared" si="180"/>
        <v>0</v>
      </c>
      <c r="AR79" s="332">
        <v>-8.335949568363292E-2</v>
      </c>
      <c r="AS79" s="173">
        <f t="shared" si="221"/>
        <v>173387679.1446375</v>
      </c>
      <c r="AT79" s="173">
        <f t="shared" si="181"/>
        <v>-14453509.49125254</v>
      </c>
      <c r="AU79" s="332">
        <v>-0.18713721598508345</v>
      </c>
      <c r="AV79" s="173">
        <v>0</v>
      </c>
      <c r="AW79" s="173">
        <f t="shared" si="182"/>
        <v>0</v>
      </c>
      <c r="AX79" s="176">
        <v>-0.31592243053917352</v>
      </c>
      <c r="AY79" s="178">
        <f t="shared" si="222"/>
        <v>302521430.26733595</v>
      </c>
      <c r="AZ79" s="179">
        <f t="shared" si="183"/>
        <v>-95573305.540243864</v>
      </c>
      <c r="BA79" s="174">
        <v>-0.38604641547186647</v>
      </c>
      <c r="BB79" s="177">
        <f t="shared" si="223"/>
        <v>372823757.00267977</v>
      </c>
      <c r="BC79" s="177">
        <f t="shared" si="184"/>
        <v>-143927274.99363869</v>
      </c>
      <c r="BD79" s="332">
        <v>-9.9980796681113357E-2</v>
      </c>
      <c r="BE79" s="173">
        <f t="shared" si="224"/>
        <v>1603479435.2327116</v>
      </c>
      <c r="BF79" s="172">
        <f t="shared" si="185"/>
        <v>-160317151.39634821</v>
      </c>
      <c r="BG79" s="203">
        <v>-0.22847842251843756</v>
      </c>
      <c r="BH79" s="177">
        <f t="shared" si="225"/>
        <v>590410972.03763759</v>
      </c>
      <c r="BI79" s="177">
        <f t="shared" si="136"/>
        <v>-134896167.52873677</v>
      </c>
      <c r="BJ79" s="203">
        <v>-0.16309790382409331</v>
      </c>
      <c r="BK79" s="177">
        <f t="shared" si="226"/>
        <v>17672058.103473693</v>
      </c>
      <c r="BL79" s="177">
        <f t="shared" si="137"/>
        <v>-2882275.6329341414</v>
      </c>
      <c r="BM79" s="203">
        <v>-0.31773935968962302</v>
      </c>
      <c r="BN79" s="177">
        <f t="shared" si="227"/>
        <v>448110538.78231156</v>
      </c>
      <c r="BO79" s="177">
        <f t="shared" si="186"/>
        <v>-142382355.66286367</v>
      </c>
      <c r="BP79" s="332">
        <v>-0.1538225562379697</v>
      </c>
      <c r="BQ79" s="173">
        <f t="shared" si="228"/>
        <v>875575920.29754853</v>
      </c>
      <c r="BR79" s="172">
        <f t="shared" si="187"/>
        <v>-134683326.24058172</v>
      </c>
      <c r="BS79" s="174">
        <v>-0.14585969068852228</v>
      </c>
      <c r="BT79" s="175">
        <f t="shared" si="229"/>
        <v>3280763439.4096384</v>
      </c>
      <c r="BU79" s="177">
        <f t="shared" si="188"/>
        <v>-478531140.49450237</v>
      </c>
      <c r="BV79" s="174">
        <v>-2.5773057088907922E-3</v>
      </c>
      <c r="BW79" s="175">
        <f t="shared" si="230"/>
        <v>445930273.22301316</v>
      </c>
      <c r="BX79" s="177">
        <f t="shared" si="209"/>
        <v>-1149298.6389449027</v>
      </c>
      <c r="BY79" s="174">
        <v>-0.10530497634244211</v>
      </c>
      <c r="BZ79" s="175">
        <f t="shared" si="231"/>
        <v>76727394.809211522</v>
      </c>
      <c r="CA79" s="177">
        <f t="shared" si="189"/>
        <v>-8079776.4952012347</v>
      </c>
      <c r="CB79" s="174">
        <v>-6.5265442609962157E-2</v>
      </c>
      <c r="CC79" s="175">
        <f t="shared" si="232"/>
        <v>2002085296.8338065</v>
      </c>
      <c r="CD79" s="177">
        <f t="shared" si="190"/>
        <v>-130666983.04075585</v>
      </c>
      <c r="CE79" s="174">
        <v>-3.1585606423328853E-2</v>
      </c>
      <c r="CF79" s="175">
        <v>0</v>
      </c>
      <c r="CG79" s="177">
        <f t="shared" si="191"/>
        <v>0</v>
      </c>
      <c r="CH79" s="174">
        <v>6.6908594503018422E-3</v>
      </c>
      <c r="CI79" s="175">
        <f t="shared" si="233"/>
        <v>12560601.641035611</v>
      </c>
      <c r="CJ79" s="177">
        <f t="shared" si="192"/>
        <v>84041.220191399945</v>
      </c>
      <c r="CK79" s="174">
        <v>-9.8001912044164724E-2</v>
      </c>
      <c r="CL79" s="175">
        <f t="shared" si="234"/>
        <v>6719844.2940029725</v>
      </c>
      <c r="CM79" s="177">
        <f t="shared" si="193"/>
        <v>-658557.58945136156</v>
      </c>
      <c r="CN79" s="174">
        <v>2.5868984864876952E-2</v>
      </c>
      <c r="CO79" s="175">
        <v>0</v>
      </c>
      <c r="CP79" s="177">
        <f t="shared" si="194"/>
        <v>0</v>
      </c>
      <c r="CQ79" s="174">
        <v>-0.2802410609059991</v>
      </c>
      <c r="CR79" s="175">
        <v>0</v>
      </c>
      <c r="CS79" s="177">
        <f t="shared" si="195"/>
        <v>0</v>
      </c>
      <c r="CT79" s="174">
        <v>-0.12449115865237421</v>
      </c>
      <c r="CU79" s="175">
        <f t="shared" si="235"/>
        <v>129754877.44868483</v>
      </c>
      <c r="CV79" s="177">
        <f t="shared" si="196"/>
        <v>-16153335.034383595</v>
      </c>
      <c r="CW79" s="174">
        <v>-0.26474162157312026</v>
      </c>
      <c r="CX79" s="175">
        <v>0</v>
      </c>
      <c r="CY79" s="177">
        <f t="shared" si="197"/>
        <v>0</v>
      </c>
      <c r="CZ79" s="174">
        <v>-0.48482466139496033</v>
      </c>
      <c r="DA79" s="175">
        <v>0</v>
      </c>
      <c r="DB79" s="177">
        <f t="shared" si="198"/>
        <v>0</v>
      </c>
      <c r="DC79" s="332">
        <v>-0.19512449275805807</v>
      </c>
      <c r="DD79" s="334">
        <v>0</v>
      </c>
      <c r="DE79" s="316">
        <f t="shared" si="199"/>
        <v>0</v>
      </c>
      <c r="DF79" s="174">
        <v>-0.18993706020245688</v>
      </c>
      <c r="DG79" s="175">
        <v>0</v>
      </c>
      <c r="DH79" s="177">
        <f t="shared" si="200"/>
        <v>0</v>
      </c>
      <c r="DI79" s="332">
        <v>-0.18384573467153348</v>
      </c>
      <c r="DJ79" s="173">
        <f t="shared" si="236"/>
        <v>192978051.2264826</v>
      </c>
      <c r="DK79" s="173">
        <f t="shared" si="201"/>
        <v>-35478191.603213519</v>
      </c>
      <c r="DL79" s="174">
        <v>-0.29263660033954692</v>
      </c>
      <c r="DM79" s="175">
        <f t="shared" si="237"/>
        <v>175539583.38101825</v>
      </c>
      <c r="DN79" s="177">
        <f t="shared" si="202"/>
        <v>-51369306.905641608</v>
      </c>
      <c r="DO79" s="332">
        <v>2.787027866638319E-2</v>
      </c>
      <c r="DP79" s="173">
        <f t="shared" si="238"/>
        <v>18533840.204254549</v>
      </c>
      <c r="DQ79" s="173">
        <f t="shared" si="203"/>
        <v>516543.29125079064</v>
      </c>
      <c r="DR79" s="431">
        <v>-0.10656411329272425</v>
      </c>
      <c r="DS79" s="335">
        <v>33403621.800516963</v>
      </c>
      <c r="DT79" s="335">
        <v>-3559627.3379376032</v>
      </c>
      <c r="DU79" s="174">
        <v>-0.3791595883949519</v>
      </c>
      <c r="DV79" s="175">
        <f t="shared" si="239"/>
        <v>18443118.683952976</v>
      </c>
      <c r="DW79" s="177">
        <f t="shared" si="204"/>
        <v>-6992885.2889268575</v>
      </c>
      <c r="DX79" s="174">
        <v>-0.29632174123587501</v>
      </c>
      <c r="DY79" s="179">
        <v>0</v>
      </c>
      <c r="DZ79" s="179">
        <f t="shared" si="205"/>
        <v>0</v>
      </c>
      <c r="EB79" s="180">
        <f t="shared" si="206"/>
        <v>-112747459159.66069</v>
      </c>
      <c r="ED79" s="180">
        <f t="shared" si="207"/>
        <v>1709497961322.8994</v>
      </c>
      <c r="EF79" s="182">
        <f t="shared" si="208"/>
        <v>-6.5953549937205411E-2</v>
      </c>
      <c r="EG79" s="183">
        <v>-6.7186514747490697E-2</v>
      </c>
    </row>
    <row r="80" spans="1:137" ht="15.75">
      <c r="A80" s="171">
        <v>40330</v>
      </c>
      <c r="B80" s="172">
        <v>1617299666051.8635</v>
      </c>
      <c r="C80" s="173">
        <v>-51534512335.72084</v>
      </c>
      <c r="D80" s="610"/>
      <c r="E80" s="174">
        <v>0.24036691621661888</v>
      </c>
      <c r="F80" s="175">
        <f t="shared" si="210"/>
        <v>72409657.802940995</v>
      </c>
      <c r="G80" s="175">
        <f t="shared" si="169"/>
        <v>17404886.150393561</v>
      </c>
      <c r="H80" s="176">
        <v>5.7509205358949239E-2</v>
      </c>
      <c r="I80" s="175">
        <f t="shared" si="211"/>
        <v>456066234.44988549</v>
      </c>
      <c r="J80" s="175">
        <f t="shared" si="170"/>
        <v>26228006.734261155</v>
      </c>
      <c r="K80" s="176">
        <v>-1.9471394763019088E-2</v>
      </c>
      <c r="L80" s="175">
        <f t="shared" si="212"/>
        <v>256655364.94189969</v>
      </c>
      <c r="M80" s="177">
        <f t="shared" si="171"/>
        <v>-4997437.9288304588</v>
      </c>
      <c r="N80" s="174">
        <v>0.13556547401980404</v>
      </c>
      <c r="O80" s="175">
        <f t="shared" si="213"/>
        <v>487067300.37547588</v>
      </c>
      <c r="P80" s="175">
        <f t="shared" si="172"/>
        <v>66029509.454947665</v>
      </c>
      <c r="Q80" s="176">
        <v>-5.2485954417959418E-2</v>
      </c>
      <c r="R80" s="178">
        <f t="shared" si="214"/>
        <v>211880654.8708168</v>
      </c>
      <c r="S80" s="178">
        <f t="shared" si="173"/>
        <v>-11120758.393597081</v>
      </c>
      <c r="T80" s="176">
        <v>-3.9899019710200948E-2</v>
      </c>
      <c r="U80" s="178">
        <f t="shared" si="215"/>
        <v>120659290.59236419</v>
      </c>
      <c r="V80" s="178">
        <f t="shared" si="174"/>
        <v>-4814187.4135636026</v>
      </c>
      <c r="W80" s="176">
        <v>0.18390997772028664</v>
      </c>
      <c r="X80" s="178">
        <v>0</v>
      </c>
      <c r="Y80" s="179">
        <f t="shared" si="175"/>
        <v>0</v>
      </c>
      <c r="Z80" s="174">
        <v>9.7111474888746802E-2</v>
      </c>
      <c r="AA80" s="175">
        <f t="shared" si="216"/>
        <v>115539386.48930195</v>
      </c>
      <c r="AB80" s="177">
        <f t="shared" si="176"/>
        <v>11220200.229717057</v>
      </c>
      <c r="AC80" s="174">
        <v>0</v>
      </c>
      <c r="AD80" s="175">
        <v>0</v>
      </c>
      <c r="AE80" s="177">
        <f t="shared" si="177"/>
        <v>0</v>
      </c>
      <c r="AF80" s="174">
        <v>-8.0438141131256524E-2</v>
      </c>
      <c r="AG80" s="175">
        <f t="shared" si="217"/>
        <v>59699189.204147153</v>
      </c>
      <c r="AH80" s="175">
        <f t="shared" si="168"/>
        <v>-4802091.8066247748</v>
      </c>
      <c r="AI80" s="331">
        <v>0.1166151984953467</v>
      </c>
      <c r="AJ80" s="231">
        <f t="shared" si="218"/>
        <v>896323227.83762515</v>
      </c>
      <c r="AK80" s="173">
        <f t="shared" si="178"/>
        <v>104524911.13027452</v>
      </c>
      <c r="AL80" s="332">
        <v>8.7062553813665719E-2</v>
      </c>
      <c r="AM80" s="173">
        <f t="shared" si="219"/>
        <v>5545322649.6402178</v>
      </c>
      <c r="AN80" s="173">
        <f t="shared" si="179"/>
        <v>482789951.59844083</v>
      </c>
      <c r="AO80" s="503">
        <v>0</v>
      </c>
      <c r="AP80" s="173">
        <f t="shared" si="220"/>
        <v>3111273083</v>
      </c>
      <c r="AQ80" s="316">
        <f t="shared" si="180"/>
        <v>0</v>
      </c>
      <c r="AR80" s="332">
        <v>-4.9626703764008859E-3</v>
      </c>
      <c r="AS80" s="173">
        <f t="shared" si="221"/>
        <v>158934169.65338495</v>
      </c>
      <c r="AT80" s="173">
        <f t="shared" si="181"/>
        <v>-788737.89553672622</v>
      </c>
      <c r="AU80" s="332">
        <v>-4.8769049155090789E-2</v>
      </c>
      <c r="AV80" s="173">
        <v>0</v>
      </c>
      <c r="AW80" s="173">
        <f t="shared" si="182"/>
        <v>0</v>
      </c>
      <c r="AX80" s="176">
        <v>0.11179025174136609</v>
      </c>
      <c r="AY80" s="178">
        <f t="shared" si="222"/>
        <v>206948124.72709209</v>
      </c>
      <c r="AZ80" s="179">
        <f t="shared" si="183"/>
        <v>23134782.960645251</v>
      </c>
      <c r="BA80" s="174">
        <v>6.5859918294321348E-2</v>
      </c>
      <c r="BB80" s="177">
        <f t="shared" si="223"/>
        <v>228896482.00904107</v>
      </c>
      <c r="BC80" s="177">
        <f t="shared" si="184"/>
        <v>15075103.602973042</v>
      </c>
      <c r="BD80" s="332">
        <v>1.6265169754324635E-3</v>
      </c>
      <c r="BE80" s="173">
        <f t="shared" si="224"/>
        <v>1443162283.8363633</v>
      </c>
      <c r="BF80" s="172">
        <f t="shared" si="185"/>
        <v>2347327.952963728</v>
      </c>
      <c r="BG80" s="203">
        <v>1.6673390683259234E-2</v>
      </c>
      <c r="BH80" s="177">
        <f t="shared" si="225"/>
        <v>455514804.50890082</v>
      </c>
      <c r="BI80" s="177">
        <f t="shared" si="136"/>
        <v>7594976.2975853579</v>
      </c>
      <c r="BJ80" s="203">
        <v>-4.8024426538469563E-3</v>
      </c>
      <c r="BK80" s="177">
        <f t="shared" si="226"/>
        <v>14789782.470539553</v>
      </c>
      <c r="BL80" s="177">
        <f t="shared" si="137"/>
        <v>-71027.082177637159</v>
      </c>
      <c r="BM80" s="203">
        <v>7.8071688518442539E-2</v>
      </c>
      <c r="BN80" s="177">
        <f t="shared" si="227"/>
        <v>305728183.11944795</v>
      </c>
      <c r="BO80" s="177">
        <f t="shared" si="186"/>
        <v>23868715.483810902</v>
      </c>
      <c r="BP80" s="332">
        <v>9.387557071780013E-2</v>
      </c>
      <c r="BQ80" s="173">
        <f t="shared" si="228"/>
        <v>740892594.05696678</v>
      </c>
      <c r="BR80" s="172">
        <f t="shared" si="187"/>
        <v>69551715.107689172</v>
      </c>
      <c r="BS80" s="174">
        <v>-4.7365051919738957E-2</v>
      </c>
      <c r="BT80" s="175">
        <f t="shared" si="229"/>
        <v>2802232298.9151359</v>
      </c>
      <c r="BU80" s="177">
        <f t="shared" si="188"/>
        <v>-132727878.32928486</v>
      </c>
      <c r="BV80" s="174">
        <v>1.1710490190120451E-2</v>
      </c>
      <c r="BW80" s="175">
        <f t="shared" si="230"/>
        <v>444780974.58406824</v>
      </c>
      <c r="BX80" s="177">
        <f t="shared" si="209"/>
        <v>5208603.2396189449</v>
      </c>
      <c r="BY80" s="174">
        <v>2.3392111722159176E-2</v>
      </c>
      <c r="BZ80" s="175">
        <f t="shared" si="231"/>
        <v>68647618.314010292</v>
      </c>
      <c r="CA80" s="177">
        <f t="shared" si="189"/>
        <v>1605812.7570614691</v>
      </c>
      <c r="CB80" s="174">
        <v>3.9273663308748992E-2</v>
      </c>
      <c r="CC80" s="175">
        <f t="shared" si="232"/>
        <v>1871418313.7930508</v>
      </c>
      <c r="CD80" s="177">
        <f t="shared" si="190"/>
        <v>73497452.765735045</v>
      </c>
      <c r="CE80" s="174">
        <v>0.18636668694266889</v>
      </c>
      <c r="CF80" s="175">
        <v>0</v>
      </c>
      <c r="CG80" s="177">
        <f t="shared" si="191"/>
        <v>0</v>
      </c>
      <c r="CH80" s="174">
        <v>2.9672941862395431E-2</v>
      </c>
      <c r="CI80" s="175">
        <f t="shared" si="233"/>
        <v>12644642.861227011</v>
      </c>
      <c r="CJ80" s="177">
        <f t="shared" si="192"/>
        <v>375203.75249194255</v>
      </c>
      <c r="CK80" s="174">
        <v>1.9428194993481109E-2</v>
      </c>
      <c r="CL80" s="175">
        <f t="shared" si="234"/>
        <v>6061286.7045516111</v>
      </c>
      <c r="CM80" s="177">
        <f t="shared" si="193"/>
        <v>117759.86000742322</v>
      </c>
      <c r="CN80" s="174">
        <v>-5.2915280122273478E-2</v>
      </c>
      <c r="CO80" s="175">
        <v>0</v>
      </c>
      <c r="CP80" s="177">
        <f t="shared" si="194"/>
        <v>0</v>
      </c>
      <c r="CQ80" s="174">
        <v>0.11676170711356591</v>
      </c>
      <c r="CR80" s="175">
        <v>0</v>
      </c>
      <c r="CS80" s="177">
        <f t="shared" si="195"/>
        <v>0</v>
      </c>
      <c r="CT80" s="174">
        <v>4.3713616167910772E-2</v>
      </c>
      <c r="CU80" s="175">
        <f t="shared" si="235"/>
        <v>113601542.41430123</v>
      </c>
      <c r="CV80" s="177">
        <f t="shared" si="196"/>
        <v>4965934.2211814001</v>
      </c>
      <c r="CW80" s="174">
        <v>0.12090555516517751</v>
      </c>
      <c r="CX80" s="175">
        <v>0</v>
      </c>
      <c r="CY80" s="177">
        <f t="shared" si="197"/>
        <v>0</v>
      </c>
      <c r="CZ80" s="174">
        <v>1.6896144959981287E-3</v>
      </c>
      <c r="DA80" s="175">
        <v>0</v>
      </c>
      <c r="DB80" s="177">
        <f t="shared" si="198"/>
        <v>0</v>
      </c>
      <c r="DC80" s="332">
        <v>-3.2570248874388572E-2</v>
      </c>
      <c r="DD80" s="334">
        <v>0</v>
      </c>
      <c r="DE80" s="316">
        <f t="shared" si="199"/>
        <v>0</v>
      </c>
      <c r="DF80" s="174">
        <v>9.2691253714260978E-3</v>
      </c>
      <c r="DG80" s="175">
        <v>0</v>
      </c>
      <c r="DH80" s="177">
        <f t="shared" si="200"/>
        <v>0</v>
      </c>
      <c r="DI80" s="332">
        <v>9.3832102683261975E-2</v>
      </c>
      <c r="DJ80" s="173">
        <f t="shared" si="236"/>
        <v>157499859.62326908</v>
      </c>
      <c r="DK80" s="173">
        <f t="shared" si="201"/>
        <v>14778543.000769932</v>
      </c>
      <c r="DL80" s="174">
        <v>-1.6639053240191222E-2</v>
      </c>
      <c r="DM80" s="175">
        <f t="shared" si="237"/>
        <v>124170276.47537665</v>
      </c>
      <c r="DN80" s="177">
        <f t="shared" si="202"/>
        <v>-2066075.8411230557</v>
      </c>
      <c r="DO80" s="332">
        <v>5.9440823253189647E-2</v>
      </c>
      <c r="DP80" s="173">
        <f t="shared" si="238"/>
        <v>19050383.49550534</v>
      </c>
      <c r="DQ80" s="173">
        <f t="shared" si="203"/>
        <v>1132370.478261814</v>
      </c>
      <c r="DR80" s="431">
        <v>4.0072356198015456E-3</v>
      </c>
      <c r="DS80" s="335">
        <v>29843994.462579362</v>
      </c>
      <c r="DT80" s="335">
        <v>119591.9176476081</v>
      </c>
      <c r="DU80" s="174">
        <v>5.1495258945036253E-2</v>
      </c>
      <c r="DV80" s="175">
        <f t="shared" si="239"/>
        <v>11450233.395026119</v>
      </c>
      <c r="DW80" s="177">
        <f t="shared" si="204"/>
        <v>589632.73365797161</v>
      </c>
      <c r="DX80" s="174">
        <v>5.1568120601077565E-2</v>
      </c>
      <c r="DY80" s="179">
        <v>0</v>
      </c>
      <c r="DZ80" s="179">
        <f t="shared" si="205"/>
        <v>0</v>
      </c>
      <c r="EB80" s="180">
        <f t="shared" si="206"/>
        <v>-52325285132.460228</v>
      </c>
      <c r="ED80" s="180">
        <f t="shared" si="207"/>
        <v>1596750502163.2395</v>
      </c>
      <c r="EF80" s="182">
        <f t="shared" si="208"/>
        <v>-3.2769856694312094E-2</v>
      </c>
      <c r="EG80" s="183">
        <v>-3.1864541505487599E-2</v>
      </c>
    </row>
    <row r="81" spans="1:137" ht="15.75">
      <c r="A81" s="171">
        <v>40360</v>
      </c>
      <c r="B81" s="172">
        <v>1565765153716.1428</v>
      </c>
      <c r="C81" s="173">
        <v>91042554923.948105</v>
      </c>
      <c r="D81" s="610"/>
      <c r="E81" s="174">
        <v>-6.3646766734412243E-3</v>
      </c>
      <c r="F81" s="175">
        <f t="shared" si="210"/>
        <v>89814543.953334555</v>
      </c>
      <c r="G81" s="175">
        <f t="shared" si="169"/>
        <v>-571640.53283555002</v>
      </c>
      <c r="H81" s="176">
        <v>3.7598831198162319E-2</v>
      </c>
      <c r="I81" s="175">
        <f t="shared" si="211"/>
        <v>482294241.18414664</v>
      </c>
      <c r="J81" s="175">
        <f t="shared" si="170"/>
        <v>18133699.762128513</v>
      </c>
      <c r="K81" s="176">
        <v>1.7929818694031999E-2</v>
      </c>
      <c r="L81" s="175">
        <f t="shared" si="212"/>
        <v>251657927.01306924</v>
      </c>
      <c r="M81" s="177">
        <f t="shared" si="171"/>
        <v>4512181.004260269</v>
      </c>
      <c r="N81" s="174">
        <v>5.8933575044745411E-2</v>
      </c>
      <c r="O81" s="175">
        <f t="shared" si="213"/>
        <v>553096809.83042359</v>
      </c>
      <c r="P81" s="175">
        <f t="shared" si="172"/>
        <v>32595972.34915055</v>
      </c>
      <c r="Q81" s="176">
        <v>2.8784134573894112E-2</v>
      </c>
      <c r="R81" s="178">
        <f t="shared" si="214"/>
        <v>200759896.4772197</v>
      </c>
      <c r="S81" s="178">
        <f t="shared" si="173"/>
        <v>5778699.8772413423</v>
      </c>
      <c r="T81" s="176">
        <v>-7.592554815067775E-4</v>
      </c>
      <c r="U81" s="178">
        <f t="shared" si="215"/>
        <v>115845103.1788006</v>
      </c>
      <c r="V81" s="178">
        <f t="shared" si="174"/>
        <v>-87956.029594222564</v>
      </c>
      <c r="W81" s="176">
        <v>0.11645934311417698</v>
      </c>
      <c r="X81" s="178">
        <v>0</v>
      </c>
      <c r="Y81" s="179">
        <f t="shared" si="175"/>
        <v>0</v>
      </c>
      <c r="Z81" s="203">
        <v>6.9789292504680842E-2</v>
      </c>
      <c r="AA81" s="175">
        <f t="shared" si="216"/>
        <v>126759586.719019</v>
      </c>
      <c r="AB81" s="177">
        <f t="shared" si="176"/>
        <v>8846461.8753060736</v>
      </c>
      <c r="AC81" s="174">
        <v>0</v>
      </c>
      <c r="AD81" s="175">
        <v>0</v>
      </c>
      <c r="AE81" s="177">
        <f t="shared" si="177"/>
        <v>0</v>
      </c>
      <c r="AF81" s="174">
        <v>1.8811240465043847E-2</v>
      </c>
      <c r="AG81" s="175">
        <f t="shared" si="217"/>
        <v>54897097.397522382</v>
      </c>
      <c r="AH81" s="175">
        <f t="shared" si="168"/>
        <v>1032682.4999777263</v>
      </c>
      <c r="AI81" s="331">
        <v>4.4175888482060582E-2</v>
      </c>
      <c r="AJ81" s="231">
        <f t="shared" si="218"/>
        <v>1000848138.9678997</v>
      </c>
      <c r="AK81" s="173">
        <f t="shared" si="178"/>
        <v>44213355.77452381</v>
      </c>
      <c r="AL81" s="332">
        <v>-4.9694423852620828E-3</v>
      </c>
      <c r="AM81" s="173">
        <f t="shared" si="219"/>
        <v>6028112601.2386589</v>
      </c>
      <c r="AN81" s="173">
        <f t="shared" si="179"/>
        <v>-29956358.263727859</v>
      </c>
      <c r="AO81" s="503">
        <v>0</v>
      </c>
      <c r="AP81" s="173">
        <f t="shared" si="220"/>
        <v>3111273083</v>
      </c>
      <c r="AQ81" s="316">
        <f t="shared" si="180"/>
        <v>0</v>
      </c>
      <c r="AR81" s="332">
        <v>0.1138228554365482</v>
      </c>
      <c r="AS81" s="173">
        <f t="shared" si="221"/>
        <v>158145431.75784823</v>
      </c>
      <c r="AT81" s="173">
        <f t="shared" si="181"/>
        <v>18000564.616924059</v>
      </c>
      <c r="AU81" s="332">
        <v>-2.7742078999595108E-2</v>
      </c>
      <c r="AV81" s="173">
        <v>0</v>
      </c>
      <c r="AW81" s="173">
        <f t="shared" si="182"/>
        <v>0</v>
      </c>
      <c r="AX81" s="176">
        <v>-1.2793164686333867E-2</v>
      </c>
      <c r="AY81" s="178">
        <f t="shared" si="222"/>
        <v>230082907.68773732</v>
      </c>
      <c r="AZ81" s="179">
        <f t="shared" si="183"/>
        <v>-2943488.5295597762</v>
      </c>
      <c r="BA81" s="174">
        <v>2.6099830907187541E-2</v>
      </c>
      <c r="BB81" s="177">
        <f t="shared" si="223"/>
        <v>243971585.61201411</v>
      </c>
      <c r="BC81" s="177">
        <f t="shared" si="184"/>
        <v>6367617.1306319973</v>
      </c>
      <c r="BD81" s="332">
        <v>-1.8240147551677847E-2</v>
      </c>
      <c r="BE81" s="173">
        <f t="shared" si="224"/>
        <v>1445509611.7893269</v>
      </c>
      <c r="BF81" s="172">
        <f t="shared" si="185"/>
        <v>-26366308.606405888</v>
      </c>
      <c r="BG81" s="203">
        <v>7.1257957616289183E-2</v>
      </c>
      <c r="BH81" s="177">
        <f t="shared" si="225"/>
        <v>463109780.80648619</v>
      </c>
      <c r="BI81" s="177">
        <f t="shared" si="136"/>
        <v>33000257.132397566</v>
      </c>
      <c r="BJ81" s="203">
        <v>9.0577315892465139E-3</v>
      </c>
      <c r="BK81" s="177">
        <f t="shared" si="226"/>
        <v>14718755.388361916</v>
      </c>
      <c r="BL81" s="177">
        <f t="shared" si="137"/>
        <v>133318.53563555807</v>
      </c>
      <c r="BM81" s="203">
        <v>4.1493965810997117E-2</v>
      </c>
      <c r="BN81" s="177">
        <f t="shared" si="227"/>
        <v>329596898.60325885</v>
      </c>
      <c r="BO81" s="177">
        <f t="shared" si="186"/>
        <v>13676282.442054307</v>
      </c>
      <c r="BP81" s="332">
        <v>2.8849807558256085E-2</v>
      </c>
      <c r="BQ81" s="173">
        <f t="shared" si="228"/>
        <v>810444309.16465592</v>
      </c>
      <c r="BR81" s="172">
        <f t="shared" si="187"/>
        <v>23381162.356084123</v>
      </c>
      <c r="BS81" s="174">
        <v>-5.928371489635164E-3</v>
      </c>
      <c r="BT81" s="175">
        <f t="shared" si="229"/>
        <v>2669504420.5858512</v>
      </c>
      <c r="BU81" s="177">
        <f t="shared" si="188"/>
        <v>-15825813.898456197</v>
      </c>
      <c r="BV81" s="174">
        <v>1.0229184084594898E-2</v>
      </c>
      <c r="BW81" s="175">
        <f t="shared" si="230"/>
        <v>449989577.82368714</v>
      </c>
      <c r="BX81" s="177">
        <f t="shared" si="209"/>
        <v>4603026.2277076375</v>
      </c>
      <c r="BY81" s="174">
        <v>3.9127817024268464E-2</v>
      </c>
      <c r="BZ81" s="175">
        <f t="shared" si="231"/>
        <v>70253431.071071759</v>
      </c>
      <c r="CA81" s="177">
        <f t="shared" si="189"/>
        <v>2748863.3962759525</v>
      </c>
      <c r="CB81" s="174">
        <v>8.9958247649097808E-2</v>
      </c>
      <c r="CC81" s="175">
        <f t="shared" si="232"/>
        <v>1944915766.5587857</v>
      </c>
      <c r="CD81" s="177">
        <f t="shared" si="190"/>
        <v>174961214.18473014</v>
      </c>
      <c r="CE81" s="174">
        <v>6.0346350590795898E-2</v>
      </c>
      <c r="CF81" s="175">
        <v>0</v>
      </c>
      <c r="CG81" s="177">
        <f t="shared" si="191"/>
        <v>0</v>
      </c>
      <c r="CH81" s="174">
        <v>3.8900367357561805E-2</v>
      </c>
      <c r="CI81" s="175">
        <f t="shared" si="233"/>
        <v>13019846.613718953</v>
      </c>
      <c r="CJ81" s="177">
        <f t="shared" si="192"/>
        <v>506476.81621277437</v>
      </c>
      <c r="CK81" s="174">
        <v>9.8939009965501954E-3</v>
      </c>
      <c r="CL81" s="175">
        <f t="shared" si="234"/>
        <v>6179046.5645590341</v>
      </c>
      <c r="CM81" s="177">
        <f t="shared" si="193"/>
        <v>61134.874962820686</v>
      </c>
      <c r="CN81" s="174">
        <v>1.6513075590438242E-2</v>
      </c>
      <c r="CO81" s="175">
        <v>0</v>
      </c>
      <c r="CP81" s="177">
        <f t="shared" si="194"/>
        <v>0</v>
      </c>
      <c r="CQ81" s="174">
        <v>-8.1613471912376834E-2</v>
      </c>
      <c r="CR81" s="175">
        <v>0</v>
      </c>
      <c r="CS81" s="177">
        <f t="shared" si="195"/>
        <v>0</v>
      </c>
      <c r="CT81" s="174">
        <v>-1.1563726373106041E-2</v>
      </c>
      <c r="CU81" s="175">
        <f t="shared" si="235"/>
        <v>118567476.63548264</v>
      </c>
      <c r="CV81" s="177">
        <f t="shared" si="196"/>
        <v>-1371081.8565623648</v>
      </c>
      <c r="CW81" s="174">
        <v>0.14690498709311345</v>
      </c>
      <c r="CX81" s="175">
        <v>0</v>
      </c>
      <c r="CY81" s="177">
        <f t="shared" si="197"/>
        <v>0</v>
      </c>
      <c r="CZ81" s="174">
        <v>-0.14246286984852694</v>
      </c>
      <c r="DA81" s="175">
        <v>0</v>
      </c>
      <c r="DB81" s="177">
        <f t="shared" si="198"/>
        <v>0</v>
      </c>
      <c r="DC81" s="332">
        <v>3.5718490821828715E-2</v>
      </c>
      <c r="DD81" s="334">
        <v>0</v>
      </c>
      <c r="DE81" s="316">
        <f t="shared" si="199"/>
        <v>0</v>
      </c>
      <c r="DF81" s="174">
        <v>7.8455097267923921E-2</v>
      </c>
      <c r="DG81" s="175">
        <v>0</v>
      </c>
      <c r="DH81" s="177">
        <f t="shared" si="200"/>
        <v>0</v>
      </c>
      <c r="DI81" s="332">
        <v>4.471775567344366E-2</v>
      </c>
      <c r="DJ81" s="173">
        <f t="shared" si="236"/>
        <v>172278402.62403902</v>
      </c>
      <c r="DK81" s="173">
        <f t="shared" si="201"/>
        <v>7703903.516352932</v>
      </c>
      <c r="DL81" s="174">
        <v>4.1506464800121601E-2</v>
      </c>
      <c r="DM81" s="175">
        <f t="shared" si="237"/>
        <v>122104200.63425359</v>
      </c>
      <c r="DN81" s="177">
        <f t="shared" si="202"/>
        <v>5068113.7055726321</v>
      </c>
      <c r="DO81" s="332">
        <v>-9.3173259418792759E-2</v>
      </c>
      <c r="DP81" s="173">
        <f t="shared" si="238"/>
        <v>20182753.973767154</v>
      </c>
      <c r="DQ81" s="173">
        <f t="shared" si="203"/>
        <v>-1880492.9717834773</v>
      </c>
      <c r="DR81" s="431">
        <v>-1.3422765485239376E-2</v>
      </c>
      <c r="DS81" s="335">
        <v>29963586.38022697</v>
      </c>
      <c r="DT81" s="335">
        <v>-402194.19307849923</v>
      </c>
      <c r="DU81" s="174">
        <v>3.587957583977848E-2</v>
      </c>
      <c r="DV81" s="175">
        <f t="shared" si="239"/>
        <v>12039866.12868409</v>
      </c>
      <c r="DW81" s="177">
        <f t="shared" si="204"/>
        <v>431985.28986490093</v>
      </c>
      <c r="DX81" s="174">
        <v>0.15239822326626754</v>
      </c>
      <c r="DY81" s="179">
        <v>0</v>
      </c>
      <c r="DZ81" s="179">
        <f t="shared" si="205"/>
        <v>0</v>
      </c>
      <c r="EB81" s="180">
        <f t="shared" si="206"/>
        <v>90716203285.462128</v>
      </c>
      <c r="ED81" s="180">
        <f t="shared" si="207"/>
        <v>1544425217030.7788</v>
      </c>
      <c r="EF81" s="182">
        <f t="shared" si="208"/>
        <v>5.8737841292094264E-2</v>
      </c>
      <c r="EG81" s="183">
        <v>5.8145728117572598E-2</v>
      </c>
    </row>
    <row r="82" spans="1:137" ht="15.75">
      <c r="A82" s="171">
        <v>40391</v>
      </c>
      <c r="B82" s="172">
        <v>1656807708640.0908</v>
      </c>
      <c r="C82" s="173">
        <v>-45610906045.093163</v>
      </c>
      <c r="D82" s="610"/>
      <c r="E82" s="174">
        <v>2.4667976861876949E-2</v>
      </c>
      <c r="F82" s="175">
        <f t="shared" si="210"/>
        <v>89242903.420499012</v>
      </c>
      <c r="G82" s="175">
        <f t="shared" si="169"/>
        <v>2201441.8766635889</v>
      </c>
      <c r="H82" s="176">
        <v>-0.13999666633240671</v>
      </c>
      <c r="I82" s="175">
        <f t="shared" si="211"/>
        <v>500427940.94627517</v>
      </c>
      <c r="J82" s="175">
        <f t="shared" si="170"/>
        <v>-70058243.47206901</v>
      </c>
      <c r="K82" s="176">
        <v>5.9601358809548491E-2</v>
      </c>
      <c r="L82" s="175">
        <f t="shared" si="212"/>
        <v>256170108.01732951</v>
      </c>
      <c r="M82" s="177">
        <f t="shared" si="171"/>
        <v>15268086.524221651</v>
      </c>
      <c r="N82" s="174">
        <v>-1.0297826732089175E-2</v>
      </c>
      <c r="O82" s="175">
        <f t="shared" si="213"/>
        <v>585692782.17957425</v>
      </c>
      <c r="P82" s="175">
        <f t="shared" si="172"/>
        <v>-6031362.7891205018</v>
      </c>
      <c r="Q82" s="176">
        <v>5.1480678939243817E-2</v>
      </c>
      <c r="R82" s="178">
        <f t="shared" si="214"/>
        <v>206538596.35446104</v>
      </c>
      <c r="S82" s="178">
        <f t="shared" si="173"/>
        <v>10632747.167486083</v>
      </c>
      <c r="T82" s="176">
        <v>4.2472409955030691E-3</v>
      </c>
      <c r="U82" s="178">
        <f t="shared" si="215"/>
        <v>115757147.14920637</v>
      </c>
      <c r="V82" s="178">
        <f t="shared" si="174"/>
        <v>491648.50089459051</v>
      </c>
      <c r="W82" s="176">
        <v>9.4881202014385407E-2</v>
      </c>
      <c r="X82" s="178">
        <v>0</v>
      </c>
      <c r="Y82" s="179">
        <f t="shared" si="175"/>
        <v>0</v>
      </c>
      <c r="Z82" s="203">
        <v>-5.2623546354438173E-2</v>
      </c>
      <c r="AA82" s="175">
        <f t="shared" si="216"/>
        <v>135606048.59432507</v>
      </c>
      <c r="AB82" s="177">
        <f t="shared" si="176"/>
        <v>-7136071.1841456601</v>
      </c>
      <c r="AC82" s="174">
        <v>0</v>
      </c>
      <c r="AD82" s="175">
        <v>0</v>
      </c>
      <c r="AE82" s="177">
        <f t="shared" si="177"/>
        <v>0</v>
      </c>
      <c r="AF82" s="174">
        <v>0.16895123734114312</v>
      </c>
      <c r="AG82" s="175">
        <f t="shared" si="217"/>
        <v>55929779.897500105</v>
      </c>
      <c r="AH82" s="175">
        <f t="shared" si="168"/>
        <v>9449405.5179004353</v>
      </c>
      <c r="AI82" s="331">
        <v>-3.9307496318881495E-2</v>
      </c>
      <c r="AJ82" s="231">
        <f t="shared" si="218"/>
        <v>1045061494.7424235</v>
      </c>
      <c r="AK82" s="173">
        <f t="shared" si="178"/>
        <v>-41078750.857592605</v>
      </c>
      <c r="AL82" s="332">
        <v>-5.1911107584819975E-2</v>
      </c>
      <c r="AM82" s="173">
        <f t="shared" si="219"/>
        <v>5998156242.9749308</v>
      </c>
      <c r="AN82" s="173">
        <f t="shared" si="179"/>
        <v>-311370934.03963119</v>
      </c>
      <c r="AO82" s="503">
        <v>0</v>
      </c>
      <c r="AP82" s="173">
        <f t="shared" si="220"/>
        <v>3111273083</v>
      </c>
      <c r="AQ82" s="316">
        <f t="shared" si="180"/>
        <v>0</v>
      </c>
      <c r="AR82" s="332">
        <v>-3.1677446635913925E-3</v>
      </c>
      <c r="AS82" s="173">
        <f t="shared" si="221"/>
        <v>176145996.37477228</v>
      </c>
      <c r="AT82" s="173">
        <f t="shared" si="181"/>
        <v>-557985.5400291736</v>
      </c>
      <c r="AU82" s="332">
        <v>8.1228620625489398E-2</v>
      </c>
      <c r="AV82" s="173">
        <v>0</v>
      </c>
      <c r="AW82" s="173">
        <f t="shared" si="182"/>
        <v>0</v>
      </c>
      <c r="AX82" s="176">
        <v>3.6167119094689205E-2</v>
      </c>
      <c r="AY82" s="178">
        <f t="shared" si="222"/>
        <v>227139419.15817755</v>
      </c>
      <c r="AZ82" s="179">
        <f t="shared" si="183"/>
        <v>8214978.4237923389</v>
      </c>
      <c r="BA82" s="174">
        <v>1.03440769525184E-2</v>
      </c>
      <c r="BB82" s="177">
        <f t="shared" si="223"/>
        <v>250339202.74264613</v>
      </c>
      <c r="BC82" s="177">
        <f t="shared" si="184"/>
        <v>2589527.977402037</v>
      </c>
      <c r="BD82" s="332">
        <v>1.2160164068429614E-2</v>
      </c>
      <c r="BE82" s="173">
        <f t="shared" si="224"/>
        <v>1419143303.1829212</v>
      </c>
      <c r="BF82" s="172">
        <f t="shared" si="185"/>
        <v>17257015.40331747</v>
      </c>
      <c r="BG82" s="203">
        <v>4.4740583228136857E-2</v>
      </c>
      <c r="BH82" s="177">
        <f t="shared" si="225"/>
        <v>496110037.93888378</v>
      </c>
      <c r="BI82" s="177">
        <f t="shared" si="136"/>
        <v>22196252.442718763</v>
      </c>
      <c r="BJ82" s="203">
        <v>2.6696676820700772E-3</v>
      </c>
      <c r="BK82" s="177">
        <f t="shared" si="226"/>
        <v>14852073.923997475</v>
      </c>
      <c r="BL82" s="177">
        <f t="shared" si="137"/>
        <v>39650.101766611777</v>
      </c>
      <c r="BM82" s="203">
        <v>-9.6630636825041041E-2</v>
      </c>
      <c r="BN82" s="177">
        <f t="shared" si="227"/>
        <v>343273181.04531318</v>
      </c>
      <c r="BO82" s="177">
        <f t="shared" si="186"/>
        <v>-33170706.08936622</v>
      </c>
      <c r="BP82" s="332">
        <v>-4.0941658709058932E-4</v>
      </c>
      <c r="BQ82" s="173">
        <f t="shared" si="228"/>
        <v>833825471.52074015</v>
      </c>
      <c r="BR82" s="172">
        <f t="shared" si="187"/>
        <v>-341381.97877922282</v>
      </c>
      <c r="BS82" s="174">
        <v>-1.39941036966391E-2</v>
      </c>
      <c r="BT82" s="175">
        <f t="shared" si="229"/>
        <v>2653678606.6873951</v>
      </c>
      <c r="BU82" s="177">
        <f t="shared" si="188"/>
        <v>-37135853.599536173</v>
      </c>
      <c r="BV82" s="174">
        <v>1.8269441007338814E-2</v>
      </c>
      <c r="BW82" s="175">
        <f t="shared" si="230"/>
        <v>454592604.05139482</v>
      </c>
      <c r="BX82" s="177">
        <f t="shared" si="209"/>
        <v>8305152.762089489</v>
      </c>
      <c r="BY82" s="174">
        <v>8.9562450994535955E-2</v>
      </c>
      <c r="BZ82" s="175">
        <f t="shared" si="231"/>
        <v>73002294.467347711</v>
      </c>
      <c r="CA82" s="177">
        <f t="shared" si="189"/>
        <v>6538264.420720513</v>
      </c>
      <c r="CB82" s="174">
        <v>-7.8547845365205815E-3</v>
      </c>
      <c r="CC82" s="175">
        <f t="shared" si="232"/>
        <v>2119876980.743516</v>
      </c>
      <c r="CD82" s="177">
        <f t="shared" si="190"/>
        <v>-16651176.927670108</v>
      </c>
      <c r="CE82" s="174">
        <v>0.12976104169187588</v>
      </c>
      <c r="CF82" s="175">
        <v>0</v>
      </c>
      <c r="CG82" s="177">
        <f t="shared" si="191"/>
        <v>0</v>
      </c>
      <c r="CH82" s="174">
        <v>3.5045833327331653E-2</v>
      </c>
      <c r="CI82" s="175">
        <f t="shared" si="233"/>
        <v>13526323.429931728</v>
      </c>
      <c r="CJ82" s="177">
        <f t="shared" si="192"/>
        <v>474041.27645696833</v>
      </c>
      <c r="CK82" s="174">
        <v>-3.3676449959887035E-2</v>
      </c>
      <c r="CL82" s="175">
        <f t="shared" si="234"/>
        <v>6240181.4395218547</v>
      </c>
      <c r="CM82" s="177">
        <f t="shared" si="193"/>
        <v>-210147.1579886736</v>
      </c>
      <c r="CN82" s="174">
        <v>2.5548898496883552E-2</v>
      </c>
      <c r="CO82" s="175">
        <v>0</v>
      </c>
      <c r="CP82" s="177">
        <f t="shared" si="194"/>
        <v>0</v>
      </c>
      <c r="CQ82" s="174">
        <v>3.9283352133539153E-2</v>
      </c>
      <c r="CR82" s="175">
        <v>0</v>
      </c>
      <c r="CS82" s="177">
        <f t="shared" si="195"/>
        <v>0</v>
      </c>
      <c r="CT82" s="174">
        <v>5.560983129328974E-3</v>
      </c>
      <c r="CU82" s="175">
        <f t="shared" si="235"/>
        <v>117196394.77892028</v>
      </c>
      <c r="CV82" s="177">
        <f t="shared" si="196"/>
        <v>651727.1741837539</v>
      </c>
      <c r="CW82" s="174">
        <v>-3.6844265262872128E-2</v>
      </c>
      <c r="CX82" s="175">
        <v>0</v>
      </c>
      <c r="CY82" s="177">
        <f t="shared" si="197"/>
        <v>0</v>
      </c>
      <c r="CZ82" s="174">
        <v>0.26667602575015154</v>
      </c>
      <c r="DA82" s="175">
        <v>0</v>
      </c>
      <c r="DB82" s="177">
        <f t="shared" si="198"/>
        <v>0</v>
      </c>
      <c r="DC82" s="332">
        <v>5.8109972882570991E-2</v>
      </c>
      <c r="DD82" s="334">
        <v>0</v>
      </c>
      <c r="DE82" s="316">
        <f t="shared" si="199"/>
        <v>0</v>
      </c>
      <c r="DF82" s="174">
        <v>2.6549296433468362E-2</v>
      </c>
      <c r="DG82" s="175">
        <v>0</v>
      </c>
      <c r="DH82" s="177">
        <f t="shared" si="200"/>
        <v>0</v>
      </c>
      <c r="DI82" s="332">
        <v>4.706674268317608E-2</v>
      </c>
      <c r="DJ82" s="173">
        <f t="shared" si="236"/>
        <v>179982306.14039198</v>
      </c>
      <c r="DK82" s="173">
        <f t="shared" si="201"/>
        <v>8471180.8906344511</v>
      </c>
      <c r="DL82" s="174">
        <v>-1.113647305647656E-2</v>
      </c>
      <c r="DM82" s="175">
        <f t="shared" si="237"/>
        <v>127172314.33982621</v>
      </c>
      <c r="DN82" s="177">
        <f t="shared" si="202"/>
        <v>-1416251.0521752422</v>
      </c>
      <c r="DO82" s="332">
        <v>-0.10226557129338852</v>
      </c>
      <c r="DP82" s="173">
        <f t="shared" si="238"/>
        <v>18302261.001983676</v>
      </c>
      <c r="DQ82" s="173">
        <f t="shared" si="203"/>
        <v>-1871691.1773285661</v>
      </c>
      <c r="DR82" s="431">
        <v>8.5433636343290237E-2</v>
      </c>
      <c r="DS82" s="335">
        <v>29561392.18714847</v>
      </c>
      <c r="DT82" s="335">
        <v>2525537.2299182238</v>
      </c>
      <c r="DU82" s="174">
        <v>-0.37097200265626434</v>
      </c>
      <c r="DV82" s="175">
        <f t="shared" si="239"/>
        <v>12471851.418548992</v>
      </c>
      <c r="DW82" s="177">
        <f t="shared" si="204"/>
        <v>-4626707.6975704907</v>
      </c>
      <c r="DX82" s="174">
        <v>3.0166898475867919E-2</v>
      </c>
      <c r="DY82" s="179">
        <v>0</v>
      </c>
      <c r="DZ82" s="179">
        <f t="shared" si="205"/>
        <v>0</v>
      </c>
      <c r="EB82" s="180">
        <f t="shared" si="206"/>
        <v>-45194555439.220329</v>
      </c>
      <c r="ED82" s="180">
        <f t="shared" si="207"/>
        <v>1635141420316.241</v>
      </c>
      <c r="EF82" s="182">
        <f t="shared" si="208"/>
        <v>-2.7639539233541999E-2</v>
      </c>
      <c r="EG82" s="183">
        <v>-2.7529390289070199E-2</v>
      </c>
    </row>
    <row r="83" spans="1:137" ht="15.75">
      <c r="A83" s="171">
        <v>40422</v>
      </c>
      <c r="B83" s="172">
        <v>1611196802594.9976</v>
      </c>
      <c r="C83" s="173">
        <v>108314743444.69304</v>
      </c>
      <c r="D83" s="610"/>
      <c r="E83" s="174">
        <v>8.7562244892103996E-3</v>
      </c>
      <c r="F83" s="175">
        <f t="shared" si="210"/>
        <v>91444345.297162592</v>
      </c>
      <c r="G83" s="175">
        <f t="shared" si="169"/>
        <v>800707.21569082688</v>
      </c>
      <c r="H83" s="176">
        <v>5.324647738826406E-2</v>
      </c>
      <c r="I83" s="175">
        <f t="shared" si="211"/>
        <v>430369697.47420615</v>
      </c>
      <c r="J83" s="175">
        <f t="shared" si="170"/>
        <v>22915670.365154363</v>
      </c>
      <c r="K83" s="176">
        <v>-7.8315309617030635E-2</v>
      </c>
      <c r="L83" s="175">
        <f t="shared" si="212"/>
        <v>271438194.54155117</v>
      </c>
      <c r="M83" s="177">
        <f t="shared" si="171"/>
        <v>-21257766.247409374</v>
      </c>
      <c r="N83" s="174">
        <v>5.7345158509644049E-2</v>
      </c>
      <c r="O83" s="175">
        <f t="shared" si="213"/>
        <v>579661419.39045382</v>
      </c>
      <c r="P83" s="175">
        <f t="shared" si="172"/>
        <v>33240775.976870831</v>
      </c>
      <c r="Q83" s="176">
        <v>-2.977154226170806E-2</v>
      </c>
      <c r="R83" s="178">
        <f t="shared" si="214"/>
        <v>217171343.52194715</v>
      </c>
      <c r="S83" s="178">
        <f t="shared" si="173"/>
        <v>-6465525.8316955678</v>
      </c>
      <c r="T83" s="176">
        <v>-3.6373827695425048E-2</v>
      </c>
      <c r="U83" s="178">
        <f t="shared" si="215"/>
        <v>116248795.65010095</v>
      </c>
      <c r="V83" s="178">
        <f t="shared" si="174"/>
        <v>-4228413.662777449</v>
      </c>
      <c r="W83" s="176">
        <v>6.681244324612165E-2</v>
      </c>
      <c r="X83" s="178">
        <v>0</v>
      </c>
      <c r="Y83" s="179">
        <f t="shared" si="175"/>
        <v>0</v>
      </c>
      <c r="Z83" s="174">
        <v>9.1420926448123371E-2</v>
      </c>
      <c r="AA83" s="175">
        <f t="shared" si="216"/>
        <v>128469977.41017939</v>
      </c>
      <c r="AB83" s="177">
        <f t="shared" si="176"/>
        <v>11744844.355608081</v>
      </c>
      <c r="AC83" s="174">
        <v>0</v>
      </c>
      <c r="AD83" s="175">
        <v>0</v>
      </c>
      <c r="AE83" s="177">
        <f t="shared" si="177"/>
        <v>0</v>
      </c>
      <c r="AF83" s="174">
        <v>6.0311646315866038E-2</v>
      </c>
      <c r="AG83" s="175">
        <f t="shared" si="217"/>
        <v>65379185.415400535</v>
      </c>
      <c r="AH83" s="175">
        <f t="shared" si="168"/>
        <v>3943126.3071930641</v>
      </c>
      <c r="AI83" s="331">
        <v>9.5032519514140226E-2</v>
      </c>
      <c r="AJ83" s="231">
        <f t="shared" si="218"/>
        <v>1003982743.884831</v>
      </c>
      <c r="AK83" s="173">
        <f t="shared" si="178"/>
        <v>95411009.700095251</v>
      </c>
      <c r="AL83" s="332">
        <v>8.9760704257893467E-2</v>
      </c>
      <c r="AM83" s="173">
        <f t="shared" si="219"/>
        <v>5686785308.9352999</v>
      </c>
      <c r="AN83" s="173">
        <f t="shared" si="179"/>
        <v>510449854.29347479</v>
      </c>
      <c r="AO83" s="503">
        <v>0</v>
      </c>
      <c r="AP83" s="173">
        <f t="shared" si="220"/>
        <v>3111273083</v>
      </c>
      <c r="AQ83" s="316">
        <f t="shared" si="180"/>
        <v>0</v>
      </c>
      <c r="AR83" s="332">
        <v>-4.9589848048558746E-2</v>
      </c>
      <c r="AS83" s="173">
        <f t="shared" si="221"/>
        <v>175588010.83474311</v>
      </c>
      <c r="AT83" s="173">
        <f t="shared" si="181"/>
        <v>-8707382.7764435969</v>
      </c>
      <c r="AU83" s="332">
        <v>4.7783050637038527E-2</v>
      </c>
      <c r="AV83" s="173">
        <v>0</v>
      </c>
      <c r="AW83" s="173">
        <f t="shared" si="182"/>
        <v>0</v>
      </c>
      <c r="AX83" s="176">
        <v>7.87406401345076E-2</v>
      </c>
      <c r="AY83" s="178">
        <f t="shared" si="222"/>
        <v>235354397.58196992</v>
      </c>
      <c r="AZ83" s="179">
        <f t="shared" si="183"/>
        <v>18531955.924075719</v>
      </c>
      <c r="BA83" s="174">
        <v>2.2944827613270331E-2</v>
      </c>
      <c r="BB83" s="177">
        <f t="shared" si="223"/>
        <v>252928730.72004819</v>
      </c>
      <c r="BC83" s="177">
        <f t="shared" si="184"/>
        <v>5803406.1248147776</v>
      </c>
      <c r="BD83" s="332">
        <v>4.5758417044916636E-2</v>
      </c>
      <c r="BE83" s="173">
        <f t="shared" si="224"/>
        <v>1436400318.5862386</v>
      </c>
      <c r="BF83" s="172">
        <f t="shared" si="185"/>
        <v>65727404.821320228</v>
      </c>
      <c r="BG83" s="203">
        <v>0.1641339352603646</v>
      </c>
      <c r="BH83" s="177">
        <f t="shared" si="225"/>
        <v>518306290.38160259</v>
      </c>
      <c r="BI83" s="177">
        <f t="shared" si="136"/>
        <v>85071651.110533699</v>
      </c>
      <c r="BJ83" s="203">
        <v>-2.4771987385305425E-2</v>
      </c>
      <c r="BK83" s="177">
        <f t="shared" si="226"/>
        <v>14891724.025764087</v>
      </c>
      <c r="BL83" s="177">
        <f t="shared" si="137"/>
        <v>-368897.5997116777</v>
      </c>
      <c r="BM83" s="203">
        <v>0.15599321454171439</v>
      </c>
      <c r="BN83" s="177">
        <f t="shared" si="227"/>
        <v>310102474.95594698</v>
      </c>
      <c r="BO83" s="177">
        <f t="shared" si="186"/>
        <v>48373881.905719653</v>
      </c>
      <c r="BP83" s="332">
        <v>0.10131513241926834</v>
      </c>
      <c r="BQ83" s="173">
        <f t="shared" si="228"/>
        <v>833484089.54196095</v>
      </c>
      <c r="BR83" s="172">
        <f t="shared" si="187"/>
        <v>84444550.901297092</v>
      </c>
      <c r="BS83" s="174">
        <v>-8.6940490425731782E-3</v>
      </c>
      <c r="BT83" s="175">
        <f t="shared" si="229"/>
        <v>2616542753.0878587</v>
      </c>
      <c r="BU83" s="177">
        <f t="shared" si="188"/>
        <v>-22748351.017335285</v>
      </c>
      <c r="BV83" s="174">
        <v>6.4657747962462986E-2</v>
      </c>
      <c r="BW83" s="175">
        <f t="shared" si="230"/>
        <v>462897756.81348425</v>
      </c>
      <c r="BX83" s="177">
        <f t="shared" si="209"/>
        <v>29929926.49243575</v>
      </c>
      <c r="BY83" s="174">
        <v>4.5547158387375178E-3</v>
      </c>
      <c r="BZ83" s="175">
        <f t="shared" si="231"/>
        <v>79540558.888068214</v>
      </c>
      <c r="CA83" s="177">
        <f t="shared" si="189"/>
        <v>362284.64338951855</v>
      </c>
      <c r="CB83" s="174">
        <v>2.7808492472786852E-2</v>
      </c>
      <c r="CC83" s="175">
        <f t="shared" si="232"/>
        <v>2103225803.815846</v>
      </c>
      <c r="CD83" s="177">
        <f t="shared" si="190"/>
        <v>58487538.933984026</v>
      </c>
      <c r="CE83" s="174">
        <v>0.25560755241455435</v>
      </c>
      <c r="CF83" s="175">
        <v>0</v>
      </c>
      <c r="CG83" s="177">
        <f t="shared" si="191"/>
        <v>0</v>
      </c>
      <c r="CH83" s="174">
        <v>9.0795022593947606E-3</v>
      </c>
      <c r="CI83" s="175">
        <f t="shared" si="233"/>
        <v>14000364.706388695</v>
      </c>
      <c r="CJ83" s="177">
        <f t="shared" si="192"/>
        <v>127116.34298400683</v>
      </c>
      <c r="CK83" s="174">
        <v>9.2035120191406097E-2</v>
      </c>
      <c r="CL83" s="175">
        <f t="shared" si="234"/>
        <v>6030034.2815331807</v>
      </c>
      <c r="CM83" s="177">
        <f t="shared" si="193"/>
        <v>554974.92985920538</v>
      </c>
      <c r="CN83" s="174">
        <v>1.6320729451521142E-2</v>
      </c>
      <c r="CO83" s="175">
        <v>0</v>
      </c>
      <c r="CP83" s="177">
        <f t="shared" si="194"/>
        <v>0</v>
      </c>
      <c r="CQ83" s="174">
        <v>-8.7689720290484285E-3</v>
      </c>
      <c r="CR83" s="175">
        <v>0</v>
      </c>
      <c r="CS83" s="177">
        <f t="shared" si="195"/>
        <v>0</v>
      </c>
      <c r="CT83" s="174">
        <v>4.5817081029584802E-2</v>
      </c>
      <c r="CU83" s="175">
        <f t="shared" si="235"/>
        <v>117848121.95310405</v>
      </c>
      <c r="CV83" s="177">
        <f t="shared" si="196"/>
        <v>5399456.9527097596</v>
      </c>
      <c r="CW83" s="174">
        <v>0.26948212900263047</v>
      </c>
      <c r="CX83" s="175">
        <v>0</v>
      </c>
      <c r="CY83" s="177">
        <f t="shared" si="197"/>
        <v>0</v>
      </c>
      <c r="CZ83" s="174">
        <v>1.0047069065067226E-2</v>
      </c>
      <c r="DA83" s="175">
        <v>0</v>
      </c>
      <c r="DB83" s="177">
        <f t="shared" si="198"/>
        <v>0</v>
      </c>
      <c r="DC83" s="332">
        <v>0.12317994010031939</v>
      </c>
      <c r="DD83" s="334">
        <v>0</v>
      </c>
      <c r="DE83" s="316">
        <f t="shared" si="199"/>
        <v>0</v>
      </c>
      <c r="DF83" s="174">
        <v>0.1077251629303245</v>
      </c>
      <c r="DG83" s="175">
        <v>0</v>
      </c>
      <c r="DH83" s="177">
        <f t="shared" si="200"/>
        <v>0</v>
      </c>
      <c r="DI83" s="332">
        <v>9.5643842094389336E-2</v>
      </c>
      <c r="DJ83" s="173">
        <f t="shared" si="236"/>
        <v>188453487.03102642</v>
      </c>
      <c r="DK83" s="173">
        <f t="shared" si="201"/>
        <v>18024415.555732541</v>
      </c>
      <c r="DL83" s="174">
        <v>0.10472756291223496</v>
      </c>
      <c r="DM83" s="175">
        <f t="shared" si="237"/>
        <v>125756063.28765097</v>
      </c>
      <c r="DN83" s="177">
        <f t="shared" si="202"/>
        <v>13170126.029552469</v>
      </c>
      <c r="DO83" s="332">
        <v>7.0581048514998385E-2</v>
      </c>
      <c r="DP83" s="173">
        <f t="shared" si="238"/>
        <v>16430569.82465511</v>
      </c>
      <c r="DQ83" s="173">
        <f t="shared" si="203"/>
        <v>1159686.8459230508</v>
      </c>
      <c r="DR83" s="431">
        <v>3.6544922005761829E-2</v>
      </c>
      <c r="DS83" s="335">
        <v>32086929.417066693</v>
      </c>
      <c r="DT83" s="335">
        <v>1172614.3329510873</v>
      </c>
      <c r="DU83" s="174">
        <v>0.20390402185315434</v>
      </c>
      <c r="DV83" s="175">
        <f t="shared" si="239"/>
        <v>7845143.7209785003</v>
      </c>
      <c r="DW83" s="177">
        <f t="shared" si="204"/>
        <v>1599656.3567235367</v>
      </c>
      <c r="DX83" s="174">
        <v>0.11997557286578195</v>
      </c>
      <c r="DY83" s="179">
        <v>0</v>
      </c>
      <c r="DZ83" s="179">
        <f t="shared" si="205"/>
        <v>0</v>
      </c>
      <c r="EB83" s="180">
        <f t="shared" si="206"/>
        <v>107262073145.41035</v>
      </c>
      <c r="ED83" s="180">
        <f t="shared" si="207"/>
        <v>1589946864877.0208</v>
      </c>
      <c r="EF83" s="182">
        <f t="shared" si="208"/>
        <v>6.7462677851002822E-2</v>
      </c>
      <c r="EG83" s="183">
        <v>6.72262651404478E-2</v>
      </c>
    </row>
    <row r="84" spans="1:137" ht="15.75">
      <c r="A84" s="185">
        <v>40452</v>
      </c>
      <c r="B84" s="186">
        <v>1719511546039.6907</v>
      </c>
      <c r="C84" s="173">
        <v>48361204295.645508</v>
      </c>
      <c r="D84" s="610"/>
      <c r="E84" s="174">
        <v>0.21358066032062545</v>
      </c>
      <c r="F84" s="175">
        <f t="shared" si="210"/>
        <v>92245052.512853414</v>
      </c>
      <c r="G84" s="175">
        <f t="shared" si="169"/>
        <v>19701759.227006003</v>
      </c>
      <c r="H84" s="176">
        <v>8.9730439152410177E-2</v>
      </c>
      <c r="I84" s="175">
        <f t="shared" si="211"/>
        <v>453285367.83936054</v>
      </c>
      <c r="J84" s="175">
        <f t="shared" si="170"/>
        <v>40673495.117587604</v>
      </c>
      <c r="K84" s="176">
        <v>0.25467536944333741</v>
      </c>
      <c r="L84" s="175">
        <f t="shared" si="212"/>
        <v>250180428.2941418</v>
      </c>
      <c r="M84" s="177">
        <f t="shared" si="171"/>
        <v>63714793.003302947</v>
      </c>
      <c r="N84" s="174">
        <v>7.0830226607209251E-2</v>
      </c>
      <c r="O84" s="175">
        <f t="shared" si="213"/>
        <v>612902195.36732459</v>
      </c>
      <c r="P84" s="175">
        <f t="shared" si="172"/>
        <v>43412001.385923639</v>
      </c>
      <c r="Q84" s="176">
        <v>0.31838472069793383</v>
      </c>
      <c r="R84" s="178">
        <f t="shared" si="214"/>
        <v>210705817.69025156</v>
      </c>
      <c r="S84" s="178">
        <f t="shared" si="173"/>
        <v>67085512.91474051</v>
      </c>
      <c r="T84" s="176">
        <v>0.50843637092047755</v>
      </c>
      <c r="U84" s="178">
        <f t="shared" si="215"/>
        <v>112020381.98732349</v>
      </c>
      <c r="V84" s="178">
        <f t="shared" si="174"/>
        <v>56955236.486760393</v>
      </c>
      <c r="W84" s="176">
        <v>7.5666211589210122E-2</v>
      </c>
      <c r="X84" s="178">
        <v>0</v>
      </c>
      <c r="Y84" s="179">
        <f t="shared" si="175"/>
        <v>0</v>
      </c>
      <c r="Z84" s="174">
        <v>0.12297347776265363</v>
      </c>
      <c r="AA84" s="175">
        <f t="shared" si="216"/>
        <v>140214821.76578748</v>
      </c>
      <c r="AB84" s="177">
        <f t="shared" si="176"/>
        <v>17242704.266409509</v>
      </c>
      <c r="AC84" s="174">
        <v>0</v>
      </c>
      <c r="AD84" s="175">
        <v>0</v>
      </c>
      <c r="AE84" s="177">
        <f t="shared" si="177"/>
        <v>0</v>
      </c>
      <c r="AF84" s="174">
        <v>1.5564105106563794E-2</v>
      </c>
      <c r="AG84" s="175">
        <f t="shared" si="217"/>
        <v>69322311.722593591</v>
      </c>
      <c r="AH84" s="175">
        <f t="shared" si="168"/>
        <v>1078939.7458804261</v>
      </c>
      <c r="AI84" s="331">
        <v>9.0031060730786663E-2</v>
      </c>
      <c r="AJ84" s="231">
        <f t="shared" si="218"/>
        <v>1099393753.5849261</v>
      </c>
      <c r="AK84" s="173">
        <f t="shared" si="178"/>
        <v>98979585.796051994</v>
      </c>
      <c r="AL84" s="332">
        <v>0.13083114452088263</v>
      </c>
      <c r="AM84" s="173">
        <f t="shared" si="219"/>
        <v>6197235163.2287741</v>
      </c>
      <c r="AN84" s="173">
        <f t="shared" si="179"/>
        <v>810791369.27027941</v>
      </c>
      <c r="AO84" s="503">
        <v>0</v>
      </c>
      <c r="AP84" s="173">
        <f t="shared" si="220"/>
        <v>3111273083</v>
      </c>
      <c r="AQ84" s="316">
        <f t="shared" si="180"/>
        <v>0</v>
      </c>
      <c r="AR84" s="332">
        <v>0.11614408358291714</v>
      </c>
      <c r="AS84" s="173">
        <f t="shared" si="221"/>
        <v>166880628.05829951</v>
      </c>
      <c r="AT84" s="173">
        <f t="shared" si="181"/>
        <v>19382197.613572847</v>
      </c>
      <c r="AU84" s="332">
        <v>-1.7956791496805399E-2</v>
      </c>
      <c r="AV84" s="173">
        <v>0</v>
      </c>
      <c r="AW84" s="173">
        <f t="shared" si="182"/>
        <v>0</v>
      </c>
      <c r="AX84" s="176">
        <v>-1.0382734275234611E-2</v>
      </c>
      <c r="AY84" s="178">
        <f t="shared" si="222"/>
        <v>253886353.50604564</v>
      </c>
      <c r="AZ84" s="179">
        <f t="shared" si="183"/>
        <v>-2636034.544561551</v>
      </c>
      <c r="BA84" s="174">
        <v>9.1452670669825598E-2</v>
      </c>
      <c r="BB84" s="177">
        <f t="shared" si="223"/>
        <v>258732136.844863</v>
      </c>
      <c r="BC84" s="177">
        <f t="shared" si="184"/>
        <v>23661744.902573504</v>
      </c>
      <c r="BD84" s="332">
        <v>7.2218553840163568E-2</v>
      </c>
      <c r="BE84" s="173">
        <f t="shared" si="224"/>
        <v>1502127723.4075587</v>
      </c>
      <c r="BF84" s="172">
        <f t="shared" si="185"/>
        <v>108481491.86771111</v>
      </c>
      <c r="BG84" s="203">
        <v>3.4966505501555806E-2</v>
      </c>
      <c r="BH84" s="177">
        <f t="shared" si="225"/>
        <v>603377941.49213624</v>
      </c>
      <c r="BI84" s="177">
        <f t="shared" si="136"/>
        <v>21098018.110702198</v>
      </c>
      <c r="BJ84" s="203">
        <v>6.9353609435135646E-2</v>
      </c>
      <c r="BK84" s="177">
        <f t="shared" si="226"/>
        <v>14522826.42605241</v>
      </c>
      <c r="BL84" s="177">
        <f t="shared" si="137"/>
        <v>1007210.4318467057</v>
      </c>
      <c r="BM84" s="203">
        <v>0.15965470949710028</v>
      </c>
      <c r="BN84" s="177">
        <f t="shared" si="227"/>
        <v>358476356.86166662</v>
      </c>
      <c r="BO84" s="177">
        <f t="shared" si="186"/>
        <v>57232438.616328239</v>
      </c>
      <c r="BP84" s="332">
        <v>8.4439813273284245E-2</v>
      </c>
      <c r="BQ84" s="173">
        <f t="shared" si="228"/>
        <v>917928640.44325793</v>
      </c>
      <c r="BR84" s="172">
        <f t="shared" si="187"/>
        <v>77509722.997228369</v>
      </c>
      <c r="BS84" s="174">
        <v>4.4430115620929855E-2</v>
      </c>
      <c r="BT84" s="175">
        <f t="shared" si="229"/>
        <v>2593794402.0705233</v>
      </c>
      <c r="BU84" s="177">
        <f t="shared" si="188"/>
        <v>115242585.18091397</v>
      </c>
      <c r="BV84" s="174">
        <v>5.4249246786472645E-2</v>
      </c>
      <c r="BW84" s="175">
        <f t="shared" si="230"/>
        <v>492827683.30592</v>
      </c>
      <c r="BX84" s="177">
        <f t="shared" si="209"/>
        <v>26735530.61486844</v>
      </c>
      <c r="BY84" s="174">
        <v>5.0484383169069419E-2</v>
      </c>
      <c r="BZ84" s="175">
        <f t="shared" si="231"/>
        <v>79902843.531457737</v>
      </c>
      <c r="CA84" s="177">
        <f t="shared" si="189"/>
        <v>4033845.7691403124</v>
      </c>
      <c r="CB84" s="174">
        <v>1.6482954790768077E-2</v>
      </c>
      <c r="CC84" s="175">
        <f t="shared" si="232"/>
        <v>2161713342.7498298</v>
      </c>
      <c r="CD84" s="177">
        <f t="shared" si="190"/>
        <v>35631423.299145579</v>
      </c>
      <c r="CE84" s="174">
        <v>0.27542005103007733</v>
      </c>
      <c r="CF84" s="175">
        <v>0</v>
      </c>
      <c r="CG84" s="177">
        <f t="shared" si="191"/>
        <v>0</v>
      </c>
      <c r="CH84" s="174">
        <v>-1.1348670037811573E-2</v>
      </c>
      <c r="CI84" s="175">
        <f t="shared" si="233"/>
        <v>14127481.049372703</v>
      </c>
      <c r="CJ84" s="177">
        <f t="shared" si="192"/>
        <v>-160328.12089476679</v>
      </c>
      <c r="CK84" s="174">
        <v>6.8524611581226511E-3</v>
      </c>
      <c r="CL84" s="175">
        <f t="shared" si="234"/>
        <v>6585009.2113923859</v>
      </c>
      <c r="CM84" s="177">
        <f t="shared" si="193"/>
        <v>45123.51984694619</v>
      </c>
      <c r="CN84" s="174">
        <v>3.016800756832384E-2</v>
      </c>
      <c r="CO84" s="175">
        <v>0</v>
      </c>
      <c r="CP84" s="177">
        <f t="shared" si="194"/>
        <v>0</v>
      </c>
      <c r="CQ84" s="174">
        <v>0.17533184701829735</v>
      </c>
      <c r="CR84" s="175">
        <v>0</v>
      </c>
      <c r="CS84" s="177">
        <f t="shared" si="195"/>
        <v>0</v>
      </c>
      <c r="CT84" s="174">
        <v>3.1109204522382822E-2</v>
      </c>
      <c r="CU84" s="175">
        <f t="shared" si="235"/>
        <v>123247578.90581381</v>
      </c>
      <c r="CV84" s="177">
        <f t="shared" si="196"/>
        <v>3834134.1390694766</v>
      </c>
      <c r="CW84" s="174">
        <v>5.2413134871809479E-2</v>
      </c>
      <c r="CX84" s="175">
        <v>0</v>
      </c>
      <c r="CY84" s="177">
        <f t="shared" si="197"/>
        <v>0</v>
      </c>
      <c r="CZ84" s="174">
        <v>0.14847190419930667</v>
      </c>
      <c r="DA84" s="175">
        <v>0</v>
      </c>
      <c r="DB84" s="177">
        <f t="shared" si="198"/>
        <v>0</v>
      </c>
      <c r="DC84" s="332">
        <v>0.11033929345782448</v>
      </c>
      <c r="DD84" s="334">
        <v>0</v>
      </c>
      <c r="DE84" s="316">
        <f t="shared" si="199"/>
        <v>0</v>
      </c>
      <c r="DF84" s="174">
        <v>-8.6449188252835478E-3</v>
      </c>
      <c r="DG84" s="175">
        <v>0</v>
      </c>
      <c r="DH84" s="177">
        <f t="shared" si="200"/>
        <v>0</v>
      </c>
      <c r="DI84" s="332">
        <v>5.9790065370525433E-2</v>
      </c>
      <c r="DJ84" s="173">
        <f t="shared" si="236"/>
        <v>206477902.58675894</v>
      </c>
      <c r="DK84" s="173">
        <f t="shared" si="201"/>
        <v>12345327.293231299</v>
      </c>
      <c r="DL84" s="174">
        <v>8.3174958575853344E-2</v>
      </c>
      <c r="DM84" s="175">
        <f t="shared" si="237"/>
        <v>138926189.31720346</v>
      </c>
      <c r="DN84" s="177">
        <f t="shared" si="202"/>
        <v>11555180.041559556</v>
      </c>
      <c r="DO84" s="332">
        <v>0.17648546759575767</v>
      </c>
      <c r="DP84" s="173">
        <f t="shared" si="238"/>
        <v>17590256.670578163</v>
      </c>
      <c r="DQ84" s="173">
        <f t="shared" si="203"/>
        <v>3104424.6736363824</v>
      </c>
      <c r="DR84" s="431">
        <v>4.7731871099145253E-3</v>
      </c>
      <c r="DS84" s="335">
        <v>33259543.750017781</v>
      </c>
      <c r="DT84" s="335">
        <v>158754.02550922308</v>
      </c>
      <c r="DU84" s="174">
        <v>-4.1996306927293385E-2</v>
      </c>
      <c r="DV84" s="175">
        <f t="shared" si="239"/>
        <v>9444800.0777020361</v>
      </c>
      <c r="DW84" s="177">
        <f t="shared" si="204"/>
        <v>-396646.72293009912</v>
      </c>
      <c r="DX84" s="174">
        <v>0.1758446706317198</v>
      </c>
      <c r="DY84" s="179">
        <v>0</v>
      </c>
      <c r="DZ84" s="179">
        <f t="shared" si="205"/>
        <v>0</v>
      </c>
      <c r="EB84" s="180">
        <f t="shared" si="206"/>
        <v>46623702754.723068</v>
      </c>
      <c r="ED84" s="180">
        <f t="shared" si="207"/>
        <v>1697208938022.4307</v>
      </c>
      <c r="EF84" s="182">
        <f t="shared" si="208"/>
        <v>2.747080910912978E-2</v>
      </c>
      <c r="EG84" s="183">
        <v>2.81249663062915E-2</v>
      </c>
    </row>
    <row r="85" spans="1:137" ht="15.75">
      <c r="A85" s="171">
        <v>40483</v>
      </c>
      <c r="B85" s="172">
        <v>1767872750335.3362</v>
      </c>
      <c r="C85" s="173">
        <v>-10119071998.68531</v>
      </c>
      <c r="D85" s="610"/>
      <c r="E85" s="174">
        <v>-1.716293784830079E-2</v>
      </c>
      <c r="F85" s="175">
        <f t="shared" si="210"/>
        <v>111946811.73985942</v>
      </c>
      <c r="G85" s="175">
        <f t="shared" si="169"/>
        <v>-1921336.1722066365</v>
      </c>
      <c r="H85" s="176">
        <v>6.5464602702778762E-2</v>
      </c>
      <c r="I85" s="175">
        <f t="shared" si="211"/>
        <v>493958862.9569481</v>
      </c>
      <c r="J85" s="175">
        <f t="shared" si="170"/>
        <v>32336820.714992948</v>
      </c>
      <c r="K85" s="176">
        <v>-0.16838786713103263</v>
      </c>
      <c r="L85" s="175">
        <f t="shared" si="212"/>
        <v>313895221.29744476</v>
      </c>
      <c r="M85" s="177">
        <f t="shared" si="171"/>
        <v>-52856146.816900209</v>
      </c>
      <c r="N85" s="174">
        <v>0.11813007639016836</v>
      </c>
      <c r="O85" s="175">
        <f t="shared" si="213"/>
        <v>656314196.75324821</v>
      </c>
      <c r="P85" s="175">
        <f t="shared" si="172"/>
        <v>77530446.198413193</v>
      </c>
      <c r="Q85" s="176">
        <v>-0.17673723937053601</v>
      </c>
      <c r="R85" s="178">
        <f t="shared" si="214"/>
        <v>277791330.60499203</v>
      </c>
      <c r="S85" s="178">
        <f t="shared" si="173"/>
        <v>-49096072.892194182</v>
      </c>
      <c r="T85" s="176">
        <v>-7.0287294016582916E-2</v>
      </c>
      <c r="U85" s="178">
        <f t="shared" si="215"/>
        <v>168975618.47408387</v>
      </c>
      <c r="V85" s="178">
        <f t="shared" si="174"/>
        <v>-11876838.977321872</v>
      </c>
      <c r="W85" s="176">
        <v>4.8749868576411948E-2</v>
      </c>
      <c r="X85" s="178">
        <v>0</v>
      </c>
      <c r="Y85" s="179">
        <f t="shared" si="175"/>
        <v>0</v>
      </c>
      <c r="Z85" s="174">
        <v>-3.0359450606174058E-2</v>
      </c>
      <c r="AA85" s="175">
        <f t="shared" si="216"/>
        <v>157457526.032197</v>
      </c>
      <c r="AB85" s="177">
        <f t="shared" si="176"/>
        <v>-4780323.9841448506</v>
      </c>
      <c r="AC85" s="174">
        <v>0</v>
      </c>
      <c r="AD85" s="175">
        <v>0</v>
      </c>
      <c r="AE85" s="177">
        <f t="shared" si="177"/>
        <v>0</v>
      </c>
      <c r="AF85" s="174">
        <v>7.1016048745948093E-2</v>
      </c>
      <c r="AG85" s="175">
        <f t="shared" si="217"/>
        <v>70401251.468474016</v>
      </c>
      <c r="AH85" s="175">
        <f t="shared" si="168"/>
        <v>4999618.7060609004</v>
      </c>
      <c r="AI85" s="331">
        <v>3.5135235047732236E-2</v>
      </c>
      <c r="AJ85" s="231">
        <f t="shared" si="218"/>
        <v>1198373339.3809781</v>
      </c>
      <c r="AK85" s="173">
        <f t="shared" si="178"/>
        <v>42105128.95408646</v>
      </c>
      <c r="AL85" s="332">
        <v>-1.573318499235301E-2</v>
      </c>
      <c r="AM85" s="173">
        <f t="shared" si="219"/>
        <v>7008026532.499053</v>
      </c>
      <c r="AN85" s="173">
        <f t="shared" si="179"/>
        <v>-110258577.86712579</v>
      </c>
      <c r="AO85" s="503">
        <v>0</v>
      </c>
      <c r="AP85" s="173">
        <f t="shared" si="220"/>
        <v>3111273083</v>
      </c>
      <c r="AQ85" s="316">
        <f t="shared" si="180"/>
        <v>0</v>
      </c>
      <c r="AR85" s="332">
        <v>-6.2292846934968053E-2</v>
      </c>
      <c r="AS85" s="173">
        <f t="shared" si="221"/>
        <v>186262825.67187235</v>
      </c>
      <c r="AT85" s="173">
        <f t="shared" si="181"/>
        <v>-11602841.689252581</v>
      </c>
      <c r="AU85" s="332">
        <v>9.6976245779134534E-3</v>
      </c>
      <c r="AV85" s="173">
        <v>0</v>
      </c>
      <c r="AW85" s="173">
        <f t="shared" si="182"/>
        <v>0</v>
      </c>
      <c r="AX85" s="176">
        <v>0.15375772346097005</v>
      </c>
      <c r="AY85" s="178">
        <f t="shared" si="222"/>
        <v>251250318.96148407</v>
      </c>
      <c r="AZ85" s="179">
        <f t="shared" si="183"/>
        <v>38631677.062360391</v>
      </c>
      <c r="BA85" s="174">
        <v>0.12570549788594437</v>
      </c>
      <c r="BB85" s="177">
        <f t="shared" si="223"/>
        <v>282393881.74743646</v>
      </c>
      <c r="BC85" s="177">
        <f t="shared" si="184"/>
        <v>35498463.505006</v>
      </c>
      <c r="BD85" s="332">
        <v>5.8721147385405084E-2</v>
      </c>
      <c r="BE85" s="173">
        <f t="shared" si="224"/>
        <v>1610609215.27527</v>
      </c>
      <c r="BF85" s="172">
        <f t="shared" si="185"/>
        <v>94576821.110470757</v>
      </c>
      <c r="BG85" s="203">
        <v>-3.1994233242103279E-2</v>
      </c>
      <c r="BH85" s="177">
        <f t="shared" si="225"/>
        <v>624475959.6028384</v>
      </c>
      <c r="BI85" s="177">
        <f t="shared" si="136"/>
        <v>-19979629.505619477</v>
      </c>
      <c r="BJ85" s="203">
        <v>-9.4261061204306495E-2</v>
      </c>
      <c r="BK85" s="177">
        <f t="shared" si="226"/>
        <v>15530036.857899116</v>
      </c>
      <c r="BL85" s="177">
        <f t="shared" si="137"/>
        <v>-1463877.7547675644</v>
      </c>
      <c r="BM85" s="203">
        <v>7.5939014533763713E-2</v>
      </c>
      <c r="BN85" s="177">
        <f t="shared" si="227"/>
        <v>415708795.47799486</v>
      </c>
      <c r="BO85" s="177">
        <f t="shared" si="186"/>
        <v>31568516.26161686</v>
      </c>
      <c r="BP85" s="332">
        <v>-1.0671461338736216E-2</v>
      </c>
      <c r="BQ85" s="173">
        <f t="shared" si="228"/>
        <v>995438363.44048631</v>
      </c>
      <c r="BR85" s="172">
        <f t="shared" si="187"/>
        <v>-10622782.01055</v>
      </c>
      <c r="BS85" s="174">
        <v>-6.9203418463792896E-2</v>
      </c>
      <c r="BT85" s="175">
        <f t="shared" si="229"/>
        <v>2709036987.2514372</v>
      </c>
      <c r="BU85" s="177">
        <f t="shared" si="188"/>
        <v>-187474620.26265398</v>
      </c>
      <c r="BV85" s="174">
        <v>-2.1924136484963549E-2</v>
      </c>
      <c r="BW85" s="175">
        <f t="shared" si="230"/>
        <v>519563213.92078841</v>
      </c>
      <c r="BX85" s="177">
        <f t="shared" si="209"/>
        <v>-11390974.814565679</v>
      </c>
      <c r="BY85" s="174">
        <v>7.2581328414769259E-3</v>
      </c>
      <c r="BZ85" s="175">
        <f t="shared" si="231"/>
        <v>83936689.30059804</v>
      </c>
      <c r="CA85" s="177">
        <f t="shared" si="189"/>
        <v>609223.64121751557</v>
      </c>
      <c r="CB85" s="174">
        <v>-1.5811439338795655E-2</v>
      </c>
      <c r="CC85" s="175">
        <f t="shared" si="232"/>
        <v>2197344766.0489755</v>
      </c>
      <c r="CD85" s="177">
        <f t="shared" si="190"/>
        <v>-34743183.474803507</v>
      </c>
      <c r="CE85" s="174">
        <v>2.3863224322465099E-2</v>
      </c>
      <c r="CF85" s="175">
        <v>0</v>
      </c>
      <c r="CG85" s="177">
        <f t="shared" si="191"/>
        <v>0</v>
      </c>
      <c r="CH85" s="174">
        <v>8.5014083984347524E-2</v>
      </c>
      <c r="CI85" s="175">
        <f t="shared" si="233"/>
        <v>13967152.928477935</v>
      </c>
      <c r="CJ85" s="177">
        <f t="shared" si="192"/>
        <v>1187404.7120838487</v>
      </c>
      <c r="CK85" s="174">
        <v>-0.14697169795825185</v>
      </c>
      <c r="CL85" s="175">
        <f t="shared" si="234"/>
        <v>6630132.7312393319</v>
      </c>
      <c r="CM85" s="177">
        <f t="shared" si="193"/>
        <v>-974441.86519882653</v>
      </c>
      <c r="CN85" s="174">
        <v>6.8244383510515918E-3</v>
      </c>
      <c r="CO85" s="175">
        <v>0</v>
      </c>
      <c r="CP85" s="177">
        <f t="shared" si="194"/>
        <v>0</v>
      </c>
      <c r="CQ85" s="174">
        <v>-3.3589348319068874E-2</v>
      </c>
      <c r="CR85" s="175">
        <v>0</v>
      </c>
      <c r="CS85" s="177">
        <f t="shared" si="195"/>
        <v>0</v>
      </c>
      <c r="CT85" s="174">
        <v>-2.7968206463837325E-2</v>
      </c>
      <c r="CU85" s="175">
        <f t="shared" si="235"/>
        <v>127081713.0448833</v>
      </c>
      <c r="CV85" s="177">
        <f t="shared" si="196"/>
        <v>-3554247.5882174252</v>
      </c>
      <c r="CW85" s="174">
        <v>2.5832133527554275E-2</v>
      </c>
      <c r="CX85" s="175">
        <v>0</v>
      </c>
      <c r="CY85" s="177">
        <f t="shared" si="197"/>
        <v>0</v>
      </c>
      <c r="CZ85" s="174">
        <v>-3.2951629124996412E-2</v>
      </c>
      <c r="DA85" s="175">
        <v>0</v>
      </c>
      <c r="DB85" s="177">
        <f t="shared" si="198"/>
        <v>0</v>
      </c>
      <c r="DC85" s="332">
        <v>-6.8262506334500039E-2</v>
      </c>
      <c r="DD85" s="334">
        <v>0</v>
      </c>
      <c r="DE85" s="316">
        <f t="shared" si="199"/>
        <v>0</v>
      </c>
      <c r="DF85" s="174">
        <v>0.13511900896620854</v>
      </c>
      <c r="DG85" s="175">
        <v>0</v>
      </c>
      <c r="DH85" s="177">
        <f t="shared" si="200"/>
        <v>0</v>
      </c>
      <c r="DI85" s="332">
        <v>-6.247352484109666E-2</v>
      </c>
      <c r="DJ85" s="173">
        <f t="shared" si="236"/>
        <v>218823229.87999025</v>
      </c>
      <c r="DK85" s="173">
        <f t="shared" si="201"/>
        <v>-13670658.487716576</v>
      </c>
      <c r="DL85" s="174">
        <v>0.15293714038702003</v>
      </c>
      <c r="DM85" s="175">
        <f t="shared" si="237"/>
        <v>150481369.35876304</v>
      </c>
      <c r="DN85" s="177">
        <f t="shared" si="202"/>
        <v>23014190.311252158</v>
      </c>
      <c r="DO85" s="332">
        <v>-9.7083191653011325E-2</v>
      </c>
      <c r="DP85" s="173">
        <f t="shared" si="238"/>
        <v>20694681.344214547</v>
      </c>
      <c r="DQ85" s="173">
        <f t="shared" si="203"/>
        <v>-2009105.715138379</v>
      </c>
      <c r="DR85" s="431">
        <v>0.13976200643313055</v>
      </c>
      <c r="DS85" s="335">
        <v>33418297.775527008</v>
      </c>
      <c r="DT85" s="335">
        <v>4670608.3486874783</v>
      </c>
      <c r="DU85" s="174">
        <v>-0.12607651161592259</v>
      </c>
      <c r="DV85" s="175">
        <f t="shared" si="239"/>
        <v>9048153.3547719363</v>
      </c>
      <c r="DW85" s="177">
        <f t="shared" si="204"/>
        <v>-1140759.6115355531</v>
      </c>
      <c r="DX85" s="174">
        <v>-2.1431211116183457E-2</v>
      </c>
      <c r="DY85" s="179">
        <v>0</v>
      </c>
      <c r="DZ85" s="179">
        <f t="shared" si="205"/>
        <v>0</v>
      </c>
      <c r="EB85" s="180">
        <f t="shared" si="206"/>
        <v>-9976384498.7216492</v>
      </c>
      <c r="ED85" s="180">
        <f t="shared" si="207"/>
        <v>1743832640777.1543</v>
      </c>
      <c r="EF85" s="182">
        <f t="shared" si="208"/>
        <v>-5.7209529546800924E-3</v>
      </c>
      <c r="EG85" s="183">
        <v>-5.7238689813878798E-3</v>
      </c>
    </row>
    <row r="86" spans="1:137" ht="15.75">
      <c r="A86" s="187">
        <v>40513</v>
      </c>
      <c r="B86" s="188">
        <v>1757753678336.6509</v>
      </c>
      <c r="C86" s="189">
        <v>105612457321.2509</v>
      </c>
      <c r="D86" s="612"/>
      <c r="E86" s="190">
        <v>4.8641363008235378E-2</v>
      </c>
      <c r="F86" s="191">
        <f t="shared" si="210"/>
        <v>110025475.56765278</v>
      </c>
      <c r="G86" s="191">
        <f t="shared" si="169"/>
        <v>5351789.0972399311</v>
      </c>
      <c r="H86" s="192">
        <v>0.11743585264879271</v>
      </c>
      <c r="I86" s="191">
        <f t="shared" si="211"/>
        <v>526295683.67194104</v>
      </c>
      <c r="J86" s="191">
        <f t="shared" si="170"/>
        <v>61805982.357393689</v>
      </c>
      <c r="K86" s="192">
        <v>3.8076450768052612E-2</v>
      </c>
      <c r="L86" s="191">
        <f t="shared" si="212"/>
        <v>261039074.48054457</v>
      </c>
      <c r="M86" s="193">
        <f t="shared" si="171"/>
        <v>9939441.4679964744</v>
      </c>
      <c r="N86" s="190">
        <v>0.10343906784715522</v>
      </c>
      <c r="O86" s="191">
        <f t="shared" si="213"/>
        <v>733844642.95166135</v>
      </c>
      <c r="P86" s="191">
        <f t="shared" si="172"/>
        <v>75908205.811548293</v>
      </c>
      <c r="Q86" s="192">
        <v>4.7706611294938431E-2</v>
      </c>
      <c r="R86" s="194">
        <f t="shared" si="214"/>
        <v>228695257.71279785</v>
      </c>
      <c r="S86" s="194">
        <f t="shared" si="173"/>
        <v>10910275.764700217</v>
      </c>
      <c r="T86" s="192">
        <v>7.7999631367663178E-2</v>
      </c>
      <c r="U86" s="194">
        <f t="shared" si="215"/>
        <v>157098779.49676198</v>
      </c>
      <c r="V86" s="194">
        <f t="shared" si="174"/>
        <v>12253646.889057236</v>
      </c>
      <c r="W86" s="192">
        <v>6.6414407428770458E-2</v>
      </c>
      <c r="X86" s="194">
        <v>0</v>
      </c>
      <c r="Y86" s="195">
        <f t="shared" si="175"/>
        <v>0</v>
      </c>
      <c r="Z86" s="190">
        <v>0.10555999956555377</v>
      </c>
      <c r="AA86" s="191">
        <f t="shared" si="216"/>
        <v>152677202.04805213</v>
      </c>
      <c r="AB86" s="193">
        <f t="shared" si="176"/>
        <v>16116605.381862348</v>
      </c>
      <c r="AC86" s="190">
        <v>-1.3745944088026357E-2</v>
      </c>
      <c r="AD86" s="191">
        <v>0</v>
      </c>
      <c r="AE86" s="193">
        <f t="shared" si="177"/>
        <v>0</v>
      </c>
      <c r="AF86" s="190">
        <v>-0.16837733682018149</v>
      </c>
      <c r="AG86" s="191">
        <f t="shared" si="217"/>
        <v>75400870.174534917</v>
      </c>
      <c r="AH86" s="191">
        <f t="shared" si="168"/>
        <v>-12695797.713912442</v>
      </c>
      <c r="AI86" s="343">
        <v>0.10322115258619531</v>
      </c>
      <c r="AJ86" s="344">
        <f t="shared" si="218"/>
        <v>1240478468.3350646</v>
      </c>
      <c r="AK86" s="189">
        <f t="shared" si="178"/>
        <v>128043617.25990355</v>
      </c>
      <c r="AL86" s="345">
        <v>0.12936473810549176</v>
      </c>
      <c r="AM86" s="189">
        <f t="shared" si="219"/>
        <v>6897767954.6319275</v>
      </c>
      <c r="AN86" s="189">
        <f t="shared" si="179"/>
        <v>892327944.96341288</v>
      </c>
      <c r="AO86" s="504">
        <v>0</v>
      </c>
      <c r="AP86" s="189">
        <f t="shared" si="220"/>
        <v>3111273083</v>
      </c>
      <c r="AQ86" s="317">
        <f t="shared" si="180"/>
        <v>0</v>
      </c>
      <c r="AR86" s="345">
        <v>-7.7464183131196365E-2</v>
      </c>
      <c r="AS86" s="189">
        <f t="shared" si="221"/>
        <v>174659983.98261976</v>
      </c>
      <c r="AT86" s="189">
        <f t="shared" si="181"/>
        <v>-13529892.984921481</v>
      </c>
      <c r="AU86" s="345">
        <v>0.1989796921143169</v>
      </c>
      <c r="AV86" s="189">
        <v>0</v>
      </c>
      <c r="AW86" s="189">
        <f t="shared" si="182"/>
        <v>0</v>
      </c>
      <c r="AX86" s="192">
        <v>0.17384725576816065</v>
      </c>
      <c r="AY86" s="194">
        <f t="shared" si="222"/>
        <v>289881996.02384442</v>
      </c>
      <c r="AZ86" s="195">
        <f t="shared" si="183"/>
        <v>50395189.505342208</v>
      </c>
      <c r="BA86" s="190">
        <v>9.375949710019775E-2</v>
      </c>
      <c r="BB86" s="193">
        <f t="shared" si="223"/>
        <v>317892345.25244248</v>
      </c>
      <c r="BC86" s="193">
        <f t="shared" si="184"/>
        <v>29805426.422871444</v>
      </c>
      <c r="BD86" s="345">
        <v>3.0552714951850475E-2</v>
      </c>
      <c r="BE86" s="189">
        <f t="shared" si="224"/>
        <v>1705186036.3857405</v>
      </c>
      <c r="BF86" s="188">
        <f t="shared" si="185"/>
        <v>52098062.909569263</v>
      </c>
      <c r="BG86" s="204">
        <v>0.18157087882905595</v>
      </c>
      <c r="BH86" s="191">
        <f t="shared" si="225"/>
        <v>604496330.09721887</v>
      </c>
      <c r="BI86" s="191">
        <f t="shared" si="136"/>
        <v>109758929.90469113</v>
      </c>
      <c r="BJ86" s="204">
        <v>-1.9585913134659419E-2</v>
      </c>
      <c r="BK86" s="193">
        <f t="shared" si="226"/>
        <v>14066159.103131553</v>
      </c>
      <c r="BL86" s="193">
        <f t="shared" si="137"/>
        <v>-275498.57033223344</v>
      </c>
      <c r="BM86" s="204">
        <v>0.19537184317934941</v>
      </c>
      <c r="BN86" s="193">
        <f t="shared" si="227"/>
        <v>447277311.73961174</v>
      </c>
      <c r="BO86" s="193">
        <f t="shared" si="186"/>
        <v>87385392.806872413</v>
      </c>
      <c r="BP86" s="345">
        <v>8.7262828321687441E-2</v>
      </c>
      <c r="BQ86" s="189">
        <f t="shared" si="228"/>
        <v>984815581.42993629</v>
      </c>
      <c r="BR86" s="188">
        <f t="shared" si="187"/>
        <v>85937793.010843322</v>
      </c>
      <c r="BS86" s="190">
        <v>-4.5715755302195059E-3</v>
      </c>
      <c r="BT86" s="191">
        <f t="shared" si="229"/>
        <v>2521562366.9887834</v>
      </c>
      <c r="BU86" s="193">
        <f t="shared" si="188"/>
        <v>-11527512.8148483</v>
      </c>
      <c r="BV86" s="190">
        <v>9.4854193899938342E-3</v>
      </c>
      <c r="BW86" s="191">
        <f t="shared" si="230"/>
        <v>508172239.10622275</v>
      </c>
      <c r="BX86" s="193">
        <f t="shared" si="209"/>
        <v>4820226.8102747481</v>
      </c>
      <c r="BY86" s="190">
        <v>-1.2799181199230179E-2</v>
      </c>
      <c r="BZ86" s="191">
        <f t="shared" si="231"/>
        <v>84545912.941815555</v>
      </c>
      <c r="CA86" s="193">
        <f t="shared" si="189"/>
        <v>-1082118.459396637</v>
      </c>
      <c r="CB86" s="190">
        <v>6.7048607340693886E-3</v>
      </c>
      <c r="CC86" s="191">
        <f t="shared" si="232"/>
        <v>2162601582.574172</v>
      </c>
      <c r="CD86" s="193">
        <f t="shared" si="190"/>
        <v>14499942.434437884</v>
      </c>
      <c r="CE86" s="190">
        <v>-2.1402763205548486E-2</v>
      </c>
      <c r="CF86" s="191">
        <v>0</v>
      </c>
      <c r="CG86" s="193">
        <f t="shared" si="191"/>
        <v>0</v>
      </c>
      <c r="CH86" s="190">
        <v>-1.3301899419445555E-2</v>
      </c>
      <c r="CI86" s="191">
        <f t="shared" si="233"/>
        <v>15154557.640561786</v>
      </c>
      <c r="CJ86" s="193">
        <f t="shared" si="192"/>
        <v>-201584.40148094302</v>
      </c>
      <c r="CK86" s="190">
        <v>9.2822232777616781E-2</v>
      </c>
      <c r="CL86" s="191">
        <f t="shared" si="234"/>
        <v>5655690.8660405055</v>
      </c>
      <c r="CM86" s="193">
        <f t="shared" si="193"/>
        <v>524973.85408585286</v>
      </c>
      <c r="CN86" s="190">
        <v>-1.3684746753697075E-2</v>
      </c>
      <c r="CO86" s="191">
        <v>0</v>
      </c>
      <c r="CP86" s="193">
        <f t="shared" si="194"/>
        <v>0</v>
      </c>
      <c r="CQ86" s="190">
        <v>-1.8223612892149452E-2</v>
      </c>
      <c r="CR86" s="191">
        <v>0</v>
      </c>
      <c r="CS86" s="193">
        <f t="shared" si="195"/>
        <v>0</v>
      </c>
      <c r="CT86" s="190">
        <v>3.4422076867467531E-2</v>
      </c>
      <c r="CU86" s="191">
        <f t="shared" si="235"/>
        <v>123527465.45666587</v>
      </c>
      <c r="CV86" s="193">
        <f t="shared" si="196"/>
        <v>4252071.9111927925</v>
      </c>
      <c r="CW86" s="190">
        <v>1.2759906612030773E-2</v>
      </c>
      <c r="CX86" s="191">
        <v>0</v>
      </c>
      <c r="CY86" s="193">
        <f t="shared" si="197"/>
        <v>0</v>
      </c>
      <c r="CZ86" s="190">
        <v>0.17638624958929058</v>
      </c>
      <c r="DA86" s="191">
        <v>0</v>
      </c>
      <c r="DB86" s="193">
        <f t="shared" si="198"/>
        <v>0</v>
      </c>
      <c r="DC86" s="345">
        <v>0.23518801333450021</v>
      </c>
      <c r="DD86" s="347">
        <v>0</v>
      </c>
      <c r="DE86" s="317">
        <f t="shared" si="199"/>
        <v>0</v>
      </c>
      <c r="DF86" s="190">
        <v>0.10773598090945098</v>
      </c>
      <c r="DG86" s="191">
        <v>0</v>
      </c>
      <c r="DH86" s="193">
        <f t="shared" si="200"/>
        <v>0</v>
      </c>
      <c r="DI86" s="345">
        <v>1.5980928826919295E-2</v>
      </c>
      <c r="DJ86" s="189">
        <f t="shared" si="236"/>
        <v>205152571.39227366</v>
      </c>
      <c r="DK86" s="189">
        <f t="shared" si="201"/>
        <v>3278528.642079405</v>
      </c>
      <c r="DL86" s="190">
        <v>0.17777290356859371</v>
      </c>
      <c r="DM86" s="191">
        <f t="shared" si="237"/>
        <v>173495559.67001522</v>
      </c>
      <c r="DN86" s="193">
        <f t="shared" si="202"/>
        <v>30842809.398796812</v>
      </c>
      <c r="DO86" s="345">
        <v>0.21329755061688102</v>
      </c>
      <c r="DP86" s="189">
        <f t="shared" si="238"/>
        <v>18685575.629076168</v>
      </c>
      <c r="DQ86" s="189">
        <f t="shared" si="203"/>
        <v>3985587.5135484324</v>
      </c>
      <c r="DR86" s="443">
        <v>6.2206656668095613E-2</v>
      </c>
      <c r="DS86" s="348">
        <v>38088906.124214485</v>
      </c>
      <c r="DT86" s="348">
        <v>2369383.5061323349</v>
      </c>
      <c r="DU86" s="190">
        <v>0.11081176743525713</v>
      </c>
      <c r="DV86" s="191">
        <f t="shared" si="239"/>
        <v>7907393.7432363834</v>
      </c>
      <c r="DW86" s="193">
        <f t="shared" si="204"/>
        <v>876232.27649451746</v>
      </c>
      <c r="DX86" s="190">
        <v>-1.0936825133679863E-3</v>
      </c>
      <c r="DY86" s="195">
        <v>0</v>
      </c>
      <c r="DZ86" s="195">
        <f t="shared" si="205"/>
        <v>0</v>
      </c>
      <c r="EA86" s="196"/>
      <c r="EB86" s="180">
        <f t="shared" si="206"/>
        <v>103958281666.29544</v>
      </c>
      <c r="EC86" s="170"/>
      <c r="ED86" s="180">
        <f t="shared" si="207"/>
        <v>1733856256278.4324</v>
      </c>
      <c r="EE86" s="170"/>
      <c r="EF86" s="198">
        <f t="shared" si="208"/>
        <v>5.9957843269794815E-2</v>
      </c>
      <c r="EG86" s="199">
        <v>6.0083764080750598E-2</v>
      </c>
    </row>
    <row r="87" spans="1:137" ht="15.75">
      <c r="A87" s="171">
        <v>40544</v>
      </c>
      <c r="B87" s="172">
        <v>1891000000000</v>
      </c>
      <c r="C87" s="173">
        <v>25709158649.79287</v>
      </c>
      <c r="D87" s="610"/>
      <c r="E87" s="174">
        <v>-4.3282468719129601E-2</v>
      </c>
      <c r="F87" s="175">
        <f>'[2]SPU investering'!I2</f>
        <v>64808587</v>
      </c>
      <c r="G87" s="175">
        <f t="shared" si="169"/>
        <v>-2805075.6395584894</v>
      </c>
      <c r="H87" s="176">
        <v>7.1791780774239713E-2</v>
      </c>
      <c r="I87" s="175">
        <f>'[2]SPU investering'!I3</f>
        <v>1102667675</v>
      </c>
      <c r="J87" s="175">
        <f t="shared" si="170"/>
        <v>79162475.990440607</v>
      </c>
      <c r="K87" s="176">
        <v>-7.7845314139331545E-2</v>
      </c>
      <c r="L87" s="175">
        <f>'[2]SPU investering'!I4</f>
        <v>766979326</v>
      </c>
      <c r="M87" s="177">
        <f t="shared" si="171"/>
        <v>-59705746.57084278</v>
      </c>
      <c r="N87" s="174">
        <v>-8.9246794049911482E-2</v>
      </c>
      <c r="O87" s="175">
        <f>'[2]SPU investering'!I5</f>
        <v>1225123041</v>
      </c>
      <c r="P87" s="175">
        <f t="shared" si="172"/>
        <v>-109338303.72592826</v>
      </c>
      <c r="Q87" s="176">
        <v>-9.9904608970758951E-2</v>
      </c>
      <c r="R87" s="178">
        <f>'[2]SPU investering'!I6</f>
        <v>461116643</v>
      </c>
      <c r="S87" s="178">
        <f t="shared" si="173"/>
        <v>-46067677.908824056</v>
      </c>
      <c r="T87" s="176">
        <v>-0.10603772873750864</v>
      </c>
      <c r="U87" s="178">
        <f>'[2]SPU investering'!I7</f>
        <v>404888539</v>
      </c>
      <c r="V87" s="178">
        <f t="shared" si="174"/>
        <v>-42933461.067408189</v>
      </c>
      <c r="W87" s="176">
        <v>-1.3125177371512243E-2</v>
      </c>
      <c r="X87" s="178">
        <f>'[2]SPU investering'!I8</f>
        <v>2168203</v>
      </c>
      <c r="Y87" s="179">
        <f t="shared" si="175"/>
        <v>-28458.048952444959</v>
      </c>
      <c r="Z87" s="174">
        <v>5.7195982377072595E-2</v>
      </c>
      <c r="AA87" s="175">
        <f>'[2]SPU investering'!I9</f>
        <v>125859897</v>
      </c>
      <c r="AB87" s="177">
        <f t="shared" si="176"/>
        <v>7198680.450792172</v>
      </c>
      <c r="AC87" s="174">
        <v>-6.4467632794927435E-3</v>
      </c>
      <c r="AD87" s="175">
        <f>'[2]SPU investering'!I10</f>
        <v>99662364</v>
      </c>
      <c r="AE87" s="177">
        <f t="shared" si="177"/>
        <v>-642499.66858263954</v>
      </c>
      <c r="AF87" s="174">
        <v>1.6635082518054276E-2</v>
      </c>
      <c r="AG87" s="175">
        <f>'[2]SPU investering'!I11</f>
        <v>51806900</v>
      </c>
      <c r="AH87" s="175">
        <f t="shared" si="168"/>
        <v>861812.05650458601</v>
      </c>
      <c r="AI87" s="331">
        <v>-5.0025484829382828E-2</v>
      </c>
      <c r="AJ87" s="231">
        <v>3185660769</v>
      </c>
      <c r="AK87" s="173">
        <f t="shared" si="178"/>
        <v>-159364224.47116953</v>
      </c>
      <c r="AL87" s="332">
        <v>-3.5039637148465121E-2</v>
      </c>
      <c r="AM87" s="173">
        <v>8991419339</v>
      </c>
      <c r="AN87" s="173">
        <f t="shared" si="179"/>
        <v>-315056071.08825213</v>
      </c>
      <c r="AO87" s="503">
        <v>0</v>
      </c>
      <c r="AP87" s="173">
        <v>5846049908</v>
      </c>
      <c r="AQ87" s="316">
        <f t="shared" si="180"/>
        <v>0</v>
      </c>
      <c r="AR87" s="332">
        <v>6.0555532942226979E-2</v>
      </c>
      <c r="AS87" s="173">
        <v>177610969</v>
      </c>
      <c r="AT87" s="173">
        <f t="shared" si="181"/>
        <v>10755326.884180354</v>
      </c>
      <c r="AU87" s="332">
        <v>6.9650814249187162E-2</v>
      </c>
      <c r="AV87" s="173">
        <v>2875840</v>
      </c>
      <c r="AW87" s="173">
        <f t="shared" si="182"/>
        <v>200304.59765038241</v>
      </c>
      <c r="AX87" s="176">
        <v>-8.6032355332442467E-2</v>
      </c>
      <c r="AY87" s="178">
        <f>'[2]SPU investering'!I12</f>
        <v>439834513</v>
      </c>
      <c r="AZ87" s="179">
        <f t="shared" si="183"/>
        <v>-37839999.109887786</v>
      </c>
      <c r="BA87" s="174">
        <v>-3.6077112878791242E-3</v>
      </c>
      <c r="BB87" s="177">
        <f>'[2]SPU investering'!I13</f>
        <v>667514661</v>
      </c>
      <c r="BC87" s="177">
        <f t="shared" si="184"/>
        <v>-2408200.1773145068</v>
      </c>
      <c r="BD87" s="332">
        <v>3.1020812913761166E-2</v>
      </c>
      <c r="BE87" s="173">
        <v>1101314140</v>
      </c>
      <c r="BF87" s="172">
        <f t="shared" si="185"/>
        <v>34163659.896219775</v>
      </c>
      <c r="BG87" s="203">
        <v>0.11237923891815109</v>
      </c>
      <c r="BH87" s="173">
        <v>528818867</v>
      </c>
      <c r="BI87" s="177">
        <f t="shared" si="136"/>
        <v>59428261.799018964</v>
      </c>
      <c r="BJ87" s="203">
        <v>-4.8034228541121916E-2</v>
      </c>
      <c r="BK87" s="177">
        <f>'[2]SPU investering'!I14</f>
        <v>16861516</v>
      </c>
      <c r="BL87" s="177">
        <f t="shared" si="137"/>
        <v>-809929.91309378389</v>
      </c>
      <c r="BM87" s="203">
        <v>2.1339691778677145E-2</v>
      </c>
      <c r="BN87" s="173">
        <v>1016861000</v>
      </c>
      <c r="BO87" s="177">
        <f t="shared" si="186"/>
        <v>21699500.321757421</v>
      </c>
      <c r="BP87" s="332">
        <v>3.7715551220688585E-2</v>
      </c>
      <c r="BQ87" s="173">
        <v>1126614822</v>
      </c>
      <c r="BR87" s="172">
        <f t="shared" si="187"/>
        <v>42490899.025127955</v>
      </c>
      <c r="BS87" s="174">
        <v>0.14247919469688369</v>
      </c>
      <c r="BT87" s="175">
        <f>'[2]SPU investering'!I15</f>
        <v>1794211918</v>
      </c>
      <c r="BU87" s="177">
        <f t="shared" si="188"/>
        <v>255637869.19219112</v>
      </c>
      <c r="BV87" s="174">
        <v>1.037758294496779E-2</v>
      </c>
      <c r="BW87" s="175">
        <f>'[2]SPU investering'!I16</f>
        <v>303377453</v>
      </c>
      <c r="BX87" s="177">
        <f t="shared" si="209"/>
        <v>3148324.6821405673</v>
      </c>
      <c r="BY87" s="174">
        <v>1.1950866097724553E-2</v>
      </c>
      <c r="BZ87" s="175">
        <f>'[2]SPU investering'!I17</f>
        <v>27202120</v>
      </c>
      <c r="CA87" s="177">
        <f t="shared" si="189"/>
        <v>325088.89369423501</v>
      </c>
      <c r="CB87" s="174">
        <v>1.4378731912731407E-2</v>
      </c>
      <c r="CC87" s="175">
        <f>'[2]SPU investering'!I18</f>
        <v>1770266374</v>
      </c>
      <c r="CD87" s="177">
        <f t="shared" si="190"/>
        <v>25454185.605869111</v>
      </c>
      <c r="CE87" s="174">
        <v>-0.10738319302289542</v>
      </c>
      <c r="CF87" s="175">
        <v>0</v>
      </c>
      <c r="CG87" s="177">
        <f t="shared" si="191"/>
        <v>0</v>
      </c>
      <c r="CH87" s="174">
        <v>-2.6417716397812568E-3</v>
      </c>
      <c r="CI87" s="175">
        <f>'[2]SPU investering'!I20</f>
        <v>538384940</v>
      </c>
      <c r="CJ87" s="177">
        <f t="shared" si="192"/>
        <v>-1422290.0657773337</v>
      </c>
      <c r="CK87" s="174">
        <v>-4.0119170312599303E-2</v>
      </c>
      <c r="CL87" s="175">
        <f>'[2]SPU investering'!I21</f>
        <v>15526610</v>
      </c>
      <c r="CM87" s="177">
        <f t="shared" si="193"/>
        <v>-622914.71096730744</v>
      </c>
      <c r="CN87" s="174">
        <v>-3.6658356930950353E-4</v>
      </c>
      <c r="CO87" s="175">
        <v>0</v>
      </c>
      <c r="CP87" s="177">
        <f t="shared" si="194"/>
        <v>0</v>
      </c>
      <c r="CQ87" s="174">
        <v>7.6386182220942248E-2</v>
      </c>
      <c r="CR87" s="175">
        <v>0</v>
      </c>
      <c r="CS87" s="177">
        <f t="shared" si="195"/>
        <v>0</v>
      </c>
      <c r="CT87" s="174">
        <v>4.1357329270657078E-2</v>
      </c>
      <c r="CU87" s="175">
        <f>'[2]SPU investering'!I24</f>
        <v>111258543</v>
      </c>
      <c r="CV87" s="177">
        <f t="shared" si="196"/>
        <v>4601356.1970245596</v>
      </c>
      <c r="CW87" s="174">
        <v>0.1009577267682864</v>
      </c>
      <c r="CX87" s="175">
        <v>0</v>
      </c>
      <c r="CY87" s="177">
        <f t="shared" si="197"/>
        <v>0</v>
      </c>
      <c r="CZ87" s="174">
        <v>0.10942307831999779</v>
      </c>
      <c r="DA87" s="175">
        <f>'[2]SPU investering'!I26</f>
        <v>126573903</v>
      </c>
      <c r="DB87" s="177">
        <f t="shared" si="198"/>
        <v>13850106.101236803</v>
      </c>
      <c r="DC87" s="332">
        <v>2.3945358628930019E-2</v>
      </c>
      <c r="DD87" s="334">
        <v>0</v>
      </c>
      <c r="DE87" s="316">
        <f t="shared" si="199"/>
        <v>0</v>
      </c>
      <c r="DF87" s="174">
        <v>-3.9818559053445987E-2</v>
      </c>
      <c r="DG87" s="175">
        <v>0</v>
      </c>
      <c r="DH87" s="177">
        <f t="shared" si="200"/>
        <v>0</v>
      </c>
      <c r="DI87" s="332">
        <v>-2.2494622551056723E-2</v>
      </c>
      <c r="DJ87" s="173">
        <v>150436589</v>
      </c>
      <c r="DK87" s="173">
        <f t="shared" si="201"/>
        <v>-3384014.2874234519</v>
      </c>
      <c r="DL87" s="174">
        <v>-1.1604124284411507E-2</v>
      </c>
      <c r="DM87" s="175">
        <f>'[2]SPU investering'!I28</f>
        <v>373572498</v>
      </c>
      <c r="DN87" s="177">
        <f t="shared" si="202"/>
        <v>-4334981.6960300691</v>
      </c>
      <c r="DO87" s="332">
        <v>-9.9406247360269609E-2</v>
      </c>
      <c r="DP87" s="173">
        <v>26545272</v>
      </c>
      <c r="DQ87" s="173">
        <f t="shared" si="203"/>
        <v>-2638765.874677639</v>
      </c>
      <c r="DR87" s="431">
        <v>3.4420236817638811E-2</v>
      </c>
      <c r="DS87" s="427">
        <v>32185344</v>
      </c>
      <c r="DT87" s="335">
        <v>1107827.1625371703</v>
      </c>
      <c r="DU87" s="174">
        <v>0.14516172802548566</v>
      </c>
      <c r="DV87" s="175">
        <f>'[2]SPU investering'!I29</f>
        <v>1073890</v>
      </c>
      <c r="DW87" s="177">
        <f t="shared" si="204"/>
        <v>155887.72810928879</v>
      </c>
      <c r="DX87" s="174">
        <v>-5.1963013672695797E-2</v>
      </c>
      <c r="DY87" s="179">
        <v>0</v>
      </c>
      <c r="DZ87" s="179">
        <f t="shared" si="205"/>
        <v>0</v>
      </c>
      <c r="EB87" s="180">
        <f t="shared" si="206"/>
        <v>25938319697.233063</v>
      </c>
      <c r="ED87" s="180">
        <f t="shared" si="207"/>
        <v>1858322867027</v>
      </c>
      <c r="EF87" s="182">
        <f t="shared" si="208"/>
        <v>1.395791880811861E-2</v>
      </c>
      <c r="EG87" s="183">
        <v>1.35955360390232E-2</v>
      </c>
    </row>
    <row r="88" spans="1:137" ht="15.75">
      <c r="A88" s="171">
        <v>40575</v>
      </c>
      <c r="B88" s="172">
        <v>1916709158649.793</v>
      </c>
      <c r="C88" s="173">
        <v>44273340615.119797</v>
      </c>
      <c r="D88" s="610"/>
      <c r="E88" s="174">
        <v>9.7480547697179377E-3</v>
      </c>
      <c r="F88" s="175">
        <f>F87*(1+E87)</f>
        <v>62003511.360441513</v>
      </c>
      <c r="G88" s="175">
        <f t="shared" si="169"/>
        <v>604413.62465641228</v>
      </c>
      <c r="H88" s="176">
        <v>-3.0752389168022115E-2</v>
      </c>
      <c r="I88" s="175">
        <f>I87*(1+H87)</f>
        <v>1181830150.9904406</v>
      </c>
      <c r="J88" s="175">
        <f t="shared" si="170"/>
        <v>-36344100.733760364</v>
      </c>
      <c r="K88" s="176">
        <v>8.6667040756959898E-2</v>
      </c>
      <c r="L88" s="175">
        <f>L87*(1+K87)</f>
        <v>707273579.42915714</v>
      </c>
      <c r="M88" s="177">
        <f t="shared" si="171"/>
        <v>61297308.134707674</v>
      </c>
      <c r="N88" s="174">
        <v>8.855082831161358E-2</v>
      </c>
      <c r="O88" s="175">
        <f>O87*(1+N87)</f>
        <v>1115784737.2740717</v>
      </c>
      <c r="P88" s="175">
        <f t="shared" si="172"/>
        <v>98803662.703075185</v>
      </c>
      <c r="Q88" s="176">
        <v>3.2569230011626808E-2</v>
      </c>
      <c r="R88" s="178">
        <f>R87*(1+Q87)</f>
        <v>415048965.09117597</v>
      </c>
      <c r="S88" s="178">
        <f t="shared" si="173"/>
        <v>13517825.210142177</v>
      </c>
      <c r="T88" s="176">
        <v>6.4824583373498446E-2</v>
      </c>
      <c r="U88" s="178">
        <f>U87*(1+T87)</f>
        <v>361955077.9325918</v>
      </c>
      <c r="V88" s="178">
        <f t="shared" si="174"/>
        <v>23463587.126902424</v>
      </c>
      <c r="W88" s="176">
        <v>-6.780555691543017E-3</v>
      </c>
      <c r="X88" s="178">
        <f>X87*(1+W87)</f>
        <v>2139744.9510475551</v>
      </c>
      <c r="Y88" s="179">
        <f t="shared" si="175"/>
        <v>-14508.659806275933</v>
      </c>
      <c r="Z88" s="174">
        <v>-1.7850870191854405E-2</v>
      </c>
      <c r="AA88" s="175">
        <f>AA87*(1+Z87)</f>
        <v>133058577.45079218</v>
      </c>
      <c r="AB88" s="177">
        <f t="shared" si="176"/>
        <v>-2375211.3939868966</v>
      </c>
      <c r="AC88" s="174">
        <v>-2.1625199575589511E-2</v>
      </c>
      <c r="AD88" s="175">
        <f>AD87*(1+AC87)</f>
        <v>99019864.331417352</v>
      </c>
      <c r="AE88" s="177">
        <f t="shared" si="177"/>
        <v>-2141324.3281146977</v>
      </c>
      <c r="AF88" s="174">
        <v>-2.9771455292183932E-2</v>
      </c>
      <c r="AG88" s="175">
        <f>AG87*(1+AF87)</f>
        <v>52668712.056504592</v>
      </c>
      <c r="AH88" s="175">
        <f t="shared" si="168"/>
        <v>-1568024.2062871354</v>
      </c>
      <c r="AI88" s="331">
        <v>5.3087068394895708E-2</v>
      </c>
      <c r="AJ88" s="231">
        <f>AJ87*(1+AI87)</f>
        <v>3026296544.5288305</v>
      </c>
      <c r="AK88" s="173">
        <f t="shared" si="178"/>
        <v>160657211.64263856</v>
      </c>
      <c r="AL88" s="332">
        <v>2.3383957583745389E-2</v>
      </c>
      <c r="AM88" s="173">
        <f>AM87*(1+AL87)</f>
        <v>8676363267.911747</v>
      </c>
      <c r="AN88" s="173">
        <f t="shared" si="179"/>
        <v>202887710.63801482</v>
      </c>
      <c r="AO88" s="503">
        <v>0</v>
      </c>
      <c r="AP88" s="173">
        <f>AP87*(1+AO87)</f>
        <v>5846049908</v>
      </c>
      <c r="AQ88" s="316">
        <f t="shared" si="180"/>
        <v>0</v>
      </c>
      <c r="AR88" s="332">
        <v>2.9225778623005946E-2</v>
      </c>
      <c r="AS88" s="173">
        <f>AS87*(1+AR87)</f>
        <v>188366295.88418034</v>
      </c>
      <c r="AT88" s="173">
        <f t="shared" si="181"/>
        <v>5505151.6635466907</v>
      </c>
      <c r="AU88" s="332">
        <v>-9.606906239900165E-4</v>
      </c>
      <c r="AV88" s="173">
        <f>AV87*(1+AU87)</f>
        <v>3076144.5976503827</v>
      </c>
      <c r="AW88" s="173">
        <f t="shared" si="182"/>
        <v>-2955.2232730002643</v>
      </c>
      <c r="AX88" s="176">
        <v>3.4815006664269066E-2</v>
      </c>
      <c r="AY88" s="178">
        <f>AY87*(1+AX87)</f>
        <v>401994513.89011222</v>
      </c>
      <c r="AZ88" s="179">
        <f t="shared" si="183"/>
        <v>13995441.68008386</v>
      </c>
      <c r="BA88" s="174">
        <v>-3.5042427244201833E-2</v>
      </c>
      <c r="BB88" s="177">
        <f>BB87*(1+BA87)</f>
        <v>665106460.82268548</v>
      </c>
      <c r="BC88" s="177">
        <f t="shared" si="184"/>
        <v>-23306944.763027534</v>
      </c>
      <c r="BD88" s="332">
        <v>7.7774549660556561E-3</v>
      </c>
      <c r="BE88" s="173">
        <f>BE87*(1+BD87)</f>
        <v>1135477799.89622</v>
      </c>
      <c r="BF88" s="172">
        <f t="shared" si="185"/>
        <v>8831127.4536488056</v>
      </c>
      <c r="BG88" s="203">
        <v>-5.9385075665975152E-2</v>
      </c>
      <c r="BH88" s="177">
        <f>BH87*(1+BG87)</f>
        <v>588247128.79901898</v>
      </c>
      <c r="BI88" s="177">
        <f t="shared" si="136"/>
        <v>-34933100.254022375</v>
      </c>
      <c r="BJ88" s="203">
        <v>1.4358467331996246E-2</v>
      </c>
      <c r="BK88" s="177">
        <f>BK87*(1+BJ87)</f>
        <v>16051586.086906215</v>
      </c>
      <c r="BL88" s="177">
        <f t="shared" si="137"/>
        <v>230476.17445556834</v>
      </c>
      <c r="BM88" s="203">
        <v>-0.1174452847426269</v>
      </c>
      <c r="BN88" s="177">
        <f>BN87*(1+BM87)</f>
        <v>1038560500.3217576</v>
      </c>
      <c r="BO88" s="177">
        <f t="shared" si="186"/>
        <v>-121974033.68273388</v>
      </c>
      <c r="BP88" s="332">
        <v>1.7492403275816561E-2</v>
      </c>
      <c r="BQ88" s="173">
        <f>BQ87*(1+BP87)</f>
        <v>1169105721.0251279</v>
      </c>
      <c r="BR88" s="172">
        <f t="shared" si="187"/>
        <v>20450468.744235829</v>
      </c>
      <c r="BS88" s="174">
        <v>-4.6115159876803057E-2</v>
      </c>
      <c r="BT88" s="175">
        <f>BT87*(1+BS87)</f>
        <v>2049849787.1921911</v>
      </c>
      <c r="BU88" s="177">
        <f t="shared" si="188"/>
        <v>-94529150.659798622</v>
      </c>
      <c r="BV88" s="174">
        <v>-1.2528864840675296E-2</v>
      </c>
      <c r="BW88" s="175">
        <f>BW87*(1+BV87)</f>
        <v>306525777.68214053</v>
      </c>
      <c r="BX88" s="177">
        <f t="shared" si="209"/>
        <v>-3840420.0387624227</v>
      </c>
      <c r="BY88" s="174">
        <v>-5.3097134441949197E-2</v>
      </c>
      <c r="BZ88" s="175">
        <f>BZ87*(1+BY87)</f>
        <v>27527208.893694237</v>
      </c>
      <c r="CA88" s="177">
        <f t="shared" si="189"/>
        <v>-1461615.9114401026</v>
      </c>
      <c r="CB88" s="174">
        <v>-1.6765763354717723E-2</v>
      </c>
      <c r="CC88" s="175">
        <f>CC87*(1+CB87)</f>
        <v>1795720559.6058691</v>
      </c>
      <c r="CD88" s="177">
        <f t="shared" si="190"/>
        <v>-30106625.953553282</v>
      </c>
      <c r="CE88" s="174">
        <v>3.1592766790479267E-2</v>
      </c>
      <c r="CF88" s="175">
        <v>0</v>
      </c>
      <c r="CG88" s="177">
        <f t="shared" si="191"/>
        <v>0</v>
      </c>
      <c r="CH88" s="174">
        <v>2.463019483327368E-2</v>
      </c>
      <c r="CI88" s="175">
        <f>CI87*(1+CH87)</f>
        <v>536962649.9342227</v>
      </c>
      <c r="CJ88" s="177">
        <f t="shared" si="192"/>
        <v>13225494.686070835</v>
      </c>
      <c r="CK88" s="174">
        <v>-6.6393330126065436E-2</v>
      </c>
      <c r="CL88" s="175">
        <f>CL87*(1+CK87)</f>
        <v>14903695.289032694</v>
      </c>
      <c r="CM88" s="177">
        <f t="shared" si="193"/>
        <v>-989505.96142303385</v>
      </c>
      <c r="CN88" s="174">
        <v>4.3902294715355242E-2</v>
      </c>
      <c r="CO88" s="175">
        <v>0</v>
      </c>
      <c r="CP88" s="177">
        <f t="shared" si="194"/>
        <v>0</v>
      </c>
      <c r="CQ88" s="174">
        <v>-9.0433112951360167E-2</v>
      </c>
      <c r="CR88" s="175">
        <v>0</v>
      </c>
      <c r="CS88" s="177">
        <f t="shared" si="195"/>
        <v>0</v>
      </c>
      <c r="CT88" s="174">
        <v>-5.2393241119309451E-2</v>
      </c>
      <c r="CU88" s="175">
        <f>CU87*(1+CT87)</f>
        <v>115859899.19702455</v>
      </c>
      <c r="CV88" s="177">
        <f t="shared" si="196"/>
        <v>-6070275.6346885953</v>
      </c>
      <c r="CW88" s="174">
        <v>2.7492501188723189E-2</v>
      </c>
      <c r="CX88" s="175">
        <v>0</v>
      </c>
      <c r="CY88" s="177">
        <f t="shared" si="197"/>
        <v>0</v>
      </c>
      <c r="CZ88" s="174">
        <v>1.1115595938053936E-2</v>
      </c>
      <c r="DA88" s="175">
        <f>DA87*(1+CZ87)</f>
        <v>140424009.10123682</v>
      </c>
      <c r="DB88" s="177">
        <f t="shared" si="198"/>
        <v>1560896.545170957</v>
      </c>
      <c r="DC88" s="332">
        <v>7.909819273264905E-2</v>
      </c>
      <c r="DD88" s="334">
        <v>0</v>
      </c>
      <c r="DE88" s="316">
        <f t="shared" si="199"/>
        <v>0</v>
      </c>
      <c r="DF88" s="174">
        <v>-4.7358572603445224E-3</v>
      </c>
      <c r="DG88" s="175">
        <v>0</v>
      </c>
      <c r="DH88" s="177">
        <f t="shared" si="200"/>
        <v>0</v>
      </c>
      <c r="DI88" s="332">
        <v>-2.8624521107657896E-2</v>
      </c>
      <c r="DJ88" s="173">
        <f>DJ87*(1+DI87)</f>
        <v>147052574.71257654</v>
      </c>
      <c r="DK88" s="173">
        <f t="shared" si="201"/>
        <v>-4209309.5287955869</v>
      </c>
      <c r="DL88" s="174">
        <v>-1.8958171023165021E-2</v>
      </c>
      <c r="DM88" s="175">
        <f>DM87*(1+DL87)</f>
        <v>369237516.30396992</v>
      </c>
      <c r="DN88" s="177">
        <f t="shared" si="202"/>
        <v>-7000067.9822593443</v>
      </c>
      <c r="DO88" s="332">
        <v>0.13031853429515414</v>
      </c>
      <c r="DP88" s="173">
        <f>DP87*(1+DO87)</f>
        <v>23906506.125322361</v>
      </c>
      <c r="DQ88" s="173">
        <f t="shared" si="203"/>
        <v>3115460.8383701346</v>
      </c>
      <c r="DR88" s="431">
        <v>7.0745487508172528E-2</v>
      </c>
      <c r="DS88" s="335">
        <v>33293171.162537169</v>
      </c>
      <c r="DT88" s="335">
        <v>2355341.6245867233</v>
      </c>
      <c r="DU88" s="174">
        <v>-7.7281578145919003E-2</v>
      </c>
      <c r="DV88" s="175">
        <f>DV87*(1+DU87)</f>
        <v>1229777.7281092887</v>
      </c>
      <c r="DW88" s="177">
        <f t="shared" si="204"/>
        <v>-95039.163596988728</v>
      </c>
      <c r="DX88" s="174">
        <v>2.0359659800579969E-2</v>
      </c>
      <c r="DY88" s="179">
        <v>0</v>
      </c>
      <c r="DZ88" s="179">
        <f t="shared" si="205"/>
        <v>0</v>
      </c>
      <c r="EB88" s="180">
        <f t="shared" si="206"/>
        <v>44013801250.708824</v>
      </c>
      <c r="ED88" s="180">
        <f t="shared" si="207"/>
        <v>1884261186724.2329</v>
      </c>
      <c r="EF88" s="182">
        <f t="shared" si="208"/>
        <v>2.3358651953780531E-2</v>
      </c>
      <c r="EG88" s="183">
        <v>2.3098622143751701E-2</v>
      </c>
    </row>
    <row r="89" spans="1:137" ht="15.75">
      <c r="A89" s="171">
        <v>40603</v>
      </c>
      <c r="B89" s="172">
        <v>1960982499264.9128</v>
      </c>
      <c r="C89" s="173">
        <v>-15045776140.651464</v>
      </c>
      <c r="D89" s="610"/>
      <c r="E89" s="174">
        <v>2.1665463284306876E-2</v>
      </c>
      <c r="F89" s="175">
        <f t="shared" ref="F89:F98" si="240">F88*(1+E88)</f>
        <v>62607924.98509793</v>
      </c>
      <c r="G89" s="175">
        <f t="shared" si="169"/>
        <v>1356429.7000712783</v>
      </c>
      <c r="H89" s="176">
        <v>0.131651071452319</v>
      </c>
      <c r="I89" s="175">
        <f t="shared" ref="I89:I98" si="241">I88*(1+H88)</f>
        <v>1145486050.2566803</v>
      </c>
      <c r="J89" s="175">
        <f t="shared" si="170"/>
        <v>150804465.84997687</v>
      </c>
      <c r="K89" s="176">
        <v>0.13135549728647031</v>
      </c>
      <c r="L89" s="175">
        <f t="shared" ref="L89:L98" si="242">L88*(1+K88)</f>
        <v>768570887.56386483</v>
      </c>
      <c r="M89" s="177">
        <f t="shared" si="171"/>
        <v>100956011.13585532</v>
      </c>
      <c r="N89" s="174">
        <v>0.13371490109014819</v>
      </c>
      <c r="O89" s="175">
        <f t="shared" ref="O89:O98" si="243">O88*(1+N88)</f>
        <v>1214588399.9771469</v>
      </c>
      <c r="P89" s="175">
        <f t="shared" si="172"/>
        <v>162408567.76818556</v>
      </c>
      <c r="Q89" s="176">
        <v>7.0123982272334934E-2</v>
      </c>
      <c r="R89" s="178">
        <f t="shared" ref="R89:R98" si="244">R88*(1+Q88)</f>
        <v>428566790.30131811</v>
      </c>
      <c r="S89" s="178">
        <f t="shared" si="173"/>
        <v>30052810.005601116</v>
      </c>
      <c r="T89" s="176">
        <v>0.19591145942512384</v>
      </c>
      <c r="U89" s="178">
        <f t="shared" ref="U89:U98" si="245">U88*(1+T88)</f>
        <v>385418665.0594942</v>
      </c>
      <c r="V89" s="178">
        <f t="shared" si="174"/>
        <v>75507933.161488488</v>
      </c>
      <c r="W89" s="176">
        <v>-3.6676271967541106E-2</v>
      </c>
      <c r="X89" s="178">
        <f t="shared" ref="X89:X98" si="246">X88*(1+W88)</f>
        <v>2125236.2912412793</v>
      </c>
      <c r="Y89" s="179">
        <f t="shared" si="175"/>
        <v>-77945.744212853562</v>
      </c>
      <c r="Z89" s="174">
        <v>3.4876919116442612E-2</v>
      </c>
      <c r="AA89" s="175">
        <f t="shared" ref="AA89:AA98" si="247">AA88*(1+Z88)</f>
        <v>130683366.05680528</v>
      </c>
      <c r="AB89" s="177">
        <f t="shared" si="176"/>
        <v>4557833.1878276598</v>
      </c>
      <c r="AC89" s="174">
        <v>0.16935851560213191</v>
      </c>
      <c r="AD89" s="175">
        <f t="shared" ref="AD89:AD98" si="248">AD88*(1+AC88)</f>
        <v>96878540.003302649</v>
      </c>
      <c r="AE89" s="177">
        <f t="shared" si="177"/>
        <v>16407205.728661092</v>
      </c>
      <c r="AF89" s="174">
        <v>-1.211857409229097E-2</v>
      </c>
      <c r="AG89" s="175">
        <f t="shared" ref="AG89:AG98" si="249">AG88*(1+AF88)</f>
        <v>51100687.850217454</v>
      </c>
      <c r="AH89" s="175">
        <f t="shared" si="168"/>
        <v>-619267.47187989322</v>
      </c>
      <c r="AI89" s="331">
        <v>-4.1395160663500283E-2</v>
      </c>
      <c r="AJ89" s="231">
        <f t="shared" ref="AJ89:AJ98" si="250">AJ88*(1+AI88)</f>
        <v>3186953756.1714687</v>
      </c>
      <c r="AK89" s="173">
        <f t="shared" si="178"/>
        <v>-131924462.76386365</v>
      </c>
      <c r="AL89" s="332">
        <v>7.8274185712695849E-4</v>
      </c>
      <c r="AM89" s="173">
        <f t="shared" ref="AM89:AM98" si="251">AM88*(1+AL88)</f>
        <v>8879250978.5497608</v>
      </c>
      <c r="AN89" s="173">
        <f t="shared" si="179"/>
        <v>6950161.4008464031</v>
      </c>
      <c r="AO89" s="503">
        <v>0</v>
      </c>
      <c r="AP89" s="173">
        <f t="shared" ref="AP89:AP98" si="252">AP88*(1+AO88)</f>
        <v>5846049908</v>
      </c>
      <c r="AQ89" s="316">
        <f t="shared" si="180"/>
        <v>0</v>
      </c>
      <c r="AR89" s="332">
        <v>6.0933439487835028E-2</v>
      </c>
      <c r="AS89" s="173">
        <f t="shared" ref="AS89:AS98" si="253">AS88*(1+AR88)</f>
        <v>193871447.54772702</v>
      </c>
      <c r="AT89" s="173">
        <f t="shared" si="181"/>
        <v>11813254.117568407</v>
      </c>
      <c r="AU89" s="332">
        <v>-2.146005101976934E-2</v>
      </c>
      <c r="AV89" s="173">
        <f t="shared" ref="AV89:AV98" si="254">AV88*(1+AU88)</f>
        <v>3073189.3743773825</v>
      </c>
      <c r="AW89" s="173">
        <f t="shared" si="182"/>
        <v>-65950.800767551642</v>
      </c>
      <c r="AX89" s="176">
        <v>7.6595193400788977E-2</v>
      </c>
      <c r="AY89" s="178">
        <f t="shared" ref="AY89:AY98" si="255">AY88*(1+AX88)</f>
        <v>415989955.57019615</v>
      </c>
      <c r="AZ89" s="179">
        <f t="shared" si="183"/>
        <v>31862831.09968479</v>
      </c>
      <c r="BA89" s="174">
        <v>9.4967259157012693E-2</v>
      </c>
      <c r="BB89" s="177">
        <f t="shared" ref="BB89:BB98" si="256">BB88*(1+BA88)</f>
        <v>641799516.05965793</v>
      </c>
      <c r="BC89" s="177">
        <f t="shared" si="184"/>
        <v>60949940.968482867</v>
      </c>
      <c r="BD89" s="332">
        <v>-4.0087747059901887E-3</v>
      </c>
      <c r="BE89" s="173">
        <f t="shared" ref="BE89:BE98" si="257">BE88*(1+BD88)</f>
        <v>1144308927.3498688</v>
      </c>
      <c r="BF89" s="172">
        <f t="shared" si="185"/>
        <v>-4587276.6837989185</v>
      </c>
      <c r="BG89" s="203">
        <v>4.3518312174186634E-2</v>
      </c>
      <c r="BH89" s="177">
        <f t="shared" ref="BH89:BH98" si="258">BH88*(1+BG88)</f>
        <v>553314028.54499662</v>
      </c>
      <c r="BI89" s="177">
        <f t="shared" si="136"/>
        <v>24079292.624577977</v>
      </c>
      <c r="BJ89" s="203">
        <v>2.4556994565734167E-2</v>
      </c>
      <c r="BK89" s="177">
        <f t="shared" ref="BK89:BK98" si="259">BK88*(1+BJ88)</f>
        <v>16282062.261361785</v>
      </c>
      <c r="BL89" s="177">
        <f t="shared" si="137"/>
        <v>399838.5144712067</v>
      </c>
      <c r="BM89" s="203">
        <v>6.0545978567891692E-3</v>
      </c>
      <c r="BN89" s="177">
        <f t="shared" ref="BN89:BN97" si="260">BN88*(1+BM88)</f>
        <v>916586466.63902366</v>
      </c>
      <c r="BO89" s="177">
        <f t="shared" si="186"/>
        <v>5549562.4564745901</v>
      </c>
      <c r="BP89" s="332">
        <v>2.2799735976491747E-2</v>
      </c>
      <c r="BQ89" s="173">
        <f t="shared" ref="BQ89:BQ98" si="261">BQ88*(1+BP88)</f>
        <v>1189556189.7693636</v>
      </c>
      <c r="BR89" s="172">
        <f t="shared" si="187"/>
        <v>27121567.055943005</v>
      </c>
      <c r="BS89" s="174">
        <v>-0.14484304148107988</v>
      </c>
      <c r="BT89" s="175">
        <f t="shared" ref="BT89:BT98" si="262">BT88*(1+BS88)</f>
        <v>1955320636.5323925</v>
      </c>
      <c r="BU89" s="177">
        <f t="shared" si="188"/>
        <v>-283214588.06607282</v>
      </c>
      <c r="BV89" s="174">
        <v>-1.0688538483640878E-2</v>
      </c>
      <c r="BW89" s="175">
        <f t="shared" ref="BW89:BW98" si="263">BW88*(1+BV88)</f>
        <v>302685357.64337814</v>
      </c>
      <c r="BX89" s="177">
        <f t="shared" si="209"/>
        <v>-3235264.0936058499</v>
      </c>
      <c r="BY89" s="174">
        <v>2.1660318868687672E-2</v>
      </c>
      <c r="BZ89" s="175">
        <f t="shared" ref="BZ89:BZ98" si="264">BZ88*(1+BY88)</f>
        <v>26065592.982254136</v>
      </c>
      <c r="CA89" s="177">
        <f t="shared" si="189"/>
        <v>564589.05549705226</v>
      </c>
      <c r="CB89" s="174">
        <v>-2.5189586417246543E-2</v>
      </c>
      <c r="CC89" s="175">
        <f t="shared" ref="CC89:CC98" si="265">CC88*(1+CB88)</f>
        <v>1765613933.6523159</v>
      </c>
      <c r="CD89" s="177">
        <f t="shared" si="190"/>
        <v>-44475084.761229612</v>
      </c>
      <c r="CE89" s="174">
        <v>0.11733371997578228</v>
      </c>
      <c r="CF89" s="175">
        <v>0</v>
      </c>
      <c r="CG89" s="177">
        <f t="shared" si="191"/>
        <v>0</v>
      </c>
      <c r="CH89" s="174">
        <v>-5.1098457291586102E-3</v>
      </c>
      <c r="CI89" s="175">
        <f t="shared" ref="CI89:CI98" si="266">CI88*(1+CH88)</f>
        <v>550188144.6202935</v>
      </c>
      <c r="CJ89" s="177">
        <f t="shared" si="192"/>
        <v>-2811376.5410217065</v>
      </c>
      <c r="CK89" s="174">
        <v>1.8813674517983592E-2</v>
      </c>
      <c r="CL89" s="175">
        <f t="shared" ref="CL89:CL98" si="267">CL88*(1+CK88)</f>
        <v>13914189.32760966</v>
      </c>
      <c r="CM89" s="177">
        <f t="shared" si="193"/>
        <v>261777.02919124911</v>
      </c>
      <c r="CN89" s="174">
        <v>-1.2421728490175803E-2</v>
      </c>
      <c r="CO89" s="175">
        <v>0</v>
      </c>
      <c r="CP89" s="177">
        <f t="shared" si="194"/>
        <v>0</v>
      </c>
      <c r="CQ89" s="174">
        <v>0.13804394616474372</v>
      </c>
      <c r="CR89" s="175">
        <v>0</v>
      </c>
      <c r="CS89" s="177">
        <f t="shared" si="195"/>
        <v>0</v>
      </c>
      <c r="CT89" s="174">
        <v>2.4575853466371964E-2</v>
      </c>
      <c r="CU89" s="175">
        <f t="shared" ref="CU89:CU98" si="268">CU88*(1+CT88)</f>
        <v>109789623.56233597</v>
      </c>
      <c r="CV89" s="177">
        <f t="shared" si="196"/>
        <v>2698173.7007961073</v>
      </c>
      <c r="CW89" s="174">
        <v>4.5237667977312677E-2</v>
      </c>
      <c r="CX89" s="175">
        <v>0</v>
      </c>
      <c r="CY89" s="177">
        <f t="shared" si="197"/>
        <v>0</v>
      </c>
      <c r="CZ89" s="174">
        <v>-7.5988363018231614E-2</v>
      </c>
      <c r="DA89" s="175">
        <f t="shared" ref="DA89:DA98" si="269">DA88*(1+CZ88)</f>
        <v>141984905.64640778</v>
      </c>
      <c r="DB89" s="177">
        <f t="shared" si="198"/>
        <v>-10789200.553368598</v>
      </c>
      <c r="DC89" s="332">
        <v>-1.2152308271769306E-3</v>
      </c>
      <c r="DD89" s="334">
        <v>0</v>
      </c>
      <c r="DE89" s="316">
        <f t="shared" si="199"/>
        <v>0</v>
      </c>
      <c r="DF89" s="174">
        <v>2.7618629366076734E-2</v>
      </c>
      <c r="DG89" s="175">
        <v>0</v>
      </c>
      <c r="DH89" s="177">
        <f t="shared" si="200"/>
        <v>0</v>
      </c>
      <c r="DI89" s="332">
        <v>-2.7083306666412774E-2</v>
      </c>
      <c r="DJ89" s="173">
        <f t="shared" ref="DJ89:DJ98" si="270">DJ88*(1+DI88)</f>
        <v>142843265.18378094</v>
      </c>
      <c r="DK89" s="173">
        <f t="shared" si="201"/>
        <v>-3868667.9562040619</v>
      </c>
      <c r="DL89" s="174">
        <v>3.4097215407293234E-2</v>
      </c>
      <c r="DM89" s="175">
        <f t="shared" ref="DM89:DM98" si="271">DM88*(1+DL88)</f>
        <v>362237448.32171059</v>
      </c>
      <c r="DN89" s="177">
        <f t="shared" si="202"/>
        <v>12351288.304013617</v>
      </c>
      <c r="DO89" s="332">
        <v>-0.17292206514533465</v>
      </c>
      <c r="DP89" s="173">
        <f t="shared" ref="DP89:DP98" si="272">DP88*(1+DO88)</f>
        <v>27021966.963692494</v>
      </c>
      <c r="DQ89" s="173">
        <f t="shared" si="203"/>
        <v>-4672694.3316507144</v>
      </c>
      <c r="DR89" s="431">
        <v>1.1319324557296659E-2</v>
      </c>
      <c r="DS89" s="335">
        <v>35648512.787123896</v>
      </c>
      <c r="DT89" s="335">
        <v>403517.08622239548</v>
      </c>
      <c r="DU89" s="174">
        <v>-0.24946056391731589</v>
      </c>
      <c r="DV89" s="175">
        <f t="shared" ref="DV89:DV98" si="273">DV88*(1+DU88)</f>
        <v>1134738.5645123001</v>
      </c>
      <c r="DW89" s="177">
        <f t="shared" si="204"/>
        <v>-283072.52220196393</v>
      </c>
      <c r="DX89" s="174">
        <v>-5.1402146954781916E-2</v>
      </c>
      <c r="DY89" s="179">
        <v>0</v>
      </c>
      <c r="DZ89" s="179">
        <f t="shared" si="205"/>
        <v>0</v>
      </c>
      <c r="EB89" s="180">
        <f t="shared" si="206"/>
        <v>-15282208338.313023</v>
      </c>
      <c r="ED89" s="180">
        <f t="shared" si="207"/>
        <v>1928274987974.9424</v>
      </c>
      <c r="EF89" s="182">
        <f t="shared" si="208"/>
        <v>-7.9253262286839415E-3</v>
      </c>
      <c r="EG89" s="183">
        <v>-7.67257032956259E-3</v>
      </c>
    </row>
    <row r="90" spans="1:137" ht="15.75">
      <c r="A90" s="171">
        <v>40634</v>
      </c>
      <c r="B90" s="172">
        <v>1945936723124.2615</v>
      </c>
      <c r="C90" s="173">
        <v>45084850179.51796</v>
      </c>
      <c r="D90" s="610"/>
      <c r="E90" s="174">
        <v>4.9666808508999162E-2</v>
      </c>
      <c r="F90" s="175">
        <f t="shared" si="240"/>
        <v>63964354.685169213</v>
      </c>
      <c r="G90" s="175">
        <f t="shared" si="169"/>
        <v>3176905.3555500028</v>
      </c>
      <c r="H90" s="176">
        <v>-7.8577534684821274E-2</v>
      </c>
      <c r="I90" s="175">
        <f t="shared" si="241"/>
        <v>1296290516.106657</v>
      </c>
      <c r="J90" s="175">
        <f t="shared" si="170"/>
        <v>-101859312.99097571</v>
      </c>
      <c r="K90" s="176">
        <v>4.011363343486566E-2</v>
      </c>
      <c r="L90" s="175">
        <f t="shared" si="242"/>
        <v>869526898.69972014</v>
      </c>
      <c r="M90" s="177">
        <f t="shared" si="171"/>
        <v>34879883.276196137</v>
      </c>
      <c r="N90" s="174">
        <v>-9.4325140084411993E-2</v>
      </c>
      <c r="O90" s="175">
        <f t="shared" si="243"/>
        <v>1376996967.7453325</v>
      </c>
      <c r="P90" s="175">
        <f t="shared" si="172"/>
        <v>-129885431.87838903</v>
      </c>
      <c r="Q90" s="176">
        <v>-1.6721379749834928E-2</v>
      </c>
      <c r="R90" s="178">
        <f t="shared" si="244"/>
        <v>458619600.30691922</v>
      </c>
      <c r="S90" s="178">
        <f t="shared" si="173"/>
        <v>-7668752.4974495079</v>
      </c>
      <c r="T90" s="176">
        <v>7.9271392672960295E-2</v>
      </c>
      <c r="U90" s="178">
        <f t="shared" si="245"/>
        <v>460926598.22098273</v>
      </c>
      <c r="V90" s="178">
        <f t="shared" si="174"/>
        <v>36538293.360987321</v>
      </c>
      <c r="W90" s="176">
        <v>9.7276221208577568E-2</v>
      </c>
      <c r="X90" s="178">
        <f t="shared" si="246"/>
        <v>2047290.5470284258</v>
      </c>
      <c r="Y90" s="179">
        <f t="shared" si="175"/>
        <v>199152.68813096694</v>
      </c>
      <c r="Z90" s="174">
        <v>0.16558700583329566</v>
      </c>
      <c r="AA90" s="175">
        <f t="shared" si="247"/>
        <v>135241199.24463296</v>
      </c>
      <c r="AB90" s="177">
        <f t="shared" si="176"/>
        <v>22394185.24822294</v>
      </c>
      <c r="AC90" s="174">
        <v>3.4173396974439239E-2</v>
      </c>
      <c r="AD90" s="175">
        <f t="shared" si="248"/>
        <v>113285745.73196375</v>
      </c>
      <c r="AE90" s="177">
        <f t="shared" si="177"/>
        <v>3871358.7604437829</v>
      </c>
      <c r="AF90" s="174">
        <v>9.022378929370499E-2</v>
      </c>
      <c r="AG90" s="175">
        <f t="shared" si="249"/>
        <v>50481420.378337562</v>
      </c>
      <c r="AH90" s="175">
        <f t="shared" si="168"/>
        <v>4554625.0354620731</v>
      </c>
      <c r="AI90" s="331">
        <v>0.13115677199462869</v>
      </c>
      <c r="AJ90" s="231">
        <f t="shared" si="250"/>
        <v>3055029293.4076052</v>
      </c>
      <c r="AK90" s="173">
        <f t="shared" si="178"/>
        <v>400687780.47237289</v>
      </c>
      <c r="AL90" s="332">
        <v>4.1805705319082703E-2</v>
      </c>
      <c r="AM90" s="173">
        <f t="shared" si="251"/>
        <v>8886201139.9506073</v>
      </c>
      <c r="AN90" s="173">
        <f t="shared" si="179"/>
        <v>371493906.26287186</v>
      </c>
      <c r="AO90" s="503">
        <v>0</v>
      </c>
      <c r="AP90" s="173">
        <f t="shared" si="252"/>
        <v>5846049908</v>
      </c>
      <c r="AQ90" s="316">
        <f t="shared" si="180"/>
        <v>0</v>
      </c>
      <c r="AR90" s="332">
        <v>-7.410118992987226E-2</v>
      </c>
      <c r="AS90" s="173">
        <f t="shared" si="253"/>
        <v>205684701.66529539</v>
      </c>
      <c r="AT90" s="173">
        <f t="shared" si="181"/>
        <v>-15241481.143769167</v>
      </c>
      <c r="AU90" s="332">
        <v>-2.4060374200061442E-2</v>
      </c>
      <c r="AV90" s="173">
        <f t="shared" si="254"/>
        <v>3007238.5736098308</v>
      </c>
      <c r="AW90" s="173">
        <f t="shared" si="182"/>
        <v>-72355.285389911543</v>
      </c>
      <c r="AX90" s="176">
        <v>-1.6890303972107956E-2</v>
      </c>
      <c r="AY90" s="178">
        <f t="shared" si="255"/>
        <v>447852786.66988093</v>
      </c>
      <c r="AZ90" s="179">
        <f t="shared" si="183"/>
        <v>-7564369.7016099067</v>
      </c>
      <c r="BA90" s="174">
        <v>-2.6827982370343725E-2</v>
      </c>
      <c r="BB90" s="177">
        <f t="shared" si="256"/>
        <v>702749457.02814078</v>
      </c>
      <c r="BC90" s="177">
        <f t="shared" si="184"/>
        <v>-18853350.043919586</v>
      </c>
      <c r="BD90" s="332">
        <v>-5.0554655034486615E-3</v>
      </c>
      <c r="BE90" s="173">
        <f t="shared" si="257"/>
        <v>1139721650.66607</v>
      </c>
      <c r="BF90" s="172">
        <f t="shared" si="185"/>
        <v>-5761823.4884758834</v>
      </c>
      <c r="BG90" s="203">
        <v>1.7988520449028388E-2</v>
      </c>
      <c r="BH90" s="177">
        <f t="shared" si="258"/>
        <v>577393321.16957462</v>
      </c>
      <c r="BI90" s="177">
        <f t="shared" si="136"/>
        <v>10386451.564991308</v>
      </c>
      <c r="BJ90" s="203">
        <v>4.6080876226005089E-2</v>
      </c>
      <c r="BK90" s="177">
        <f t="shared" si="259"/>
        <v>16681900.775832994</v>
      </c>
      <c r="BL90" s="177">
        <f t="shared" si="137"/>
        <v>768716.60486565845</v>
      </c>
      <c r="BM90" s="203">
        <v>6.8681945171235936E-2</v>
      </c>
      <c r="BN90" s="177">
        <f t="shared" si="260"/>
        <v>922136029.09549832</v>
      </c>
      <c r="BO90" s="177">
        <f t="shared" si="186"/>
        <v>63334096.190758243</v>
      </c>
      <c r="BP90" s="332">
        <v>5.696432434319304E-2</v>
      </c>
      <c r="BQ90" s="173">
        <f t="shared" si="261"/>
        <v>1216677756.8253067</v>
      </c>
      <c r="BR90" s="172">
        <f t="shared" si="187"/>
        <v>69307226.360945314</v>
      </c>
      <c r="BS90" s="174">
        <v>8.7435612208549673E-2</v>
      </c>
      <c r="BT90" s="175">
        <f t="shared" si="262"/>
        <v>1672106048.4663198</v>
      </c>
      <c r="BU90" s="177">
        <f t="shared" si="188"/>
        <v>146201616.02527151</v>
      </c>
      <c r="BV90" s="174">
        <v>3.6750051613294754E-2</v>
      </c>
      <c r="BW90" s="175">
        <f t="shared" si="263"/>
        <v>299450093.54977226</v>
      </c>
      <c r="BX90" s="177">
        <f t="shared" si="209"/>
        <v>11004806.393560072</v>
      </c>
      <c r="BY90" s="174">
        <v>4.9540998197586353E-2</v>
      </c>
      <c r="BZ90" s="175">
        <f t="shared" si="264"/>
        <v>26630182.03775119</v>
      </c>
      <c r="CA90" s="177">
        <f t="shared" si="189"/>
        <v>1319285.8003336282</v>
      </c>
      <c r="CB90" s="174">
        <v>2.8291138237876916E-2</v>
      </c>
      <c r="CC90" s="175">
        <f t="shared" si="265"/>
        <v>1721138848.8910861</v>
      </c>
      <c r="CD90" s="177">
        <f t="shared" si="190"/>
        <v>48692977.100558065</v>
      </c>
      <c r="CE90" s="174">
        <v>0.26701675297031363</v>
      </c>
      <c r="CF90" s="175">
        <v>0</v>
      </c>
      <c r="CG90" s="177">
        <f t="shared" si="191"/>
        <v>0</v>
      </c>
      <c r="CH90" s="174">
        <v>-0.18704517000065865</v>
      </c>
      <c r="CI90" s="175">
        <f t="shared" si="266"/>
        <v>547376768.07927179</v>
      </c>
      <c r="CJ90" s="177">
        <f t="shared" si="192"/>
        <v>-102384180.63979849</v>
      </c>
      <c r="CK90" s="174">
        <v>7.6894106834064793E-2</v>
      </c>
      <c r="CL90" s="175">
        <f t="shared" si="267"/>
        <v>14175966.35680091</v>
      </c>
      <c r="CM90" s="177">
        <f t="shared" si="193"/>
        <v>1090048.2715159575</v>
      </c>
      <c r="CN90" s="174">
        <v>6.4365035966152492E-2</v>
      </c>
      <c r="CO90" s="175">
        <v>0</v>
      </c>
      <c r="CP90" s="177">
        <f t="shared" si="194"/>
        <v>0</v>
      </c>
      <c r="CQ90" s="174">
        <v>2.2276597685830016E-2</v>
      </c>
      <c r="CR90" s="175">
        <v>0</v>
      </c>
      <c r="CS90" s="177">
        <f t="shared" si="195"/>
        <v>0</v>
      </c>
      <c r="CT90" s="174">
        <v>2.8765519570378231E-2</v>
      </c>
      <c r="CU90" s="175">
        <f t="shared" si="268"/>
        <v>112487797.26313208</v>
      </c>
      <c r="CV90" s="177">
        <f t="shared" si="196"/>
        <v>3235769.9336013645</v>
      </c>
      <c r="CW90" s="174">
        <v>-2.3219091189399878E-2</v>
      </c>
      <c r="CX90" s="175">
        <v>0</v>
      </c>
      <c r="CY90" s="177">
        <f t="shared" si="197"/>
        <v>0</v>
      </c>
      <c r="CZ90" s="174">
        <v>-5.0251942143483525E-2</v>
      </c>
      <c r="DA90" s="175">
        <f t="shared" si="269"/>
        <v>131195705.09303918</v>
      </c>
      <c r="DB90" s="177">
        <f t="shared" si="198"/>
        <v>-6592838.9818089316</v>
      </c>
      <c r="DC90" s="332">
        <v>-1.2175831046596509E-2</v>
      </c>
      <c r="DD90" s="334">
        <v>0</v>
      </c>
      <c r="DE90" s="316">
        <f t="shared" si="199"/>
        <v>0</v>
      </c>
      <c r="DF90" s="174">
        <v>-8.2744798975125267E-2</v>
      </c>
      <c r="DG90" s="175">
        <v>0</v>
      </c>
      <c r="DH90" s="177">
        <f t="shared" si="200"/>
        <v>0</v>
      </c>
      <c r="DI90" s="332">
        <v>8.9616884141280634E-2</v>
      </c>
      <c r="DJ90" s="173">
        <f t="shared" si="270"/>
        <v>138974597.22757688</v>
      </c>
      <c r="DK90" s="173">
        <f t="shared" si="201"/>
        <v>12454470.378324898</v>
      </c>
      <c r="DL90" s="174">
        <v>0.11388559059218821</v>
      </c>
      <c r="DM90" s="175">
        <f t="shared" si="271"/>
        <v>374588736.6257242</v>
      </c>
      <c r="DN90" s="177">
        <f t="shared" si="202"/>
        <v>42660259.499802239</v>
      </c>
      <c r="DO90" s="332">
        <v>4.9645619943548311E-2</v>
      </c>
      <c r="DP90" s="173">
        <f t="shared" si="272"/>
        <v>22349272.632041778</v>
      </c>
      <c r="DQ90" s="173">
        <f t="shared" si="203"/>
        <v>1109543.4951050917</v>
      </c>
      <c r="DR90" s="431">
        <v>1.7168230274232064E-2</v>
      </c>
      <c r="DS90" s="335">
        <v>36052029.873346291</v>
      </c>
      <c r="DT90" s="335">
        <v>618949.55071910261</v>
      </c>
      <c r="DU90" s="174">
        <v>0.13763400369845213</v>
      </c>
      <c r="DV90" s="175">
        <f t="shared" si="273"/>
        <v>851666.04231033614</v>
      </c>
      <c r="DW90" s="177">
        <f t="shared" si="204"/>
        <v>117218.20721718689</v>
      </c>
      <c r="DX90" s="174">
        <v>0.14129565199615723</v>
      </c>
      <c r="DY90" s="179">
        <v>0</v>
      </c>
      <c r="DZ90" s="179">
        <f t="shared" si="205"/>
        <v>0</v>
      </c>
      <c r="EB90" s="180">
        <f t="shared" si="206"/>
        <v>44190636550.331749</v>
      </c>
      <c r="ED90" s="180">
        <f t="shared" si="207"/>
        <v>1912992779636.6289</v>
      </c>
      <c r="EF90" s="182">
        <f t="shared" si="208"/>
        <v>2.3100263116897762E-2</v>
      </c>
      <c r="EG90" s="183">
        <v>2.3168713372721E-2</v>
      </c>
    </row>
    <row r="91" spans="1:137" ht="15.75">
      <c r="A91" s="171">
        <v>40664</v>
      </c>
      <c r="B91" s="172">
        <v>1991021573303.7793</v>
      </c>
      <c r="C91" s="173">
        <v>-22283570682.530308</v>
      </c>
      <c r="D91" s="610"/>
      <c r="E91" s="174">
        <v>-9.6185215991201181E-2</v>
      </c>
      <c r="F91" s="175">
        <f t="shared" si="240"/>
        <v>67141260.040719211</v>
      </c>
      <c r="G91" s="175">
        <f t="shared" si="169"/>
        <v>-6457996.5989379827</v>
      </c>
      <c r="H91" s="176">
        <v>-7.2610237309886305E-2</v>
      </c>
      <c r="I91" s="175">
        <f t="shared" si="241"/>
        <v>1194431203.1156812</v>
      </c>
      <c r="J91" s="175">
        <f t="shared" si="170"/>
        <v>-86727933.108562618</v>
      </c>
      <c r="K91" s="176">
        <v>-7.1878004996589473E-2</v>
      </c>
      <c r="L91" s="175">
        <f t="shared" si="242"/>
        <v>904406781.97591639</v>
      </c>
      <c r="M91" s="177">
        <f t="shared" si="171"/>
        <v>-65006955.193814322</v>
      </c>
      <c r="N91" s="174">
        <v>-0.14125209851419157</v>
      </c>
      <c r="O91" s="175">
        <f t="shared" si="243"/>
        <v>1247111535.8669436</v>
      </c>
      <c r="P91" s="175">
        <f t="shared" si="172"/>
        <v>-176157121.52246228</v>
      </c>
      <c r="Q91" s="176">
        <v>-9.1034090835132156E-2</v>
      </c>
      <c r="R91" s="178">
        <f t="shared" si="244"/>
        <v>450950847.8094697</v>
      </c>
      <c r="S91" s="178">
        <f t="shared" si="173"/>
        <v>-41051900.441667125</v>
      </c>
      <c r="T91" s="176">
        <v>-0.11173189037043528</v>
      </c>
      <c r="U91" s="178">
        <f t="shared" si="245"/>
        <v>497464891.58197004</v>
      </c>
      <c r="V91" s="178">
        <f t="shared" si="174"/>
        <v>-55582692.729377151</v>
      </c>
      <c r="W91" s="176">
        <v>-0.19571305209634487</v>
      </c>
      <c r="X91" s="178">
        <f t="shared" si="246"/>
        <v>2246443.2351593929</v>
      </c>
      <c r="Y91" s="179">
        <f t="shared" si="175"/>
        <v>-439658.26191423181</v>
      </c>
      <c r="Z91" s="174">
        <v>-0.14647077830837929</v>
      </c>
      <c r="AA91" s="175">
        <f t="shared" si="247"/>
        <v>157635384.49285588</v>
      </c>
      <c r="AB91" s="177">
        <f t="shared" si="176"/>
        <v>-23088977.455609225</v>
      </c>
      <c r="AC91" s="174">
        <v>-1.0423125423506204E-2</v>
      </c>
      <c r="AD91" s="175">
        <f t="shared" si="248"/>
        <v>117157104.49240755</v>
      </c>
      <c r="AE91" s="177">
        <f t="shared" si="177"/>
        <v>-1221143.194379186</v>
      </c>
      <c r="AF91" s="174">
        <v>-7.3779165089033996E-2</v>
      </c>
      <c r="AG91" s="175">
        <f t="shared" si="249"/>
        <v>55036045.413799636</v>
      </c>
      <c r="AH91" s="175">
        <f t="shared" si="168"/>
        <v>-4060513.4804322957</v>
      </c>
      <c r="AI91" s="331">
        <v>-0.10951642052095675</v>
      </c>
      <c r="AJ91" s="231">
        <f t="shared" si="250"/>
        <v>3455717073.8799782</v>
      </c>
      <c r="AK91" s="173">
        <f t="shared" si="178"/>
        <v>-378457764.26448989</v>
      </c>
      <c r="AL91" s="332">
        <v>-0.13828039035308176</v>
      </c>
      <c r="AM91" s="173">
        <f t="shared" si="251"/>
        <v>9257695046.21348</v>
      </c>
      <c r="AN91" s="173">
        <f t="shared" si="179"/>
        <v>-1280157684.7601912</v>
      </c>
      <c r="AO91" s="503">
        <v>0</v>
      </c>
      <c r="AP91" s="173">
        <f t="shared" si="252"/>
        <v>5846049908</v>
      </c>
      <c r="AQ91" s="316">
        <f t="shared" si="180"/>
        <v>0</v>
      </c>
      <c r="AR91" s="332">
        <v>-8.4852719049813688E-2</v>
      </c>
      <c r="AS91" s="173">
        <f t="shared" si="253"/>
        <v>190443220.52152622</v>
      </c>
      <c r="AT91" s="173">
        <f t="shared" si="181"/>
        <v>-16159625.085854776</v>
      </c>
      <c r="AU91" s="332">
        <v>-0.15913510600819497</v>
      </c>
      <c r="AV91" s="173">
        <f t="shared" si="254"/>
        <v>2934883.2882199194</v>
      </c>
      <c r="AW91" s="173">
        <f t="shared" si="182"/>
        <v>-467042.96319255669</v>
      </c>
      <c r="AX91" s="176">
        <v>-0.18323967481503353</v>
      </c>
      <c r="AY91" s="178">
        <f t="shared" si="255"/>
        <v>440288416.96827102</v>
      </c>
      <c r="AZ91" s="179">
        <f t="shared" si="183"/>
        <v>-80678306.350091875</v>
      </c>
      <c r="BA91" s="174">
        <v>-0.12680664226408087</v>
      </c>
      <c r="BB91" s="177">
        <f t="shared" si="256"/>
        <v>683896106.98422122</v>
      </c>
      <c r="BC91" s="177">
        <f t="shared" si="184"/>
        <v>-86722568.984145716</v>
      </c>
      <c r="BD91" s="332">
        <v>-9.2179236874151457E-2</v>
      </c>
      <c r="BE91" s="173">
        <f t="shared" si="257"/>
        <v>1133959827.1775939</v>
      </c>
      <c r="BF91" s="172">
        <f t="shared" si="185"/>
        <v>-104527551.51517528</v>
      </c>
      <c r="BG91" s="203">
        <v>-0.12955559972865427</v>
      </c>
      <c r="BH91" s="177">
        <f t="shared" si="258"/>
        <v>587779772.73456597</v>
      </c>
      <c r="BI91" s="177">
        <f t="shared" si="136"/>
        <v>-76150160.964998797</v>
      </c>
      <c r="BJ91" s="203">
        <v>-8.2964531933951303E-3</v>
      </c>
      <c r="BK91" s="177">
        <f t="shared" si="259"/>
        <v>17450617.380698651</v>
      </c>
      <c r="BL91" s="177">
        <f t="shared" si="137"/>
        <v>-144778.2302948139</v>
      </c>
      <c r="BM91" s="203">
        <v>-0.13010811297712901</v>
      </c>
      <c r="BN91" s="177">
        <f t="shared" si="260"/>
        <v>985470125.28625655</v>
      </c>
      <c r="BO91" s="177">
        <f t="shared" si="186"/>
        <v>-128217658.39632975</v>
      </c>
      <c r="BP91" s="332">
        <v>-0.13311926159483947</v>
      </c>
      <c r="BQ91" s="173">
        <f t="shared" si="261"/>
        <v>1285984983.1862519</v>
      </c>
      <c r="BR91" s="172">
        <f t="shared" si="187"/>
        <v>-171189371.3838059</v>
      </c>
      <c r="BS91" s="174">
        <v>-9.7071069940039209E-2</v>
      </c>
      <c r="BT91" s="175">
        <f t="shared" si="262"/>
        <v>1818307664.4915915</v>
      </c>
      <c r="BU91" s="177">
        <f t="shared" si="188"/>
        <v>-176505070.47237262</v>
      </c>
      <c r="BV91" s="174">
        <v>1.059817124170873E-3</v>
      </c>
      <c r="BW91" s="175">
        <f t="shared" si="263"/>
        <v>310454899.94333237</v>
      </c>
      <c r="BX91" s="177">
        <f t="shared" si="209"/>
        <v>329025.41924269864</v>
      </c>
      <c r="BY91" s="174">
        <v>2.4405586827527709E-2</v>
      </c>
      <c r="BZ91" s="175">
        <f t="shared" si="264"/>
        <v>27949467.838084817</v>
      </c>
      <c r="CA91" s="177">
        <f t="shared" si="189"/>
        <v>682123.16410557216</v>
      </c>
      <c r="CB91" s="174">
        <v>9.1128291530988434E-2</v>
      </c>
      <c r="CC91" s="175">
        <f t="shared" si="265"/>
        <v>1769831825.9916444</v>
      </c>
      <c r="CD91" s="177">
        <f t="shared" si="190"/>
        <v>161281750.59978816</v>
      </c>
      <c r="CE91" s="174">
        <v>-0.14032692876084862</v>
      </c>
      <c r="CF91" s="175">
        <v>0</v>
      </c>
      <c r="CG91" s="177">
        <f t="shared" si="191"/>
        <v>0</v>
      </c>
      <c r="CH91" s="174">
        <v>-0.23559482912847654</v>
      </c>
      <c r="CI91" s="175">
        <f t="shared" si="266"/>
        <v>444992587.43947327</v>
      </c>
      <c r="CJ91" s="177">
        <f t="shared" si="192"/>
        <v>-104837952.60124137</v>
      </c>
      <c r="CK91" s="174">
        <v>-0.12786856368163446</v>
      </c>
      <c r="CL91" s="175">
        <f t="shared" si="267"/>
        <v>15266014.628316866</v>
      </c>
      <c r="CM91" s="177">
        <f t="shared" si="193"/>
        <v>-1952043.3636656986</v>
      </c>
      <c r="CN91" s="174">
        <v>1.6578945341071009E-2</v>
      </c>
      <c r="CO91" s="175">
        <v>0</v>
      </c>
      <c r="CP91" s="177">
        <f t="shared" si="194"/>
        <v>0</v>
      </c>
      <c r="CQ91" s="174">
        <v>-0.10042964649790008</v>
      </c>
      <c r="CR91" s="175">
        <v>0</v>
      </c>
      <c r="CS91" s="177">
        <f t="shared" si="195"/>
        <v>0</v>
      </c>
      <c r="CT91" s="174">
        <v>2.2466093023907913E-2</v>
      </c>
      <c r="CU91" s="175">
        <f t="shared" si="268"/>
        <v>115723567.19673344</v>
      </c>
      <c r="CV91" s="177">
        <f t="shared" si="196"/>
        <v>2599856.425700272</v>
      </c>
      <c r="CW91" s="174">
        <v>-6.9814355832884284E-2</v>
      </c>
      <c r="CX91" s="175">
        <v>0</v>
      </c>
      <c r="CY91" s="177">
        <f t="shared" si="197"/>
        <v>0</v>
      </c>
      <c r="CZ91" s="174">
        <v>-0.2155995770976592</v>
      </c>
      <c r="DA91" s="175">
        <f t="shared" si="269"/>
        <v>124602866.11123025</v>
      </c>
      <c r="DB91" s="177">
        <f t="shared" si="198"/>
        <v>-26864325.238737494</v>
      </c>
      <c r="DC91" s="332">
        <v>-0.18425725689550268</v>
      </c>
      <c r="DD91" s="334">
        <v>0</v>
      </c>
      <c r="DE91" s="316">
        <f t="shared" si="199"/>
        <v>0</v>
      </c>
      <c r="DF91" s="174">
        <v>2.5257795203058316E-2</v>
      </c>
      <c r="DG91" s="175">
        <v>0</v>
      </c>
      <c r="DH91" s="177">
        <f t="shared" si="200"/>
        <v>0</v>
      </c>
      <c r="DI91" s="332">
        <v>-3.6144643249933464E-3</v>
      </c>
      <c r="DJ91" s="173">
        <f t="shared" si="270"/>
        <v>151429067.60590178</v>
      </c>
      <c r="DK91" s="173">
        <f t="shared" si="201"/>
        <v>-547334.96262853756</v>
      </c>
      <c r="DL91" s="174">
        <v>-0.15794426823333915</v>
      </c>
      <c r="DM91" s="175">
        <f t="shared" si="271"/>
        <v>417248996.12552649</v>
      </c>
      <c r="DN91" s="177">
        <f t="shared" si="202"/>
        <v>-65902087.364141643</v>
      </c>
      <c r="DO91" s="332">
        <v>-0.11637755825440585</v>
      </c>
      <c r="DP91" s="173">
        <f t="shared" si="272"/>
        <v>23458816.127146866</v>
      </c>
      <c r="DQ91" s="173">
        <f t="shared" si="203"/>
        <v>-2730079.7404164299</v>
      </c>
      <c r="DR91" s="431">
        <v>-0.11438522789182876</v>
      </c>
      <c r="DS91" s="335">
        <v>36670979.424065389</v>
      </c>
      <c r="DT91" s="335">
        <v>-4194618.3384382827</v>
      </c>
      <c r="DU91" s="174">
        <v>-6.8315265158157654E-2</v>
      </c>
      <c r="DV91" s="175">
        <f t="shared" si="273"/>
        <v>968884.24952752294</v>
      </c>
      <c r="DW91" s="177">
        <f t="shared" si="204"/>
        <v>-66189.584414035315</v>
      </c>
      <c r="DX91" s="174">
        <v>-0.18925519046127171</v>
      </c>
      <c r="DY91" s="179">
        <v>0</v>
      </c>
      <c r="DZ91" s="179">
        <f t="shared" si="205"/>
        <v>0</v>
      </c>
      <c r="EB91" s="180">
        <f t="shared" si="206"/>
        <v>-19282196331.587368</v>
      </c>
      <c r="ED91" s="180">
        <f t="shared" si="207"/>
        <v>1957183416186.9602</v>
      </c>
      <c r="EF91" s="182">
        <f t="shared" si="208"/>
        <v>-9.8520129345636316E-3</v>
      </c>
      <c r="EG91" s="183">
        <v>-1.1192028746104601E-2</v>
      </c>
    </row>
    <row r="92" spans="1:137" ht="15.75">
      <c r="A92" s="171">
        <v>40695</v>
      </c>
      <c r="B92" s="172">
        <v>1968738002621.249</v>
      </c>
      <c r="C92" s="173">
        <v>-35535835903.572365</v>
      </c>
      <c r="D92" s="610"/>
      <c r="E92" s="174">
        <v>-0.10282784949522494</v>
      </c>
      <c r="F92" s="175">
        <f t="shared" si="240"/>
        <v>60683263.441781223</v>
      </c>
      <c r="G92" s="175">
        <f t="shared" si="169"/>
        <v>-6239929.4800705658</v>
      </c>
      <c r="H92" s="176">
        <v>8.3804472102844911E-4</v>
      </c>
      <c r="I92" s="175">
        <f t="shared" si="241"/>
        <v>1107703270.0071187</v>
      </c>
      <c r="J92" s="175">
        <f t="shared" si="170"/>
        <v>928304.87789541658</v>
      </c>
      <c r="K92" s="176">
        <v>0.1027370298112362</v>
      </c>
      <c r="L92" s="175">
        <f t="shared" si="242"/>
        <v>839399826.78210211</v>
      </c>
      <c r="M92" s="177">
        <f t="shared" si="171"/>
        <v>86237445.027659327</v>
      </c>
      <c r="N92" s="174">
        <v>-5.4263826178108307E-3</v>
      </c>
      <c r="O92" s="175">
        <f t="shared" si="243"/>
        <v>1070954414.3444812</v>
      </c>
      <c r="P92" s="175">
        <f t="shared" si="172"/>
        <v>-5811408.4184666714</v>
      </c>
      <c r="Q92" s="176">
        <v>-1.5519792744193403E-3</v>
      </c>
      <c r="R92" s="178">
        <f t="shared" si="244"/>
        <v>409898947.36780256</v>
      </c>
      <c r="S92" s="178">
        <f t="shared" si="173"/>
        <v>-636154.6709211336</v>
      </c>
      <c r="T92" s="176">
        <v>0.10570870743515107</v>
      </c>
      <c r="U92" s="178">
        <f t="shared" si="245"/>
        <v>441882198.85259289</v>
      </c>
      <c r="V92" s="178">
        <f t="shared" si="174"/>
        <v>46710796.079309985</v>
      </c>
      <c r="W92" s="176">
        <v>-3.9072687476828502E-2</v>
      </c>
      <c r="X92" s="178">
        <f t="shared" si="246"/>
        <v>1806784.9732451614</v>
      </c>
      <c r="Y92" s="179">
        <f t="shared" si="175"/>
        <v>-70595.944597438138</v>
      </c>
      <c r="Z92" s="174">
        <v>8.2772367203431493E-2</v>
      </c>
      <c r="AA92" s="175">
        <f t="shared" si="247"/>
        <v>134546407.03724664</v>
      </c>
      <c r="AB92" s="177">
        <f t="shared" si="176"/>
        <v>11136724.609189339</v>
      </c>
      <c r="AC92" s="174">
        <v>3.5004437394649861E-2</v>
      </c>
      <c r="AD92" s="175">
        <f t="shared" si="248"/>
        <v>115935961.29802836</v>
      </c>
      <c r="AE92" s="177">
        <f t="shared" si="177"/>
        <v>4058273.0990453833</v>
      </c>
      <c r="AF92" s="174">
        <v>7.5446671308983096E-2</v>
      </c>
      <c r="AG92" s="175">
        <f t="shared" si="249"/>
        <v>50975531.933367342</v>
      </c>
      <c r="AH92" s="175">
        <f t="shared" si="168"/>
        <v>3845934.2025773376</v>
      </c>
      <c r="AI92" s="331">
        <v>-3.0721280633304607E-2</v>
      </c>
      <c r="AJ92" s="231">
        <f t="shared" si="250"/>
        <v>3077259309.6154881</v>
      </c>
      <c r="AK92" s="173">
        <f t="shared" si="178"/>
        <v>-94537346.8321466</v>
      </c>
      <c r="AL92" s="332">
        <v>-1.3182065449986295E-2</v>
      </c>
      <c r="AM92" s="173">
        <f t="shared" si="251"/>
        <v>7977537361.4532881</v>
      </c>
      <c r="AN92" s="173">
        <f t="shared" si="179"/>
        <v>-105160419.62838821</v>
      </c>
      <c r="AO92" s="332">
        <v>-0.10540051645784765</v>
      </c>
      <c r="AP92" s="173">
        <f t="shared" si="252"/>
        <v>5846049908</v>
      </c>
      <c r="AQ92" s="316">
        <f t="shared" si="180"/>
        <v>-616176679.54155278</v>
      </c>
      <c r="AR92" s="332">
        <v>-0.10169735901381879</v>
      </c>
      <c r="AS92" s="173">
        <f t="shared" si="253"/>
        <v>174283595.43567142</v>
      </c>
      <c r="AT92" s="173">
        <f t="shared" si="181"/>
        <v>-17724181.375240628</v>
      </c>
      <c r="AU92" s="332">
        <v>6.9118231800473435E-3</v>
      </c>
      <c r="AV92" s="173">
        <f t="shared" si="254"/>
        <v>2467840.3250273629</v>
      </c>
      <c r="AW92" s="173">
        <f t="shared" si="182"/>
        <v>17057.275963179698</v>
      </c>
      <c r="AX92" s="176">
        <v>-0.1045880443604736</v>
      </c>
      <c r="AY92" s="178">
        <f t="shared" si="255"/>
        <v>359610110.61817914</v>
      </c>
      <c r="AZ92" s="179">
        <f t="shared" si="183"/>
        <v>-37610918.201808937</v>
      </c>
      <c r="BA92" s="174">
        <v>-0.14212957909751328</v>
      </c>
      <c r="BB92" s="177">
        <f t="shared" si="256"/>
        <v>597173538.00007546</v>
      </c>
      <c r="BC92" s="177">
        <f t="shared" si="184"/>
        <v>-84876023.604123577</v>
      </c>
      <c r="BD92" s="332">
        <v>-6.237991859817214E-3</v>
      </c>
      <c r="BE92" s="173">
        <f t="shared" si="257"/>
        <v>1029432275.6624187</v>
      </c>
      <c r="BF92" s="172">
        <f t="shared" si="185"/>
        <v>-6421590.1558152782</v>
      </c>
      <c r="BG92" s="203">
        <v>4.8333560466816944E-2</v>
      </c>
      <c r="BH92" s="177">
        <f t="shared" si="258"/>
        <v>511629611.76956719</v>
      </c>
      <c r="BI92" s="177">
        <f t="shared" si="136"/>
        <v>24728880.777078453</v>
      </c>
      <c r="BJ92" s="203">
        <v>-0.16740586204760916</v>
      </c>
      <c r="BK92" s="177">
        <f t="shared" si="259"/>
        <v>17305839.150403839</v>
      </c>
      <c r="BL92" s="177">
        <f t="shared" si="137"/>
        <v>-2897098.9214306185</v>
      </c>
      <c r="BM92" s="203">
        <v>-6.0428254035741619E-2</v>
      </c>
      <c r="BN92" s="177">
        <f t="shared" si="260"/>
        <v>857252466.88992679</v>
      </c>
      <c r="BO92" s="177">
        <f t="shared" si="186"/>
        <v>-51802269.84199068</v>
      </c>
      <c r="BP92" s="332">
        <v>-2.7931324074555422E-3</v>
      </c>
      <c r="BQ92" s="173">
        <f t="shared" si="261"/>
        <v>1114795611.8024461</v>
      </c>
      <c r="BR92" s="172">
        <f t="shared" si="187"/>
        <v>-3113771.7510146406</v>
      </c>
      <c r="BS92" s="174">
        <v>-7.534573652117714E-2</v>
      </c>
      <c r="BT92" s="175">
        <f t="shared" si="262"/>
        <v>1641802594.0192189</v>
      </c>
      <c r="BU92" s="177">
        <f t="shared" si="188"/>
        <v>-123702825.66875723</v>
      </c>
      <c r="BV92" s="174">
        <v>5.4656840782510194E-2</v>
      </c>
      <c r="BW92" s="175">
        <f t="shared" si="263"/>
        <v>310783925.36257511</v>
      </c>
      <c r="BX92" s="177">
        <f t="shared" si="209"/>
        <v>16986467.526305798</v>
      </c>
      <c r="BY92" s="174">
        <v>-3.7133704665829582E-2</v>
      </c>
      <c r="BZ92" s="175">
        <f t="shared" si="264"/>
        <v>28631591.002190389</v>
      </c>
      <c r="CA92" s="177">
        <f t="shared" si="189"/>
        <v>-1063197.0443881615</v>
      </c>
      <c r="CB92" s="174">
        <v>-2.8803624874046037E-2</v>
      </c>
      <c r="CC92" s="175">
        <f t="shared" si="265"/>
        <v>1931113576.5914323</v>
      </c>
      <c r="CD92" s="177">
        <f t="shared" si="190"/>
        <v>-55623071.049316987</v>
      </c>
      <c r="CE92" s="174">
        <v>2.1858671949905862E-2</v>
      </c>
      <c r="CF92" s="175">
        <v>0</v>
      </c>
      <c r="CG92" s="177">
        <f t="shared" si="191"/>
        <v>0</v>
      </c>
      <c r="CH92" s="174">
        <v>9.8965768732080434E-2</v>
      </c>
      <c r="CI92" s="175">
        <f t="shared" si="266"/>
        <v>340154634.83823192</v>
      </c>
      <c r="CJ92" s="177">
        <f t="shared" si="192"/>
        <v>33663664.924545728</v>
      </c>
      <c r="CK92" s="174">
        <v>5.2630278636934313E-2</v>
      </c>
      <c r="CL92" s="175">
        <f t="shared" si="267"/>
        <v>13313971.264651168</v>
      </c>
      <c r="CM92" s="177">
        <f t="shared" si="193"/>
        <v>700718.01742272766</v>
      </c>
      <c r="CN92" s="174">
        <v>4.9132081106888305E-2</v>
      </c>
      <c r="CO92" s="175">
        <v>0</v>
      </c>
      <c r="CP92" s="177">
        <f t="shared" si="194"/>
        <v>0</v>
      </c>
      <c r="CQ92" s="174">
        <v>-0.19152831822103683</v>
      </c>
      <c r="CR92" s="175">
        <v>0</v>
      </c>
      <c r="CS92" s="177">
        <f t="shared" si="195"/>
        <v>0</v>
      </c>
      <c r="CT92" s="174">
        <v>-3.567095731907842E-2</v>
      </c>
      <c r="CU92" s="175">
        <f t="shared" si="268"/>
        <v>118323423.62243372</v>
      </c>
      <c r="CV92" s="177">
        <f t="shared" si="196"/>
        <v>-4220709.7938830685</v>
      </c>
      <c r="CW92" s="174">
        <v>-9.4013323203594609E-2</v>
      </c>
      <c r="CX92" s="175">
        <v>0</v>
      </c>
      <c r="CY92" s="177">
        <f t="shared" si="197"/>
        <v>0</v>
      </c>
      <c r="CZ92" s="174">
        <v>4.7239451114498975E-2</v>
      </c>
      <c r="DA92" s="175">
        <f t="shared" si="269"/>
        <v>97738540.87249276</v>
      </c>
      <c r="DB92" s="177">
        <f t="shared" si="198"/>
        <v>4617115.0235485816</v>
      </c>
      <c r="DC92" s="332">
        <v>-9.4174278726972052E-3</v>
      </c>
      <c r="DD92" s="334">
        <v>0</v>
      </c>
      <c r="DE92" s="316">
        <f t="shared" si="199"/>
        <v>0</v>
      </c>
      <c r="DF92" s="174">
        <v>-2.8269236943321022E-2</v>
      </c>
      <c r="DG92" s="175">
        <v>0</v>
      </c>
      <c r="DH92" s="177">
        <f t="shared" si="200"/>
        <v>0</v>
      </c>
      <c r="DI92" s="332">
        <v>-1.5020341763724573E-2</v>
      </c>
      <c r="DJ92" s="173">
        <f t="shared" si="270"/>
        <v>150881732.64327323</v>
      </c>
      <c r="DK92" s="173">
        <f t="shared" si="201"/>
        <v>-2266295.1902048821</v>
      </c>
      <c r="DL92" s="174">
        <v>-1.997152506634528E-2</v>
      </c>
      <c r="DM92" s="175">
        <f t="shared" si="271"/>
        <v>351346908.76138484</v>
      </c>
      <c r="DN92" s="177">
        <f t="shared" si="202"/>
        <v>-7016933.5953109255</v>
      </c>
      <c r="DO92" s="332">
        <v>-1.6150392132307321E-2</v>
      </c>
      <c r="DP92" s="173">
        <f t="shared" si="272"/>
        <v>20728736.386730436</v>
      </c>
      <c r="DQ92" s="173">
        <f t="shared" si="203"/>
        <v>-334777.22105292371</v>
      </c>
      <c r="DR92" s="431">
        <v>1.1385608700758941E-2</v>
      </c>
      <c r="DS92" s="335">
        <v>32476361.085627109</v>
      </c>
      <c r="DT92" s="335">
        <v>369763.1393455051</v>
      </c>
      <c r="DU92" s="174">
        <v>-4.6905536232724102E-2</v>
      </c>
      <c r="DV92" s="175">
        <f t="shared" si="273"/>
        <v>902694.66511348763</v>
      </c>
      <c r="DW92" s="177">
        <f t="shared" si="204"/>
        <v>-42341.377321567445</v>
      </c>
      <c r="DX92" s="174">
        <v>-0.16321543387337539</v>
      </c>
      <c r="DY92" s="179">
        <v>0</v>
      </c>
      <c r="DZ92" s="179">
        <f t="shared" si="205"/>
        <v>0</v>
      </c>
      <c r="EB92" s="180">
        <f t="shared" si="206"/>
        <v>-34542488508.844444</v>
      </c>
      <c r="ED92" s="180">
        <f t="shared" si="207"/>
        <v>1937901219855.3733</v>
      </c>
      <c r="EF92" s="182">
        <f t="shared" si="208"/>
        <v>-1.782469000737941E-2</v>
      </c>
      <c r="EG92" s="183">
        <v>-1.8050058390836499E-2</v>
      </c>
    </row>
    <row r="93" spans="1:137" ht="15.75">
      <c r="A93" s="171">
        <v>40725</v>
      </c>
      <c r="B93" s="172">
        <v>1933202166717.6768</v>
      </c>
      <c r="C93" s="173">
        <v>-56463295474.563461</v>
      </c>
      <c r="D93" s="610"/>
      <c r="E93" s="174">
        <v>7.8126392033049774E-2</v>
      </c>
      <c r="F93" s="175">
        <f t="shared" si="240"/>
        <v>54443333.961710654</v>
      </c>
      <c r="G93" s="175">
        <f t="shared" si="169"/>
        <v>4253461.252678859</v>
      </c>
      <c r="H93" s="176">
        <v>0.14101812995326457</v>
      </c>
      <c r="I93" s="175">
        <f t="shared" si="241"/>
        <v>1108631574.8850143</v>
      </c>
      <c r="J93" s="175">
        <f t="shared" si="170"/>
        <v>156337151.49742731</v>
      </c>
      <c r="K93" s="176">
        <v>1.5496524148741834E-2</v>
      </c>
      <c r="L93" s="175">
        <f t="shared" si="242"/>
        <v>925637271.8097614</v>
      </c>
      <c r="M93" s="177">
        <f t="shared" si="171"/>
        <v>14344160.335575476</v>
      </c>
      <c r="N93" s="174">
        <v>7.5094692651270764E-2</v>
      </c>
      <c r="O93" s="175">
        <f t="shared" si="243"/>
        <v>1065143005.9260145</v>
      </c>
      <c r="P93" s="175">
        <f t="shared" si="172"/>
        <v>79986586.659664735</v>
      </c>
      <c r="Q93" s="176">
        <v>0.11837948976713744</v>
      </c>
      <c r="R93" s="178">
        <f t="shared" si="244"/>
        <v>409262792.69688141</v>
      </c>
      <c r="S93" s="178">
        <f t="shared" si="173"/>
        <v>48448320.580130562</v>
      </c>
      <c r="T93" s="176">
        <v>-6.8098751863600645E-3</v>
      </c>
      <c r="U93" s="178">
        <f t="shared" si="245"/>
        <v>488592994.93190289</v>
      </c>
      <c r="V93" s="178">
        <f t="shared" si="174"/>
        <v>-3327257.3124161144</v>
      </c>
      <c r="W93" s="176">
        <v>0.21999315576376652</v>
      </c>
      <c r="X93" s="178">
        <f t="shared" si="246"/>
        <v>1736189.0286477234</v>
      </c>
      <c r="Y93" s="179">
        <f t="shared" si="175"/>
        <v>381949.70341464109</v>
      </c>
      <c r="Z93" s="174">
        <v>0.13964856562682607</v>
      </c>
      <c r="AA93" s="175">
        <f t="shared" si="247"/>
        <v>145683131.64643598</v>
      </c>
      <c r="AB93" s="177">
        <f t="shared" si="176"/>
        <v>20344440.370448854</v>
      </c>
      <c r="AC93" s="174">
        <v>-6.0884952862177233E-3</v>
      </c>
      <c r="AD93" s="175">
        <f t="shared" si="248"/>
        <v>119994234.39707375</v>
      </c>
      <c r="AE93" s="177">
        <f t="shared" si="177"/>
        <v>-730584.33049988805</v>
      </c>
      <c r="AF93" s="174">
        <v>0.12604036500912971</v>
      </c>
      <c r="AG93" s="175">
        <f t="shared" si="249"/>
        <v>54821466.135944687</v>
      </c>
      <c r="AH93" s="175">
        <f t="shared" si="168"/>
        <v>6909717.6021101121</v>
      </c>
      <c r="AI93" s="331">
        <v>7.0446092509984098E-2</v>
      </c>
      <c r="AJ93" s="231">
        <f t="shared" si="250"/>
        <v>2982721962.7833414</v>
      </c>
      <c r="AK93" s="173">
        <f t="shared" si="178"/>
        <v>210121107.32179663</v>
      </c>
      <c r="AL93" s="332">
        <v>9.1448655934022877E-2</v>
      </c>
      <c r="AM93" s="173">
        <f t="shared" si="251"/>
        <v>7872376941.8248997</v>
      </c>
      <c r="AN93" s="173">
        <f t="shared" si="179"/>
        <v>719918290.33588052</v>
      </c>
      <c r="AO93" s="332">
        <v>4.9495763515407472E-2</v>
      </c>
      <c r="AP93" s="173">
        <f t="shared" si="252"/>
        <v>5229873228.4584475</v>
      </c>
      <c r="AQ93" s="316">
        <f t="shared" si="180"/>
        <v>258856568.53133991</v>
      </c>
      <c r="AR93" s="332">
        <v>9.2722175859193387E-2</v>
      </c>
      <c r="AS93" s="173">
        <f t="shared" si="253"/>
        <v>156559414.06043079</v>
      </c>
      <c r="AT93" s="173">
        <f t="shared" si="181"/>
        <v>14516529.522923538</v>
      </c>
      <c r="AU93" s="332">
        <v>7.8882477727684162E-3</v>
      </c>
      <c r="AV93" s="173">
        <f t="shared" si="254"/>
        <v>2484897.6009905427</v>
      </c>
      <c r="AW93" s="173">
        <f t="shared" si="182"/>
        <v>19601.487966571229</v>
      </c>
      <c r="AX93" s="176">
        <v>0.10029091841176792</v>
      </c>
      <c r="AY93" s="178">
        <f t="shared" si="255"/>
        <v>321999192.41637021</v>
      </c>
      <c r="AZ93" s="179">
        <f t="shared" si="183"/>
        <v>32293594.735285345</v>
      </c>
      <c r="BA93" s="174">
        <v>7.5904826261263436E-2</v>
      </c>
      <c r="BB93" s="177">
        <f t="shared" si="256"/>
        <v>512297514.39595193</v>
      </c>
      <c r="BC93" s="177">
        <f t="shared" si="184"/>
        <v>38885853.824301831</v>
      </c>
      <c r="BD93" s="332">
        <v>9.2472086225745848E-2</v>
      </c>
      <c r="BE93" s="173">
        <f t="shared" si="257"/>
        <v>1023010685.5066035</v>
      </c>
      <c r="BF93" s="172">
        <f t="shared" si="185"/>
        <v>94599932.32002601</v>
      </c>
      <c r="BG93" s="203">
        <v>8.2894924814986892E-2</v>
      </c>
      <c r="BH93" s="177">
        <f t="shared" si="258"/>
        <v>536358492.54664564</v>
      </c>
      <c r="BI93" s="177">
        <f t="shared" si="136"/>
        <v>44461396.913533896</v>
      </c>
      <c r="BJ93" s="203">
        <v>3.5600077202094391E-2</v>
      </c>
      <c r="BK93" s="177">
        <f t="shared" si="259"/>
        <v>14408740.228973221</v>
      </c>
      <c r="BL93" s="177">
        <f t="shared" si="137"/>
        <v>512952.26453636988</v>
      </c>
      <c r="BM93" s="203">
        <v>0.12380237642003841</v>
      </c>
      <c r="BN93" s="177">
        <f t="shared" si="260"/>
        <v>805450197.04793608</v>
      </c>
      <c r="BO93" s="177">
        <f t="shared" si="186"/>
        <v>99716648.482522696</v>
      </c>
      <c r="BP93" s="332">
        <v>6.0226675374374788E-2</v>
      </c>
      <c r="BQ93" s="173">
        <f t="shared" si="261"/>
        <v>1111681840.0514317</v>
      </c>
      <c r="BR93" s="172">
        <f t="shared" si="187"/>
        <v>66952901.30036521</v>
      </c>
      <c r="BS93" s="174">
        <v>2.7651419588172542E-2</v>
      </c>
      <c r="BT93" s="175">
        <f t="shared" si="262"/>
        <v>1518099768.3504617</v>
      </c>
      <c r="BU93" s="177">
        <f t="shared" si="188"/>
        <v>41977613.671366155</v>
      </c>
      <c r="BV93" s="174">
        <v>3.8676065958494488E-2</v>
      </c>
      <c r="BW93" s="175">
        <f t="shared" si="263"/>
        <v>327770392.88888091</v>
      </c>
      <c r="BX93" s="177">
        <f t="shared" si="209"/>
        <v>12676869.33461201</v>
      </c>
      <c r="BY93" s="174">
        <v>4.6750204975542206E-2</v>
      </c>
      <c r="BZ93" s="175">
        <f t="shared" si="264"/>
        <v>27568393.957802229</v>
      </c>
      <c r="CA93" s="177">
        <f t="shared" si="189"/>
        <v>1288828.0683737535</v>
      </c>
      <c r="CB93" s="174">
        <v>1.0930000721870956E-2</v>
      </c>
      <c r="CC93" s="175">
        <f t="shared" si="265"/>
        <v>1875490505.5421152</v>
      </c>
      <c r="CD93" s="177">
        <f t="shared" si="190"/>
        <v>20499112.579437442</v>
      </c>
      <c r="CE93" s="174">
        <v>0.11161670991912796</v>
      </c>
      <c r="CF93" s="175">
        <v>0</v>
      </c>
      <c r="CG93" s="177">
        <f t="shared" si="191"/>
        <v>0</v>
      </c>
      <c r="CH93" s="174">
        <v>8.9884399299864318E-2</v>
      </c>
      <c r="CI93" s="175">
        <f t="shared" si="266"/>
        <v>373818299.76277763</v>
      </c>
      <c r="CJ93" s="177">
        <f t="shared" si="192"/>
        <v>33600433.321473882</v>
      </c>
      <c r="CK93" s="174">
        <v>5.4704921506219119E-2</v>
      </c>
      <c r="CL93" s="175">
        <f t="shared" si="267"/>
        <v>14014689.282073896</v>
      </c>
      <c r="CM93" s="177">
        <f t="shared" si="193"/>
        <v>766672.47710990289</v>
      </c>
      <c r="CN93" s="174">
        <v>5.6989652985341803E-2</v>
      </c>
      <c r="CO93" s="175">
        <v>0</v>
      </c>
      <c r="CP93" s="177">
        <f t="shared" si="194"/>
        <v>0</v>
      </c>
      <c r="CQ93" s="174">
        <v>8.8772794224927148E-2</v>
      </c>
      <c r="CR93" s="175">
        <v>0</v>
      </c>
      <c r="CS93" s="177">
        <f t="shared" si="195"/>
        <v>0</v>
      </c>
      <c r="CT93" s="174">
        <v>4.6192040516741972E-2</v>
      </c>
      <c r="CU93" s="175">
        <f t="shared" si="268"/>
        <v>114102713.82855065</v>
      </c>
      <c r="CV93" s="177">
        <f t="shared" si="196"/>
        <v>5270637.180238626</v>
      </c>
      <c r="CW93" s="174">
        <v>0.17829270492171842</v>
      </c>
      <c r="CX93" s="175">
        <v>0</v>
      </c>
      <c r="CY93" s="177">
        <f t="shared" si="197"/>
        <v>0</v>
      </c>
      <c r="CZ93" s="174">
        <v>0.11085101335304605</v>
      </c>
      <c r="DA93" s="175">
        <f t="shared" si="269"/>
        <v>102355655.89604133</v>
      </c>
      <c r="DB93" s="177">
        <f t="shared" si="198"/>
        <v>11346228.178491864</v>
      </c>
      <c r="DC93" s="332">
        <v>7.1660681193133749E-5</v>
      </c>
      <c r="DD93" s="334">
        <v>0</v>
      </c>
      <c r="DE93" s="316">
        <f t="shared" si="199"/>
        <v>0</v>
      </c>
      <c r="DF93" s="174">
        <v>0.1578804266477207</v>
      </c>
      <c r="DG93" s="175">
        <v>0</v>
      </c>
      <c r="DH93" s="177">
        <f t="shared" si="200"/>
        <v>0</v>
      </c>
      <c r="DI93" s="332">
        <v>3.6709434873669969E-2</v>
      </c>
      <c r="DJ93" s="173">
        <f t="shared" si="270"/>
        <v>148615437.45306835</v>
      </c>
      <c r="DK93" s="173">
        <f t="shared" si="201"/>
        <v>5455588.7224053852</v>
      </c>
      <c r="DL93" s="174">
        <v>0.14405559530729278</v>
      </c>
      <c r="DM93" s="175">
        <f t="shared" si="271"/>
        <v>344329975.16607392</v>
      </c>
      <c r="DN93" s="177">
        <f t="shared" si="202"/>
        <v>49602659.554694116</v>
      </c>
      <c r="DO93" s="332">
        <v>6.5281289617686172E-2</v>
      </c>
      <c r="DP93" s="173">
        <f t="shared" si="272"/>
        <v>20393959.165677514</v>
      </c>
      <c r="DQ93" s="173">
        <f t="shared" si="203"/>
        <v>1331343.9547458591</v>
      </c>
      <c r="DR93" s="431">
        <v>0.11484400767879507</v>
      </c>
      <c r="DS93" s="335">
        <v>32846124.224972613</v>
      </c>
      <c r="DT93" s="335">
        <v>3772180.5427114116</v>
      </c>
      <c r="DU93" s="174">
        <v>7.9741985443063074E-2</v>
      </c>
      <c r="DV93" s="175">
        <f t="shared" si="273"/>
        <v>860353.28779192024</v>
      </c>
      <c r="DW93" s="177">
        <f t="shared" si="204"/>
        <v>68606.279350994766</v>
      </c>
      <c r="DX93" s="174">
        <v>0.27253401042917624</v>
      </c>
      <c r="DY93" s="179">
        <v>0</v>
      </c>
      <c r="DZ93" s="179">
        <f t="shared" si="205"/>
        <v>0</v>
      </c>
      <c r="EB93" s="180">
        <f t="shared" si="206"/>
        <v>-58558755571.827484</v>
      </c>
      <c r="ED93" s="180">
        <f t="shared" si="207"/>
        <v>1903358731346.5291</v>
      </c>
      <c r="EF93" s="182">
        <f t="shared" si="208"/>
        <v>-3.0766010950757643E-2</v>
      </c>
      <c r="EG93" s="183">
        <v>-2.9207134383896702E-2</v>
      </c>
    </row>
    <row r="94" spans="1:137" ht="15.75">
      <c r="A94" s="171">
        <v>40756</v>
      </c>
      <c r="B94" s="172">
        <v>1876738871243.1133</v>
      </c>
      <c r="C94" s="173">
        <v>-156034175899.74878</v>
      </c>
      <c r="D94" s="610"/>
      <c r="E94" s="174">
        <v>-0.13284872964754169</v>
      </c>
      <c r="F94" s="175">
        <f t="shared" si="240"/>
        <v>58696795.21438951</v>
      </c>
      <c r="G94" s="175">
        <f t="shared" si="169"/>
        <v>-7797794.678613551</v>
      </c>
      <c r="H94" s="176">
        <v>-0.26153882046723703</v>
      </c>
      <c r="I94" s="175">
        <f t="shared" si="241"/>
        <v>1264968726.3824415</v>
      </c>
      <c r="J94" s="175">
        <f t="shared" si="170"/>
        <v>-330838428.62600684</v>
      </c>
      <c r="K94" s="176">
        <v>-0.14991242971594501</v>
      </c>
      <c r="L94" s="175">
        <f t="shared" si="242"/>
        <v>939981432.14533699</v>
      </c>
      <c r="M94" s="177">
        <f t="shared" si="171"/>
        <v>-140914900.38078117</v>
      </c>
      <c r="N94" s="174">
        <v>-0.35625868552738593</v>
      </c>
      <c r="O94" s="175">
        <f t="shared" si="243"/>
        <v>1145129592.5856793</v>
      </c>
      <c r="P94" s="175">
        <f t="shared" si="172"/>
        <v>-407962363.4130851</v>
      </c>
      <c r="Q94" s="176">
        <v>-0.11148424179719423</v>
      </c>
      <c r="R94" s="178">
        <f t="shared" si="244"/>
        <v>457711113.27701199</v>
      </c>
      <c r="S94" s="178">
        <f t="shared" si="173"/>
        <v>-51027576.42583736</v>
      </c>
      <c r="T94" s="176">
        <v>-0.11040499309916775</v>
      </c>
      <c r="U94" s="178">
        <f t="shared" si="245"/>
        <v>485265737.61948675</v>
      </c>
      <c r="V94" s="178">
        <f t="shared" si="174"/>
        <v>-53575760.413141981</v>
      </c>
      <c r="W94" s="176">
        <v>-0.10073301558152199</v>
      </c>
      <c r="X94" s="178">
        <f t="shared" si="246"/>
        <v>2118138.7320623645</v>
      </c>
      <c r="Y94" s="179">
        <f t="shared" si="175"/>
        <v>-213366.5019006634</v>
      </c>
      <c r="Z94" s="174">
        <v>-0.19077706842592487</v>
      </c>
      <c r="AA94" s="175">
        <f t="shared" si="247"/>
        <v>166027572.01688483</v>
      </c>
      <c r="AB94" s="177">
        <f t="shared" si="176"/>
        <v>-31674253.467255406</v>
      </c>
      <c r="AC94" s="174">
        <v>3.3629551275330377E-2</v>
      </c>
      <c r="AD94" s="175">
        <f t="shared" si="248"/>
        <v>119263650.06657386</v>
      </c>
      <c r="AE94" s="177">
        <f t="shared" si="177"/>
        <v>4010783.0351969046</v>
      </c>
      <c r="AF94" s="174">
        <v>-0.33905075139367452</v>
      </c>
      <c r="AG94" s="175">
        <f t="shared" si="249"/>
        <v>61731183.738054797</v>
      </c>
      <c r="AH94" s="175">
        <f t="shared" si="168"/>
        <v>-20930004.230808459</v>
      </c>
      <c r="AI94" s="331">
        <v>-0.16103775730748807</v>
      </c>
      <c r="AJ94" s="231">
        <f t="shared" si="250"/>
        <v>3192843070.1051383</v>
      </c>
      <c r="AK94" s="173">
        <f t="shared" si="178"/>
        <v>-514168287.44448638</v>
      </c>
      <c r="AL94" s="332">
        <v>-0.2851786457452416</v>
      </c>
      <c r="AM94" s="173">
        <f t="shared" si="251"/>
        <v>8592295232.16078</v>
      </c>
      <c r="AN94" s="173">
        <f t="shared" si="179"/>
        <v>-2450339118.1509075</v>
      </c>
      <c r="AO94" s="332">
        <v>-0.25679978649569235</v>
      </c>
      <c r="AP94" s="173">
        <f t="shared" si="252"/>
        <v>5488729796.9897871</v>
      </c>
      <c r="AQ94" s="316">
        <f t="shared" si="180"/>
        <v>-1409504639.9995222</v>
      </c>
      <c r="AR94" s="332">
        <v>-0.47083157295247496</v>
      </c>
      <c r="AS94" s="173">
        <f t="shared" si="253"/>
        <v>171075943.58335432</v>
      </c>
      <c r="AT94" s="173">
        <f t="shared" si="181"/>
        <v>-80547955.611679584</v>
      </c>
      <c r="AU94" s="332">
        <v>-0.35890003629761436</v>
      </c>
      <c r="AV94" s="173">
        <f t="shared" si="254"/>
        <v>2504499.0889571141</v>
      </c>
      <c r="AW94" s="173">
        <f t="shared" si="182"/>
        <v>-898864.81393405038</v>
      </c>
      <c r="AX94" s="176">
        <v>-0.4545472926254861</v>
      </c>
      <c r="AY94" s="178">
        <f t="shared" si="255"/>
        <v>354292787.15165555</v>
      </c>
      <c r="AZ94" s="179">
        <f t="shared" si="183"/>
        <v>-161042827.19652265</v>
      </c>
      <c r="BA94" s="174">
        <v>-0.41839819466347827</v>
      </c>
      <c r="BB94" s="177">
        <f t="shared" si="256"/>
        <v>551183368.22025371</v>
      </c>
      <c r="BC94" s="177">
        <f t="shared" si="184"/>
        <v>-230614126.19188935</v>
      </c>
      <c r="BD94" s="332">
        <v>-0.16448775205508795</v>
      </c>
      <c r="BE94" s="173">
        <f t="shared" si="257"/>
        <v>1117610617.8266294</v>
      </c>
      <c r="BF94" s="172">
        <f t="shared" si="185"/>
        <v>-183833258.19920027</v>
      </c>
      <c r="BG94" s="203">
        <v>-0.24617769302244996</v>
      </c>
      <c r="BH94" s="177">
        <f t="shared" si="258"/>
        <v>580819889.46017957</v>
      </c>
      <c r="BI94" s="177">
        <f t="shared" si="136"/>
        <v>-142984900.44886142</v>
      </c>
      <c r="BJ94" s="203">
        <v>-0.14831815331794623</v>
      </c>
      <c r="BK94" s="177">
        <f t="shared" si="259"/>
        <v>14921692.493509591</v>
      </c>
      <c r="BL94" s="177">
        <f t="shared" si="137"/>
        <v>-2213157.8750156029</v>
      </c>
      <c r="BM94" s="203">
        <v>-0.27584580901885936</v>
      </c>
      <c r="BN94" s="177">
        <f t="shared" si="260"/>
        <v>905166845.53045881</v>
      </c>
      <c r="BO94" s="177">
        <f t="shared" si="186"/>
        <v>-249686480.80239829</v>
      </c>
      <c r="BP94" s="332">
        <v>-0.20788912309478169</v>
      </c>
      <c r="BQ94" s="173">
        <f t="shared" si="261"/>
        <v>1178634741.3517969</v>
      </c>
      <c r="BR94" s="172">
        <f t="shared" si="187"/>
        <v>-245025342.82866988</v>
      </c>
      <c r="BS94" s="174">
        <v>-0.38830094484400529</v>
      </c>
      <c r="BT94" s="175">
        <f t="shared" si="262"/>
        <v>1560077382.0218279</v>
      </c>
      <c r="BU94" s="177">
        <f t="shared" si="188"/>
        <v>-605779521.46883798</v>
      </c>
      <c r="BV94" s="174">
        <v>9.8915423987294311E-3</v>
      </c>
      <c r="BW94" s="175">
        <f t="shared" si="263"/>
        <v>340447262.22349286</v>
      </c>
      <c r="BX94" s="177">
        <f t="shared" si="209"/>
        <v>3367548.5288150362</v>
      </c>
      <c r="BY94" s="174">
        <v>-1.6144044299673133E-2</v>
      </c>
      <c r="BZ94" s="175">
        <f t="shared" si="264"/>
        <v>28857222.02617598</v>
      </c>
      <c r="CA94" s="177">
        <f t="shared" si="189"/>
        <v>-465872.27075608831</v>
      </c>
      <c r="CB94" s="174">
        <v>8.9590834798562863E-3</v>
      </c>
      <c r="CC94" s="175">
        <f t="shared" si="265"/>
        <v>1895989618.1215525</v>
      </c>
      <c r="CD94" s="177">
        <f t="shared" si="190"/>
        <v>16986329.265691828</v>
      </c>
      <c r="CE94" s="174">
        <v>-0.12989299122864936</v>
      </c>
      <c r="CF94" s="175">
        <v>0</v>
      </c>
      <c r="CG94" s="177">
        <f t="shared" si="191"/>
        <v>0</v>
      </c>
      <c r="CH94" s="174">
        <v>-3.0705810030289646E-2</v>
      </c>
      <c r="CI94" s="175">
        <f t="shared" si="266"/>
        <v>407418733.08425152</v>
      </c>
      <c r="CJ94" s="177">
        <f t="shared" si="192"/>
        <v>-12510122.220866309</v>
      </c>
      <c r="CK94" s="174">
        <v>-9.4921496403316472E-2</v>
      </c>
      <c r="CL94" s="175">
        <f t="shared" si="267"/>
        <v>14781361.7591838</v>
      </c>
      <c r="CM94" s="177">
        <f t="shared" si="193"/>
        <v>-1403068.9770604847</v>
      </c>
      <c r="CN94" s="174">
        <v>2.8972534116258122E-2</v>
      </c>
      <c r="CO94" s="175">
        <v>0</v>
      </c>
      <c r="CP94" s="177">
        <f t="shared" si="194"/>
        <v>0</v>
      </c>
      <c r="CQ94" s="174">
        <v>-0.29483955866551548</v>
      </c>
      <c r="CR94" s="175">
        <v>0</v>
      </c>
      <c r="CS94" s="177">
        <f t="shared" si="195"/>
        <v>0</v>
      </c>
      <c r="CT94" s="174">
        <v>3.3547257369648548E-3</v>
      </c>
      <c r="CU94" s="175">
        <f t="shared" si="268"/>
        <v>119373351.00878927</v>
      </c>
      <c r="CV94" s="177">
        <f t="shared" si="196"/>
        <v>400464.8529369249</v>
      </c>
      <c r="CW94" s="174">
        <v>-0.26600707189117551</v>
      </c>
      <c r="CX94" s="175">
        <v>0</v>
      </c>
      <c r="CY94" s="177">
        <f t="shared" si="197"/>
        <v>0</v>
      </c>
      <c r="CZ94" s="174">
        <v>-0.37091639873054638</v>
      </c>
      <c r="DA94" s="175">
        <f t="shared" si="269"/>
        <v>113701884.07453319</v>
      </c>
      <c r="DB94" s="177">
        <f t="shared" si="198"/>
        <v>-42173893.369803913</v>
      </c>
      <c r="DC94" s="332">
        <v>-0.28413188204429224</v>
      </c>
      <c r="DD94" s="334">
        <v>0</v>
      </c>
      <c r="DE94" s="316">
        <f t="shared" si="199"/>
        <v>0</v>
      </c>
      <c r="DF94" s="174">
        <v>-0.26783603356257896</v>
      </c>
      <c r="DG94" s="175">
        <v>0</v>
      </c>
      <c r="DH94" s="177">
        <f t="shared" si="200"/>
        <v>0</v>
      </c>
      <c r="DI94" s="332">
        <v>-3.2839557212445997E-2</v>
      </c>
      <c r="DJ94" s="173">
        <f t="shared" si="270"/>
        <v>154071026.17547375</v>
      </c>
      <c r="DK94" s="173">
        <f t="shared" si="201"/>
        <v>-5059624.2788697351</v>
      </c>
      <c r="DL94" s="174">
        <v>-0.53654583701856029</v>
      </c>
      <c r="DM94" s="175">
        <f t="shared" si="271"/>
        <v>393932634.72076803</v>
      </c>
      <c r="DN94" s="177">
        <f t="shared" si="202"/>
        <v>-211362915.22518125</v>
      </c>
      <c r="DO94" s="332">
        <v>-0.26586427179972993</v>
      </c>
      <c r="DP94" s="173">
        <f t="shared" si="272"/>
        <v>21725303.120423373</v>
      </c>
      <c r="DQ94" s="173">
        <f t="shared" si="203"/>
        <v>-5775981.8937397609</v>
      </c>
      <c r="DR94" s="431">
        <v>-0.21811022939277921</v>
      </c>
      <c r="DS94" s="335">
        <v>36618304.767684028</v>
      </c>
      <c r="DT94" s="335">
        <v>-7986826.852854264</v>
      </c>
      <c r="DU94" s="174">
        <v>-0.25919918207168663</v>
      </c>
      <c r="DV94" s="175">
        <f t="shared" si="273"/>
        <v>928959.56714291498</v>
      </c>
      <c r="DW94" s="177">
        <f t="shared" si="204"/>
        <v>-240785.55998111161</v>
      </c>
      <c r="DX94" s="174">
        <v>-0.3404426052872353</v>
      </c>
      <c r="DY94" s="179">
        <v>0</v>
      </c>
      <c r="DZ94" s="179">
        <f t="shared" si="205"/>
        <v>0</v>
      </c>
      <c r="EB94" s="180">
        <f t="shared" si="206"/>
        <v>-148450389005.61295</v>
      </c>
      <c r="ED94" s="180">
        <f t="shared" si="207"/>
        <v>1844799975774.7021</v>
      </c>
      <c r="EF94" s="182">
        <f t="shared" si="208"/>
        <v>-8.0469639502934703E-2</v>
      </c>
      <c r="EG94" s="183">
        <v>-8.3141122236358292E-2</v>
      </c>
    </row>
    <row r="95" spans="1:137" ht="15.75">
      <c r="A95" s="171">
        <v>40787</v>
      </c>
      <c r="B95" s="172">
        <v>1720704695343.3645</v>
      </c>
      <c r="C95" s="173">
        <v>-115159020047.98758</v>
      </c>
      <c r="D95" s="610"/>
      <c r="E95" s="174">
        <v>-3.8534941458260558E-2</v>
      </c>
      <c r="F95" s="175">
        <f t="shared" si="240"/>
        <v>50899000.535775959</v>
      </c>
      <c r="G95" s="175">
        <f t="shared" si="169"/>
        <v>-1961390.0059300994</v>
      </c>
      <c r="H95" s="176">
        <v>-0.2108066912024891</v>
      </c>
      <c r="I95" s="175">
        <f t="shared" si="241"/>
        <v>934130297.75643456</v>
      </c>
      <c r="J95" s="175">
        <f t="shared" si="170"/>
        <v>-196920917.22202989</v>
      </c>
      <c r="K95" s="176">
        <v>1.0883891390288579E-2</v>
      </c>
      <c r="L95" s="175">
        <f t="shared" si="242"/>
        <v>799066531.76455581</v>
      </c>
      <c r="M95" s="177">
        <f t="shared" si="171"/>
        <v>8696953.3453400042</v>
      </c>
      <c r="N95" s="174">
        <v>-0.15442412395242358</v>
      </c>
      <c r="O95" s="175">
        <f t="shared" si="243"/>
        <v>737167229.17259419</v>
      </c>
      <c r="P95" s="175">
        <f t="shared" si="172"/>
        <v>-113836403.57141332</v>
      </c>
      <c r="Q95" s="176">
        <v>-9.4496449603991894E-2</v>
      </c>
      <c r="R95" s="178">
        <f t="shared" si="244"/>
        <v>406683536.85117465</v>
      </c>
      <c r="S95" s="178">
        <f t="shared" si="173"/>
        <v>-38430150.344830208</v>
      </c>
      <c r="T95" s="176">
        <v>-5.2330226216532792E-2</v>
      </c>
      <c r="U95" s="178">
        <f t="shared" si="245"/>
        <v>431689977.20634478</v>
      </c>
      <c r="V95" s="178">
        <f t="shared" si="174"/>
        <v>-22590434.162617907</v>
      </c>
      <c r="W95" s="176">
        <v>-0.21185530468423311</v>
      </c>
      <c r="X95" s="178">
        <f t="shared" si="246"/>
        <v>1904772.2301617009</v>
      </c>
      <c r="Y95" s="179">
        <f t="shared" si="175"/>
        <v>-403536.10117497336</v>
      </c>
      <c r="Z95" s="174">
        <v>-3.296328419964583E-2</v>
      </c>
      <c r="AA95" s="175">
        <f t="shared" si="247"/>
        <v>134353318.54962942</v>
      </c>
      <c r="AB95" s="177">
        <f t="shared" si="176"/>
        <v>-4428726.6225169823</v>
      </c>
      <c r="AC95" s="174">
        <v>-0.15009041645203203</v>
      </c>
      <c r="AD95" s="175">
        <f t="shared" si="248"/>
        <v>123274433.10177077</v>
      </c>
      <c r="AE95" s="177">
        <f t="shared" si="177"/>
        <v>-18502311.002132937</v>
      </c>
      <c r="AF95" s="174">
        <v>-2.635586456786855E-2</v>
      </c>
      <c r="AG95" s="175">
        <f t="shared" si="249"/>
        <v>40801179.507246338</v>
      </c>
      <c r="AH95" s="175">
        <f t="shared" si="168"/>
        <v>-1075350.3613022782</v>
      </c>
      <c r="AI95" s="331">
        <v>-0.16599821320508953</v>
      </c>
      <c r="AJ95" s="231">
        <f t="shared" si="250"/>
        <v>2678674782.6606522</v>
      </c>
      <c r="AK95" s="173">
        <f t="shared" si="178"/>
        <v>-444655227.67919981</v>
      </c>
      <c r="AL95" s="332">
        <v>-5.7691480671830449E-2</v>
      </c>
      <c r="AM95" s="173">
        <f t="shared" si="251"/>
        <v>6141956114.0098724</v>
      </c>
      <c r="AN95" s="173">
        <f t="shared" si="179"/>
        <v>-354338542.43863142</v>
      </c>
      <c r="AO95" s="332">
        <v>5.6938359656509882E-2</v>
      </c>
      <c r="AP95" s="173">
        <f t="shared" si="252"/>
        <v>4079225156.9902649</v>
      </c>
      <c r="AQ95" s="316">
        <f t="shared" si="180"/>
        <v>232264389.10859469</v>
      </c>
      <c r="AR95" s="332">
        <v>-6.4146826553792738E-2</v>
      </c>
      <c r="AS95" s="173">
        <f t="shared" si="253"/>
        <v>90527987.971674725</v>
      </c>
      <c r="AT95" s="173">
        <f t="shared" si="181"/>
        <v>-5807083.1426828541</v>
      </c>
      <c r="AU95" s="332">
        <v>-0.43468230867851271</v>
      </c>
      <c r="AV95" s="173">
        <f t="shared" si="254"/>
        <v>1605634.2750230639</v>
      </c>
      <c r="AW95" s="173">
        <f t="shared" si="182"/>
        <v>-697940.81356037536</v>
      </c>
      <c r="AX95" s="176">
        <v>-0.16852676734095973</v>
      </c>
      <c r="AY95" s="178">
        <f t="shared" si="255"/>
        <v>193249959.9551329</v>
      </c>
      <c r="AZ95" s="179">
        <f t="shared" si="183"/>
        <v>-32567791.040008467</v>
      </c>
      <c r="BA95" s="174">
        <v>-0.41799841762004386</v>
      </c>
      <c r="BB95" s="177">
        <f t="shared" si="256"/>
        <v>320569242.02836436</v>
      </c>
      <c r="BC95" s="177">
        <f t="shared" si="184"/>
        <v>-133997435.90551317</v>
      </c>
      <c r="BD95" s="332">
        <v>-2.1209759784427865E-2</v>
      </c>
      <c r="BE95" s="173">
        <f t="shared" si="257"/>
        <v>933777359.62742913</v>
      </c>
      <c r="BF95" s="172">
        <f t="shared" si="185"/>
        <v>-19805193.489835083</v>
      </c>
      <c r="BG95" s="203">
        <v>-0.30871222564448353</v>
      </c>
      <c r="BH95" s="177">
        <f t="shared" si="258"/>
        <v>437834989.01131815</v>
      </c>
      <c r="BI95" s="177">
        <f t="shared" si="136"/>
        <v>-135165013.92271203</v>
      </c>
      <c r="BJ95" s="203">
        <v>-8.2417242213817479E-2</v>
      </c>
      <c r="BK95" s="177">
        <f t="shared" si="259"/>
        <v>12708534.618493987</v>
      </c>
      <c r="BL95" s="177">
        <f t="shared" si="137"/>
        <v>-1047402.3758351034</v>
      </c>
      <c r="BM95" s="203">
        <v>-0.28781498700814323</v>
      </c>
      <c r="BN95" s="177">
        <f t="shared" si="260"/>
        <v>655480364.72806048</v>
      </c>
      <c r="BO95" s="177">
        <f t="shared" si="186"/>
        <v>-188657072.65829971</v>
      </c>
      <c r="BP95" s="332">
        <v>-5.7759221824204378E-2</v>
      </c>
      <c r="BQ95" s="173">
        <f t="shared" si="261"/>
        <v>933609398.52312696</v>
      </c>
      <c r="BR95" s="172">
        <f t="shared" si="187"/>
        <v>-53924552.346459314</v>
      </c>
      <c r="BS95" s="174">
        <v>-0.11788110422357992</v>
      </c>
      <c r="BT95" s="175">
        <f t="shared" si="262"/>
        <v>954297860.55298984</v>
      </c>
      <c r="BU95" s="177">
        <f t="shared" si="188"/>
        <v>-112493685.56018633</v>
      </c>
      <c r="BV95" s="174">
        <v>2.9120524645058016E-2</v>
      </c>
      <c r="BW95" s="175">
        <f t="shared" si="263"/>
        <v>343814810.75230789</v>
      </c>
      <c r="BX95" s="177">
        <f t="shared" si="209"/>
        <v>10012067.669848539</v>
      </c>
      <c r="BY95" s="174">
        <v>5.8855538025428811E-2</v>
      </c>
      <c r="BZ95" s="175">
        <f t="shared" si="264"/>
        <v>28391349.755419891</v>
      </c>
      <c r="CA95" s="177">
        <f t="shared" si="189"/>
        <v>1670988.1651233644</v>
      </c>
      <c r="CB95" s="174">
        <v>-2.4004308427964284E-3</v>
      </c>
      <c r="CC95" s="175">
        <f t="shared" si="265"/>
        <v>1912975947.3872442</v>
      </c>
      <c r="CD95" s="177">
        <f t="shared" si="190"/>
        <v>-4591966.4656360587</v>
      </c>
      <c r="CE95" s="174">
        <v>-0.19853936022914301</v>
      </c>
      <c r="CF95" s="175">
        <v>0</v>
      </c>
      <c r="CG95" s="177">
        <f t="shared" si="191"/>
        <v>0</v>
      </c>
      <c r="CH95" s="174">
        <v>-3.4910663651301417E-2</v>
      </c>
      <c r="CI95" s="175">
        <f t="shared" si="266"/>
        <v>394908610.8633852</v>
      </c>
      <c r="CJ95" s="177">
        <f t="shared" si="192"/>
        <v>-13786521.686854318</v>
      </c>
      <c r="CK95" s="174">
        <v>-0.10122256054214651</v>
      </c>
      <c r="CL95" s="175">
        <f t="shared" si="267"/>
        <v>13378292.782123314</v>
      </c>
      <c r="CM95" s="177">
        <f t="shared" si="193"/>
        <v>-1354185.0510890388</v>
      </c>
      <c r="CN95" s="174">
        <v>-4.2944580005361242E-3</v>
      </c>
      <c r="CO95" s="175">
        <v>0</v>
      </c>
      <c r="CP95" s="177">
        <f t="shared" si="194"/>
        <v>0</v>
      </c>
      <c r="CQ95" s="174">
        <v>-0.20641264408782589</v>
      </c>
      <c r="CR95" s="175">
        <v>0</v>
      </c>
      <c r="CS95" s="177">
        <f t="shared" si="195"/>
        <v>0</v>
      </c>
      <c r="CT95" s="174">
        <v>-2.5348039428439748E-2</v>
      </c>
      <c r="CU95" s="175">
        <f t="shared" si="268"/>
        <v>119773815.86172619</v>
      </c>
      <c r="CV95" s="177">
        <f t="shared" si="196"/>
        <v>-3036031.4069577176</v>
      </c>
      <c r="CW95" s="174">
        <v>-0.25805187407031144</v>
      </c>
      <c r="CX95" s="175">
        <v>0</v>
      </c>
      <c r="CY95" s="177">
        <f t="shared" si="197"/>
        <v>0</v>
      </c>
      <c r="CZ95" s="174">
        <v>-0.25538008284238517</v>
      </c>
      <c r="DA95" s="175">
        <f t="shared" si="269"/>
        <v>71527990.704729274</v>
      </c>
      <c r="DB95" s="177">
        <f t="shared" si="198"/>
        <v>-18266824.191723119</v>
      </c>
      <c r="DC95" s="332">
        <v>-8.2819394678322805E-2</v>
      </c>
      <c r="DD95" s="334">
        <v>0</v>
      </c>
      <c r="DE95" s="316">
        <f t="shared" si="199"/>
        <v>0</v>
      </c>
      <c r="DF95" s="174">
        <v>-4.4783733140096683E-2</v>
      </c>
      <c r="DG95" s="175">
        <v>0</v>
      </c>
      <c r="DH95" s="177">
        <f t="shared" si="200"/>
        <v>0</v>
      </c>
      <c r="DI95" s="332">
        <v>-8.9706284900454986E-2</v>
      </c>
      <c r="DJ95" s="173">
        <f t="shared" si="270"/>
        <v>149011401.896604</v>
      </c>
      <c r="DK95" s="173">
        <f t="shared" si="201"/>
        <v>-13367259.271952957</v>
      </c>
      <c r="DL95" s="174">
        <v>-0.17571241590500378</v>
      </c>
      <c r="DM95" s="175">
        <f t="shared" si="271"/>
        <v>182569719.49558678</v>
      </c>
      <c r="DN95" s="177">
        <f t="shared" si="202"/>
        <v>-32079766.48366842</v>
      </c>
      <c r="DO95" s="332">
        <v>-0.16369148519743595</v>
      </c>
      <c r="DP95" s="173">
        <f t="shared" si="272"/>
        <v>15949321.226683613</v>
      </c>
      <c r="DQ95" s="173">
        <f t="shared" si="203"/>
        <v>-2610768.0794868316</v>
      </c>
      <c r="DR95" s="431">
        <v>5.2164878363065957E-3</v>
      </c>
      <c r="DS95" s="335">
        <v>28631477.914829761</v>
      </c>
      <c r="DT95" s="335">
        <v>149355.75627819038</v>
      </c>
      <c r="DU95" s="174">
        <v>-0.16899416398581701</v>
      </c>
      <c r="DV95" s="175">
        <f t="shared" si="273"/>
        <v>688174.00716180343</v>
      </c>
      <c r="DW95" s="177">
        <f t="shared" si="204"/>
        <v>-116297.39101707863</v>
      </c>
      <c r="DX95" s="174">
        <v>1.4604367584097673E-2</v>
      </c>
      <c r="DY95" s="179">
        <v>0</v>
      </c>
      <c r="DZ95" s="179">
        <f t="shared" si="205"/>
        <v>0</v>
      </c>
      <c r="EB95" s="180">
        <f t="shared" si="206"/>
        <v>-113441298021.23749</v>
      </c>
      <c r="ED95" s="180">
        <f t="shared" si="207"/>
        <v>1696349586769.0894</v>
      </c>
      <c r="EF95" s="182">
        <f t="shared" si="208"/>
        <v>-6.6873773487516025E-2</v>
      </c>
      <c r="EG95" s="183">
        <v>-6.6925498814314408E-2</v>
      </c>
    </row>
    <row r="96" spans="1:137" ht="15.75">
      <c r="A96" s="185">
        <v>40817</v>
      </c>
      <c r="B96" s="186">
        <v>1605545675295.377</v>
      </c>
      <c r="C96" s="173">
        <v>140056976290.98437</v>
      </c>
      <c r="D96" s="610"/>
      <c r="E96" s="174">
        <v>-6.7107998911722422E-2</v>
      </c>
      <c r="F96" s="175">
        <f t="shared" si="240"/>
        <v>48937610.529845864</v>
      </c>
      <c r="G96" s="175">
        <f t="shared" si="169"/>
        <v>-3284105.1141791921</v>
      </c>
      <c r="H96" s="176">
        <v>0.19571876192643201</v>
      </c>
      <c r="I96" s="175">
        <f t="shared" si="241"/>
        <v>737209380.53440464</v>
      </c>
      <c r="J96" s="175">
        <f t="shared" si="170"/>
        <v>144285707.23874557</v>
      </c>
      <c r="K96" s="176">
        <v>-5.1946802086814736E-2</v>
      </c>
      <c r="L96" s="175">
        <f t="shared" si="242"/>
        <v>807763485.10989594</v>
      </c>
      <c r="M96" s="177">
        <f t="shared" si="171"/>
        <v>-41960729.893959485</v>
      </c>
      <c r="N96" s="174">
        <v>5.6066154707087555E-2</v>
      </c>
      <c r="O96" s="175">
        <f t="shared" si="243"/>
        <v>623330825.60118091</v>
      </c>
      <c r="P96" s="175">
        <f t="shared" si="172"/>
        <v>34947762.501852423</v>
      </c>
      <c r="Q96" s="176">
        <v>-7.2700816008235995E-3</v>
      </c>
      <c r="R96" s="178">
        <f t="shared" si="244"/>
        <v>368253386.50634444</v>
      </c>
      <c r="S96" s="178">
        <f t="shared" si="173"/>
        <v>-2677232.1696807561</v>
      </c>
      <c r="T96" s="176">
        <v>-0.1167453119705405</v>
      </c>
      <c r="U96" s="178">
        <f t="shared" si="245"/>
        <v>409099543.04372686</v>
      </c>
      <c r="V96" s="178">
        <f t="shared" si="174"/>
        <v>-47760453.77964545</v>
      </c>
      <c r="W96" s="176">
        <v>0.12577101353707709</v>
      </c>
      <c r="X96" s="178">
        <f t="shared" si="246"/>
        <v>1501236.1289867277</v>
      </c>
      <c r="Y96" s="179">
        <f t="shared" si="175"/>
        <v>188811.98950113895</v>
      </c>
      <c r="Z96" s="174">
        <v>-4.5656355038828388E-2</v>
      </c>
      <c r="AA96" s="175">
        <f t="shared" si="247"/>
        <v>129924591.92711245</v>
      </c>
      <c r="AB96" s="177">
        <f t="shared" si="176"/>
        <v>-5931883.297299142</v>
      </c>
      <c r="AC96" s="174">
        <v>-0.11835505853581475</v>
      </c>
      <c r="AD96" s="175">
        <f t="shared" si="248"/>
        <v>104772122.09963784</v>
      </c>
      <c r="AE96" s="177">
        <f t="shared" si="177"/>
        <v>-12400310.644024167</v>
      </c>
      <c r="AF96" s="174">
        <v>-0.22083707775314682</v>
      </c>
      <c r="AG96" s="175">
        <f t="shared" si="249"/>
        <v>39725829.145944059</v>
      </c>
      <c r="AH96" s="175">
        <f t="shared" si="168"/>
        <v>-8772936.019911075</v>
      </c>
      <c r="AI96" s="331">
        <v>8.8227699476814317E-2</v>
      </c>
      <c r="AJ96" s="231">
        <f t="shared" si="250"/>
        <v>2234019554.9814525</v>
      </c>
      <c r="AK96" s="173">
        <f t="shared" si="178"/>
        <v>197102405.92223004</v>
      </c>
      <c r="AL96" s="332">
        <v>1.7778084995050028E-2</v>
      </c>
      <c r="AM96" s="173">
        <f t="shared" si="251"/>
        <v>5787617571.5712404</v>
      </c>
      <c r="AN96" s="173">
        <f t="shared" si="179"/>
        <v>102892757.10623854</v>
      </c>
      <c r="AO96" s="332">
        <v>1.0722052014075438E-2</v>
      </c>
      <c r="AP96" s="173">
        <f t="shared" si="252"/>
        <v>4311489546.0988598</v>
      </c>
      <c r="AQ96" s="316">
        <f t="shared" si="180"/>
        <v>46228015.171414472</v>
      </c>
      <c r="AR96" s="332">
        <v>8.7295989929123463E-2</v>
      </c>
      <c r="AS96" s="173">
        <f t="shared" si="253"/>
        <v>84720904.828991875</v>
      </c>
      <c r="AT96" s="173">
        <f t="shared" si="181"/>
        <v>7395795.2547379024</v>
      </c>
      <c r="AU96" s="332">
        <v>3.0581494080824487E-2</v>
      </c>
      <c r="AV96" s="173">
        <f t="shared" si="254"/>
        <v>907693.4614626884</v>
      </c>
      <c r="AW96" s="173">
        <f t="shared" si="182"/>
        <v>27758.622218924294</v>
      </c>
      <c r="AX96" s="176">
        <v>8.2960946107633438E-2</v>
      </c>
      <c r="AY96" s="178">
        <f t="shared" si="255"/>
        <v>160682168.91512445</v>
      </c>
      <c r="AZ96" s="179">
        <f t="shared" si="183"/>
        <v>13330344.755825292</v>
      </c>
      <c r="BA96" s="174">
        <v>6.3697199078727534E-2</v>
      </c>
      <c r="BB96" s="177">
        <f t="shared" si="256"/>
        <v>186571806.12285119</v>
      </c>
      <c r="BC96" s="177">
        <f t="shared" si="184"/>
        <v>11884101.477085009</v>
      </c>
      <c r="BD96" s="332">
        <v>-0.11862956302102236</v>
      </c>
      <c r="BE96" s="173">
        <f t="shared" si="257"/>
        <v>913972166.1375941</v>
      </c>
      <c r="BF96" s="172">
        <f t="shared" si="185"/>
        <v>-108424118.68228003</v>
      </c>
      <c r="BG96" s="203">
        <v>0.15583661897990375</v>
      </c>
      <c r="BH96" s="177">
        <f t="shared" si="258"/>
        <v>302669975.08860612</v>
      </c>
      <c r="BI96" s="177">
        <f t="shared" si="136"/>
        <v>47167065.584540069</v>
      </c>
      <c r="BJ96" s="203">
        <v>7.4048993740760179E-3</v>
      </c>
      <c r="BK96" s="177">
        <f t="shared" si="259"/>
        <v>11661132.242658883</v>
      </c>
      <c r="BL96" s="177">
        <f t="shared" si="137"/>
        <v>86349.510844682431</v>
      </c>
      <c r="BM96" s="203">
        <v>0.14222072193434529</v>
      </c>
      <c r="BN96" s="177">
        <f t="shared" si="260"/>
        <v>466823292.06976074</v>
      </c>
      <c r="BO96" s="177">
        <f t="shared" si="186"/>
        <v>66391945.6139291</v>
      </c>
      <c r="BP96" s="332">
        <v>0.12762092758322718</v>
      </c>
      <c r="BQ96" s="173">
        <f t="shared" si="261"/>
        <v>879684846.17666769</v>
      </c>
      <c r="BR96" s="172">
        <f t="shared" si="187"/>
        <v>112266196.04997486</v>
      </c>
      <c r="BS96" s="174">
        <v>0.25798645510353951</v>
      </c>
      <c r="BT96" s="175">
        <f t="shared" si="262"/>
        <v>841804174.99280357</v>
      </c>
      <c r="BU96" s="177">
        <f t="shared" si="188"/>
        <v>217174074.99775305</v>
      </c>
      <c r="BV96" s="174">
        <v>-2.6285543568853292E-2</v>
      </c>
      <c r="BW96" s="175">
        <f t="shared" si="263"/>
        <v>353826878.42215645</v>
      </c>
      <c r="BX96" s="177">
        <f t="shared" si="209"/>
        <v>-9300531.8285969496</v>
      </c>
      <c r="BY96" s="174">
        <v>4.9378614708807826E-2</v>
      </c>
      <c r="BZ96" s="175">
        <f t="shared" si="264"/>
        <v>30062337.920543253</v>
      </c>
      <c r="CA96" s="177">
        <f t="shared" si="189"/>
        <v>1484436.6014244885</v>
      </c>
      <c r="CB96" s="174">
        <v>4.388045387729294E-2</v>
      </c>
      <c r="CC96" s="175">
        <f t="shared" si="265"/>
        <v>1908383980.9216082</v>
      </c>
      <c r="CD96" s="177">
        <f t="shared" si="190"/>
        <v>83740755.254995316</v>
      </c>
      <c r="CE96" s="174">
        <v>0.10827461245400727</v>
      </c>
      <c r="CF96" s="175">
        <v>0</v>
      </c>
      <c r="CG96" s="177">
        <f t="shared" si="191"/>
        <v>0</v>
      </c>
      <c r="CH96" s="174">
        <v>2.6935724840877123E-2</v>
      </c>
      <c r="CI96" s="175">
        <f t="shared" si="266"/>
        <v>381122089.17653084</v>
      </c>
      <c r="CJ96" s="177">
        <f t="shared" si="192"/>
        <v>10265799.724839268</v>
      </c>
      <c r="CK96" s="174">
        <v>2.6955470925639825E-3</v>
      </c>
      <c r="CL96" s="175">
        <f t="shared" si="267"/>
        <v>12024107.731034275</v>
      </c>
      <c r="CM96" s="177">
        <f t="shared" si="193"/>
        <v>32411.548635065545</v>
      </c>
      <c r="CN96" s="174">
        <v>-4.9622946538390878E-3</v>
      </c>
      <c r="CO96" s="175">
        <v>0</v>
      </c>
      <c r="CP96" s="177">
        <f t="shared" si="194"/>
        <v>0</v>
      </c>
      <c r="CQ96" s="174">
        <v>3.4021404464572871E-2</v>
      </c>
      <c r="CR96" s="175">
        <v>0</v>
      </c>
      <c r="CS96" s="177">
        <f t="shared" si="195"/>
        <v>0</v>
      </c>
      <c r="CT96" s="174">
        <v>4.2749590889015955E-2</v>
      </c>
      <c r="CU96" s="175">
        <f t="shared" si="268"/>
        <v>116737784.45476848</v>
      </c>
      <c r="CV96" s="177">
        <f t="shared" si="196"/>
        <v>4990492.526731479</v>
      </c>
      <c r="CW96" s="174">
        <v>5.1191817167594765E-2</v>
      </c>
      <c r="CX96" s="175">
        <v>0</v>
      </c>
      <c r="CY96" s="177">
        <f t="shared" si="197"/>
        <v>0</v>
      </c>
      <c r="CZ96" s="174">
        <v>-0.16167411120862646</v>
      </c>
      <c r="DA96" s="175">
        <f t="shared" si="269"/>
        <v>53261166.513006158</v>
      </c>
      <c r="DB96" s="177">
        <f t="shared" si="198"/>
        <v>-8610951.7579249293</v>
      </c>
      <c r="DC96" s="332">
        <v>-9.1651504246279117E-2</v>
      </c>
      <c r="DD96" s="334">
        <v>0</v>
      </c>
      <c r="DE96" s="316">
        <f t="shared" si="199"/>
        <v>0</v>
      </c>
      <c r="DF96" s="174">
        <v>0.23167985032224589</v>
      </c>
      <c r="DG96" s="175">
        <v>0</v>
      </c>
      <c r="DH96" s="177">
        <f t="shared" si="200"/>
        <v>0</v>
      </c>
      <c r="DI96" s="332">
        <v>0.11133140263141254</v>
      </c>
      <c r="DJ96" s="173">
        <f t="shared" si="270"/>
        <v>135644142.62465104</v>
      </c>
      <c r="DK96" s="173">
        <f t="shared" si="201"/>
        <v>15101452.657137774</v>
      </c>
      <c r="DL96" s="174">
        <v>0.15082500765055185</v>
      </c>
      <c r="DM96" s="175">
        <f t="shared" si="271"/>
        <v>150489953.01191837</v>
      </c>
      <c r="DN96" s="177">
        <f t="shared" si="202"/>
        <v>22697648.314353775</v>
      </c>
      <c r="DO96" s="332">
        <v>0.14204208586809927</v>
      </c>
      <c r="DP96" s="173">
        <f t="shared" si="272"/>
        <v>13338553.147196781</v>
      </c>
      <c r="DQ96" s="173">
        <f t="shared" si="203"/>
        <v>1894635.9114903309</v>
      </c>
      <c r="DR96" s="431">
        <v>8.2901354249915651E-3</v>
      </c>
      <c r="DS96" s="335">
        <v>28780833.671107952</v>
      </c>
      <c r="DT96" s="335">
        <v>238597.00877764207</v>
      </c>
      <c r="DU96" s="174">
        <v>4.16102679053783E-2</v>
      </c>
      <c r="DV96" s="175">
        <f t="shared" si="273"/>
        <v>571876.61614472477</v>
      </c>
      <c r="DW96" s="177">
        <f t="shared" si="204"/>
        <v>23795.939206603187</v>
      </c>
      <c r="DX96" s="174">
        <v>7.9219965618200286E-2</v>
      </c>
      <c r="DY96" s="179">
        <v>0</v>
      </c>
      <c r="DZ96" s="179">
        <f t="shared" si="205"/>
        <v>0</v>
      </c>
      <c r="EB96" s="180">
        <f t="shared" si="206"/>
        <v>139164260426.8873</v>
      </c>
      <c r="ED96" s="180">
        <f t="shared" si="207"/>
        <v>1582908288747.8508</v>
      </c>
      <c r="EF96" s="182">
        <f t="shared" si="208"/>
        <v>8.791681831230555E-2</v>
      </c>
      <c r="EG96" s="183">
        <v>8.7233255612748403E-2</v>
      </c>
    </row>
    <row r="97" spans="1:137" ht="15.75">
      <c r="A97" s="171">
        <v>40848</v>
      </c>
      <c r="B97" s="172">
        <v>1745602651586.3613</v>
      </c>
      <c r="C97" s="173">
        <v>-27697320915.785992</v>
      </c>
      <c r="D97" s="610"/>
      <c r="E97" s="174">
        <v>0.10143598231882112</v>
      </c>
      <c r="F97" s="175">
        <f t="shared" si="240"/>
        <v>45653505.41566667</v>
      </c>
      <c r="G97" s="175">
        <f t="shared" si="169"/>
        <v>4630908.1681357687</v>
      </c>
      <c r="H97" s="176">
        <v>-0.15580653662320534</v>
      </c>
      <c r="I97" s="175">
        <f t="shared" si="241"/>
        <v>881495087.77315021</v>
      </c>
      <c r="J97" s="175">
        <f t="shared" si="170"/>
        <v>-137342696.67630294</v>
      </c>
      <c r="K97" s="176">
        <v>4.5878946079424034E-2</v>
      </c>
      <c r="L97" s="175">
        <f t="shared" si="242"/>
        <v>765802755.21593642</v>
      </c>
      <c r="M97" s="177">
        <f t="shared" si="171"/>
        <v>35134223.314026311</v>
      </c>
      <c r="N97" s="174">
        <v>-0.15428062037702692</v>
      </c>
      <c r="O97" s="175">
        <f t="shared" si="243"/>
        <v>658278588.1030333</v>
      </c>
      <c r="P97" s="175">
        <f t="shared" si="172"/>
        <v>-101559628.95344935</v>
      </c>
      <c r="Q97" s="176">
        <v>7.4905311417295076E-2</v>
      </c>
      <c r="R97" s="178">
        <f t="shared" si="244"/>
        <v>365576154.33666366</v>
      </c>
      <c r="S97" s="178">
        <f t="shared" si="173"/>
        <v>27383595.687324919</v>
      </c>
      <c r="T97" s="176">
        <v>5.0253838550451027E-2</v>
      </c>
      <c r="U97" s="178">
        <f t="shared" si="245"/>
        <v>361339089.26408142</v>
      </c>
      <c r="V97" s="178">
        <f t="shared" si="174"/>
        <v>18158676.253844161</v>
      </c>
      <c r="W97" s="176">
        <v>-0.13352064515724121</v>
      </c>
      <c r="X97" s="178">
        <f t="shared" si="246"/>
        <v>1690048.1184878666</v>
      </c>
      <c r="Y97" s="179">
        <f t="shared" si="175"/>
        <v>-225656.31512728159</v>
      </c>
      <c r="Z97" s="174">
        <v>-4.5436808094755129E-2</v>
      </c>
      <c r="AA97" s="175">
        <f t="shared" si="247"/>
        <v>123992708.6298133</v>
      </c>
      <c r="AB97" s="177">
        <f t="shared" si="176"/>
        <v>-5633832.9071617154</v>
      </c>
      <c r="AC97" s="174">
        <v>-0.13485671495615878</v>
      </c>
      <c r="AD97" s="175">
        <f t="shared" si="248"/>
        <v>92371811.455613673</v>
      </c>
      <c r="AE97" s="177">
        <f t="shared" si="177"/>
        <v>-12456959.047453735</v>
      </c>
      <c r="AF97" s="174">
        <v>-0.49261674345391571</v>
      </c>
      <c r="AG97" s="175">
        <f t="shared" si="249"/>
        <v>30952893.126032986</v>
      </c>
      <c r="AH97" s="175">
        <f t="shared" si="168"/>
        <v>-15247913.412223462</v>
      </c>
      <c r="AI97" s="331">
        <v>-9.6203137715110257E-2</v>
      </c>
      <c r="AJ97" s="231">
        <f t="shared" si="250"/>
        <v>2431121960.9036827</v>
      </c>
      <c r="AK97" s="173">
        <f t="shared" si="178"/>
        <v>-233881560.80704588</v>
      </c>
      <c r="AL97" s="332">
        <v>-4.181896199994569E-2</v>
      </c>
      <c r="AM97" s="173">
        <f t="shared" si="251"/>
        <v>5890510328.6774788</v>
      </c>
      <c r="AN97" s="173">
        <f t="shared" si="179"/>
        <v>-246335027.59525108</v>
      </c>
      <c r="AO97" s="332">
        <v>-8.7532108130208439E-2</v>
      </c>
      <c r="AP97" s="173">
        <f t="shared" si="252"/>
        <v>4357717561.2702742</v>
      </c>
      <c r="AQ97" s="316">
        <f t="shared" si="180"/>
        <v>-381440204.77401787</v>
      </c>
      <c r="AR97" s="332">
        <v>-0.37110859128534124</v>
      </c>
      <c r="AS97" s="173">
        <f t="shared" si="253"/>
        <v>92116700.083729774</v>
      </c>
      <c r="AT97" s="173">
        <f t="shared" si="181"/>
        <v>-34185298.801927231</v>
      </c>
      <c r="AU97" s="332">
        <v>-0.21948562960294404</v>
      </c>
      <c r="AV97" s="173">
        <f t="shared" si="254"/>
        <v>935452.08368161262</v>
      </c>
      <c r="AW97" s="173">
        <f t="shared" si="182"/>
        <v>-205318.28955024463</v>
      </c>
      <c r="AX97" s="176">
        <v>-0.17415893376371039</v>
      </c>
      <c r="AY97" s="178">
        <f t="shared" si="255"/>
        <v>174012513.67094976</v>
      </c>
      <c r="AZ97" s="179">
        <f t="shared" si="183"/>
        <v>-30305833.842475686</v>
      </c>
      <c r="BA97" s="174">
        <v>-0.12012217998814999</v>
      </c>
      <c r="BB97" s="177">
        <f t="shared" si="256"/>
        <v>198455907.59993622</v>
      </c>
      <c r="BC97" s="177">
        <f t="shared" si="184"/>
        <v>-23838956.252431203</v>
      </c>
      <c r="BD97" s="332">
        <v>2.0411033102032215E-2</v>
      </c>
      <c r="BE97" s="173">
        <f t="shared" si="257"/>
        <v>805548047.45531404</v>
      </c>
      <c r="BF97" s="172">
        <f t="shared" si="185"/>
        <v>16442067.861887831</v>
      </c>
      <c r="BG97" s="203">
        <v>3.7877854944222696E-2</v>
      </c>
      <c r="BH97" s="177">
        <f t="shared" si="258"/>
        <v>349837040.67314613</v>
      </c>
      <c r="BI97" s="177">
        <f t="shared" si="136"/>
        <v>13251076.680733565</v>
      </c>
      <c r="BJ97" s="203">
        <v>0.10887274318144054</v>
      </c>
      <c r="BK97" s="177">
        <f t="shared" si="259"/>
        <v>11747481.753503567</v>
      </c>
      <c r="BL97" s="177">
        <f t="shared" si="137"/>
        <v>1278980.5639778525</v>
      </c>
      <c r="BM97" s="203">
        <v>-8.9866241147208564E-2</v>
      </c>
      <c r="BN97" s="177">
        <f t="shared" si="260"/>
        <v>533215237.68368977</v>
      </c>
      <c r="BO97" s="177">
        <f t="shared" si="186"/>
        <v>-47918049.133048594</v>
      </c>
      <c r="BP97" s="332">
        <v>-2.7281050622958609E-2</v>
      </c>
      <c r="BQ97" s="173">
        <f t="shared" si="261"/>
        <v>991951042.22664249</v>
      </c>
      <c r="BR97" s="172">
        <f t="shared" si="187"/>
        <v>-27061466.598481588</v>
      </c>
      <c r="BS97" s="174">
        <v>-0.13269909790944392</v>
      </c>
      <c r="BT97" s="175">
        <f t="shared" si="262"/>
        <v>1058978249.9905567</v>
      </c>
      <c r="BU97" s="177">
        <f t="shared" si="188"/>
        <v>-140525458.47946846</v>
      </c>
      <c r="BV97" s="174">
        <v>-1.2548620810030473E-2</v>
      </c>
      <c r="BW97" s="175">
        <f t="shared" si="263"/>
        <v>344526346.5935595</v>
      </c>
      <c r="BX97" s="177">
        <f t="shared" si="209"/>
        <v>-4323330.4824677119</v>
      </c>
      <c r="BY97" s="174">
        <v>-1.2039816405385961E-2</v>
      </c>
      <c r="BZ97" s="175">
        <f t="shared" si="264"/>
        <v>31546774.521967739</v>
      </c>
      <c r="CA97" s="177">
        <f t="shared" si="189"/>
        <v>-379817.37342659902</v>
      </c>
      <c r="CB97" s="174">
        <v>-4.135198517043466E-2</v>
      </c>
      <c r="CC97" s="175">
        <f t="shared" si="265"/>
        <v>1992124736.1766036</v>
      </c>
      <c r="CD97" s="177">
        <f t="shared" si="190"/>
        <v>-82378312.548030972</v>
      </c>
      <c r="CE97" s="174">
        <v>-1.1268316860558979E-2</v>
      </c>
      <c r="CF97" s="175">
        <v>0</v>
      </c>
      <c r="CG97" s="177">
        <f t="shared" si="191"/>
        <v>0</v>
      </c>
      <c r="CH97" s="174">
        <v>-6.8020204363168427E-2</v>
      </c>
      <c r="CI97" s="175">
        <f t="shared" si="266"/>
        <v>391387888.90137005</v>
      </c>
      <c r="CJ97" s="177">
        <f t="shared" si="192"/>
        <v>-26622284.18834025</v>
      </c>
      <c r="CK97" s="174">
        <v>-0.12425420984472098</v>
      </c>
      <c r="CL97" s="175">
        <f t="shared" si="267"/>
        <v>12056519.279669341</v>
      </c>
      <c r="CM97" s="177">
        <f t="shared" si="193"/>
        <v>-1498073.2765729586</v>
      </c>
      <c r="CN97" s="174">
        <v>-1.436399212823255E-2</v>
      </c>
      <c r="CO97" s="175">
        <v>0</v>
      </c>
      <c r="CP97" s="177">
        <f t="shared" si="194"/>
        <v>0</v>
      </c>
      <c r="CQ97" s="174">
        <v>-4.0490701737835845E-2</v>
      </c>
      <c r="CR97" s="175">
        <v>0</v>
      </c>
      <c r="CS97" s="177">
        <f t="shared" si="195"/>
        <v>0</v>
      </c>
      <c r="CT97" s="174">
        <v>-9.2052244473408415E-2</v>
      </c>
      <c r="CU97" s="175">
        <f t="shared" si="268"/>
        <v>121728276.98149994</v>
      </c>
      <c r="CV97" s="177">
        <f t="shared" si="196"/>
        <v>-11205361.112027807</v>
      </c>
      <c r="CW97" s="174">
        <v>5.6010100100747778E-2</v>
      </c>
      <c r="CX97" s="175">
        <v>0</v>
      </c>
      <c r="CY97" s="177">
        <f t="shared" si="197"/>
        <v>0</v>
      </c>
      <c r="CZ97" s="174">
        <v>4.2791460245019966E-2</v>
      </c>
      <c r="DA97" s="175">
        <f t="shared" si="269"/>
        <v>44650214.755081229</v>
      </c>
      <c r="DB97" s="177">
        <f t="shared" si="198"/>
        <v>1910647.8896236622</v>
      </c>
      <c r="DC97" s="332">
        <v>-0.16755518405670136</v>
      </c>
      <c r="DD97" s="334">
        <v>0</v>
      </c>
      <c r="DE97" s="316">
        <f t="shared" si="199"/>
        <v>0</v>
      </c>
      <c r="DF97" s="174">
        <v>-0.16468060304803428</v>
      </c>
      <c r="DG97" s="175">
        <v>0</v>
      </c>
      <c r="DH97" s="177">
        <f t="shared" si="200"/>
        <v>0</v>
      </c>
      <c r="DI97" s="332">
        <v>-6.8686943498329323E-2</v>
      </c>
      <c r="DJ97" s="173">
        <f t="shared" si="270"/>
        <v>150745595.28178883</v>
      </c>
      <c r="DK97" s="173">
        <f t="shared" si="201"/>
        <v>-10354254.185742248</v>
      </c>
      <c r="DL97" s="174">
        <v>-0.1589433365158758</v>
      </c>
      <c r="DM97" s="175">
        <f t="shared" si="271"/>
        <v>173187601.32627216</v>
      </c>
      <c r="DN97" s="177">
        <f t="shared" si="202"/>
        <v>-27527015.197979014</v>
      </c>
      <c r="DO97" s="332">
        <v>2.1826105198102866E-2</v>
      </c>
      <c r="DP97" s="173">
        <f t="shared" si="272"/>
        <v>15233189.058687111</v>
      </c>
      <c r="DQ97" s="173">
        <f t="shared" si="203"/>
        <v>332481.18689749448</v>
      </c>
      <c r="DR97" s="431">
        <v>5.813289330758098E-2</v>
      </c>
      <c r="DS97" s="335">
        <v>29019430.679885592</v>
      </c>
      <c r="DT97" s="335">
        <v>1686983.4675605313</v>
      </c>
      <c r="DU97" s="174">
        <v>-0.17233091156790326</v>
      </c>
      <c r="DV97" s="175">
        <f t="shared" si="273"/>
        <v>595672.55535132799</v>
      </c>
      <c r="DW97" s="177">
        <f t="shared" si="204"/>
        <v>-102652.79445967666</v>
      </c>
      <c r="DX97" s="174">
        <v>-3.9429213307104069E-2</v>
      </c>
      <c r="DY97" s="179">
        <v>0</v>
      </c>
      <c r="DZ97" s="179">
        <f t="shared" si="205"/>
        <v>0</v>
      </c>
      <c r="EB97" s="180">
        <f t="shared" si="206"/>
        <v>-26214975593.815544</v>
      </c>
      <c r="ED97" s="180">
        <f t="shared" si="207"/>
        <v>1722072549174.7393</v>
      </c>
      <c r="EF97" s="182">
        <f t="shared" si="208"/>
        <v>-1.5222921709296408E-2</v>
      </c>
      <c r="EG97" s="183">
        <v>-1.58669104281065E-2</v>
      </c>
    </row>
    <row r="98" spans="1:137" ht="15.75">
      <c r="A98" s="187">
        <v>40878</v>
      </c>
      <c r="B98" s="188">
        <v>1717905330670.5754</v>
      </c>
      <c r="C98" s="189">
        <v>5837148233.1390858</v>
      </c>
      <c r="D98" s="612"/>
      <c r="E98" s="190">
        <v>-7.0265719067096971E-2</v>
      </c>
      <c r="F98" s="191">
        <f t="shared" si="240"/>
        <v>50284413.583802439</v>
      </c>
      <c r="G98" s="191">
        <f t="shared" si="169"/>
        <v>-3533270.478333177</v>
      </c>
      <c r="H98" s="192">
        <v>7.2749112918329903E-2</v>
      </c>
      <c r="I98" s="191">
        <f t="shared" si="241"/>
        <v>744152391.0968473</v>
      </c>
      <c r="J98" s="191">
        <f t="shared" si="170"/>
        <v>54136426.328349739</v>
      </c>
      <c r="K98" s="192">
        <v>-2.3494989032194054E-2</v>
      </c>
      <c r="L98" s="191">
        <f t="shared" si="242"/>
        <v>800936978.52996266</v>
      </c>
      <c r="M98" s="193">
        <f t="shared" si="171"/>
        <v>-18818005.526040118</v>
      </c>
      <c r="N98" s="190">
        <v>2.8747468231283321E-2</v>
      </c>
      <c r="O98" s="191">
        <f t="shared" si="243"/>
        <v>556718959.14958394</v>
      </c>
      <c r="P98" s="191">
        <f t="shared" si="172"/>
        <v>16004260.59190578</v>
      </c>
      <c r="Q98" s="192">
        <v>-5.370742520534337E-2</v>
      </c>
      <c r="R98" s="194">
        <f t="shared" si="244"/>
        <v>392959750.0239886</v>
      </c>
      <c r="S98" s="194">
        <f t="shared" si="173"/>
        <v>-21104856.383123796</v>
      </c>
      <c r="T98" s="192">
        <v>-0.21003150368475382</v>
      </c>
      <c r="U98" s="194">
        <f t="shared" si="245"/>
        <v>379497765.51792556</v>
      </c>
      <c r="V98" s="194">
        <f t="shared" si="174"/>
        <v>-79706486.336734027</v>
      </c>
      <c r="W98" s="192">
        <v>5.0683348928724802E-2</v>
      </c>
      <c r="X98" s="194">
        <f t="shared" si="246"/>
        <v>1464391.8033605849</v>
      </c>
      <c r="Y98" s="195">
        <f t="shared" si="175"/>
        <v>74220.280738089074</v>
      </c>
      <c r="Z98" s="190">
        <v>4.4523722372468141E-2</v>
      </c>
      <c r="AA98" s="191">
        <f t="shared" si="247"/>
        <v>118358875.72265159</v>
      </c>
      <c r="AB98" s="193">
        <f t="shared" si="176"/>
        <v>5269777.7229927983</v>
      </c>
      <c r="AC98" s="190">
        <v>-1.3645967255746074E-2</v>
      </c>
      <c r="AD98" s="191">
        <f t="shared" si="248"/>
        <v>79914852.408159941</v>
      </c>
      <c r="AE98" s="193">
        <f t="shared" si="177"/>
        <v>-1090515.4592095308</v>
      </c>
      <c r="AF98" s="190">
        <v>7.1554438532083375E-2</v>
      </c>
      <c r="AG98" s="191">
        <f t="shared" si="249"/>
        <v>15704979.713809524</v>
      </c>
      <c r="AH98" s="191">
        <f t="shared" si="168"/>
        <v>1123761.0055793999</v>
      </c>
      <c r="AI98" s="343">
        <v>6.7776868802430057E-2</v>
      </c>
      <c r="AJ98" s="344">
        <f t="shared" si="250"/>
        <v>2197240400.0966368</v>
      </c>
      <c r="AK98" s="189">
        <f t="shared" si="178"/>
        <v>148922074.32474867</v>
      </c>
      <c r="AL98" s="345">
        <v>8.2838333135323849E-2</v>
      </c>
      <c r="AM98" s="189">
        <f t="shared" si="251"/>
        <v>5644175301.0822277</v>
      </c>
      <c r="AN98" s="189">
        <f t="shared" si="179"/>
        <v>467554073.86521637</v>
      </c>
      <c r="AO98" s="345">
        <v>5.1791654303015619E-2</v>
      </c>
      <c r="AP98" s="189">
        <f t="shared" si="252"/>
        <v>3976277356.4962564</v>
      </c>
      <c r="AQ98" s="317">
        <f t="shared" si="180"/>
        <v>205937982.2605629</v>
      </c>
      <c r="AR98" s="345">
        <v>-0.22682316509734282</v>
      </c>
      <c r="AS98" s="189">
        <f t="shared" si="253"/>
        <v>57931401.281802543</v>
      </c>
      <c r="AT98" s="189">
        <f t="shared" si="181"/>
        <v>-13140183.797262715</v>
      </c>
      <c r="AU98" s="345">
        <v>-0.11589168010074033</v>
      </c>
      <c r="AV98" s="189">
        <f t="shared" si="254"/>
        <v>730133.79413136793</v>
      </c>
      <c r="AW98" s="189">
        <f t="shared" si="182"/>
        <v>-84616.432100212289</v>
      </c>
      <c r="AX98" s="192">
        <v>6.9423405486217518E-2</v>
      </c>
      <c r="AY98" s="194">
        <f t="shared" si="255"/>
        <v>143706679.82847407</v>
      </c>
      <c r="AZ98" s="195">
        <f t="shared" si="183"/>
        <v>9976607.1048101913</v>
      </c>
      <c r="BA98" s="190">
        <v>7.2979568306574677E-2</v>
      </c>
      <c r="BB98" s="193">
        <f t="shared" si="256"/>
        <v>174616951.347505</v>
      </c>
      <c r="BC98" s="193">
        <f t="shared" si="184"/>
        <v>12743469.728351068</v>
      </c>
      <c r="BD98" s="345">
        <v>-2.1818215401162681E-2</v>
      </c>
      <c r="BE98" s="189">
        <f t="shared" si="257"/>
        <v>821990115.31720185</v>
      </c>
      <c r="BF98" s="188">
        <f t="shared" si="185"/>
        <v>-17934357.393617261</v>
      </c>
      <c r="BG98" s="204">
        <v>-0.1031176429643489</v>
      </c>
      <c r="BH98" s="191">
        <f t="shared" si="258"/>
        <v>363088117.35387969</v>
      </c>
      <c r="BI98" s="191">
        <f t="shared" si="136"/>
        <v>-37440790.849894978</v>
      </c>
      <c r="BJ98" s="204">
        <v>3.5463914188565843E-3</v>
      </c>
      <c r="BK98" s="193">
        <f t="shared" si="259"/>
        <v>13026462.317481419</v>
      </c>
      <c r="BL98" s="193">
        <f t="shared" si="137"/>
        <v>46196.934180774755</v>
      </c>
      <c r="BM98" s="204">
        <v>0.13114599562547122</v>
      </c>
      <c r="BN98" s="193">
        <f>BN97*(1+BM97)</f>
        <v>485297188.55064118</v>
      </c>
      <c r="BO98" s="193">
        <f t="shared" si="186"/>
        <v>63644782.966715872</v>
      </c>
      <c r="BP98" s="345">
        <v>7.8455236746453605E-2</v>
      </c>
      <c r="BQ98" s="189">
        <f t="shared" si="261"/>
        <v>964889575.62816095</v>
      </c>
      <c r="BR98" s="188">
        <f t="shared" si="187"/>
        <v>75700640.090092525</v>
      </c>
      <c r="BS98" s="190">
        <v>-2.4948908887735877E-2</v>
      </c>
      <c r="BT98" s="191">
        <f t="shared" si="262"/>
        <v>918452791.51108825</v>
      </c>
      <c r="BU98" s="193">
        <f t="shared" si="188"/>
        <v>-22914395.013096817</v>
      </c>
      <c r="BV98" s="190">
        <v>-4.0139852549099228E-2</v>
      </c>
      <c r="BW98" s="191">
        <f t="shared" si="263"/>
        <v>340203016.11109179</v>
      </c>
      <c r="BX98" s="193">
        <f t="shared" si="209"/>
        <v>-13655698.903458053</v>
      </c>
      <c r="BY98" s="190">
        <v>5.7696839415622148E-2</v>
      </c>
      <c r="BZ98" s="191">
        <f t="shared" si="264"/>
        <v>31166957.148541138</v>
      </c>
      <c r="CA98" s="193">
        <f t="shared" si="189"/>
        <v>1798234.9216729547</v>
      </c>
      <c r="CB98" s="190">
        <v>0.11376140132397167</v>
      </c>
      <c r="CC98" s="191">
        <f t="shared" si="265"/>
        <v>1909746423.6285725</v>
      </c>
      <c r="CD98" s="193">
        <f t="shared" si="190"/>
        <v>217255429.32542965</v>
      </c>
      <c r="CE98" s="190">
        <v>0.10892161652945256</v>
      </c>
      <c r="CF98" s="191">
        <v>0</v>
      </c>
      <c r="CG98" s="193">
        <f t="shared" si="191"/>
        <v>0</v>
      </c>
      <c r="CH98" s="190">
        <v>3.5292573588519428E-2</v>
      </c>
      <c r="CI98" s="191">
        <f t="shared" si="266"/>
        <v>364765604.7130298</v>
      </c>
      <c r="CJ98" s="193">
        <f t="shared" si="192"/>
        <v>12873516.946895393</v>
      </c>
      <c r="CK98" s="190">
        <v>-9.0119280176252864E-4</v>
      </c>
      <c r="CL98" s="191">
        <f t="shared" si="267"/>
        <v>10558446.003096381</v>
      </c>
      <c r="CM98" s="193">
        <f t="shared" si="193"/>
        <v>-9515.1955357888</v>
      </c>
      <c r="CN98" s="190">
        <v>-3.7156164589618221E-2</v>
      </c>
      <c r="CO98" s="191">
        <v>0</v>
      </c>
      <c r="CP98" s="193">
        <f t="shared" si="194"/>
        <v>0</v>
      </c>
      <c r="CQ98" s="190">
        <v>-1.9370086667745225E-2</v>
      </c>
      <c r="CR98" s="191">
        <v>0</v>
      </c>
      <c r="CS98" s="193">
        <f t="shared" si="195"/>
        <v>0</v>
      </c>
      <c r="CT98" s="190">
        <v>2.4316458024371851E-2</v>
      </c>
      <c r="CU98" s="191">
        <f t="shared" si="268"/>
        <v>110522915.86947213</v>
      </c>
      <c r="CV98" s="193">
        <f t="shared" si="196"/>
        <v>2687525.8444712004</v>
      </c>
      <c r="CW98" s="190">
        <v>2.5580651603504278E-3</v>
      </c>
      <c r="CX98" s="191">
        <v>0</v>
      </c>
      <c r="CY98" s="193">
        <f t="shared" si="197"/>
        <v>0</v>
      </c>
      <c r="CZ98" s="190">
        <v>8.5709365799364751E-2</v>
      </c>
      <c r="DA98" s="191">
        <f t="shared" si="269"/>
        <v>46560862.644704886</v>
      </c>
      <c r="DB98" s="193">
        <f t="shared" si="198"/>
        <v>3990702.0083489888</v>
      </c>
      <c r="DC98" s="345">
        <v>-0.14185263924413949</v>
      </c>
      <c r="DD98" s="347">
        <v>0</v>
      </c>
      <c r="DE98" s="317">
        <f t="shared" si="199"/>
        <v>0</v>
      </c>
      <c r="DF98" s="190">
        <v>0.10618630040417634</v>
      </c>
      <c r="DG98" s="191">
        <v>0</v>
      </c>
      <c r="DH98" s="193">
        <f t="shared" si="200"/>
        <v>0</v>
      </c>
      <c r="DI98" s="345">
        <v>4.7010191914485133E-2</v>
      </c>
      <c r="DJ98" s="189">
        <f t="shared" si="270"/>
        <v>140391341.0960466</v>
      </c>
      <c r="DK98" s="189">
        <f t="shared" si="201"/>
        <v>6599823.8880570941</v>
      </c>
      <c r="DL98" s="190">
        <v>1.875943619352029E-3</v>
      </c>
      <c r="DM98" s="191">
        <f t="shared" si="271"/>
        <v>145660586.12829316</v>
      </c>
      <c r="DN98" s="193">
        <f t="shared" si="202"/>
        <v>273251.04713844822</v>
      </c>
      <c r="DO98" s="345">
        <v>0.21631436774153517</v>
      </c>
      <c r="DP98" s="189">
        <f t="shared" si="272"/>
        <v>15565670.245584605</v>
      </c>
      <c r="DQ98" s="189">
        <f t="shared" si="203"/>
        <v>3367078.1176468604</v>
      </c>
      <c r="DR98" s="443">
        <v>1.8331250365434693E-2</v>
      </c>
      <c r="DS98" s="348">
        <v>30706414.147446122</v>
      </c>
      <c r="DT98" s="348">
        <v>562886.9655615607</v>
      </c>
      <c r="DU98" s="190">
        <v>0.18378267376864554</v>
      </c>
      <c r="DV98" s="191">
        <f t="shared" si="273"/>
        <v>493019.76089165133</v>
      </c>
      <c r="DW98" s="193">
        <f t="shared" si="204"/>
        <v>90608.489877445987</v>
      </c>
      <c r="DX98" s="190">
        <v>-1.7586112404622309E-2</v>
      </c>
      <c r="DY98" s="195">
        <v>0</v>
      </c>
      <c r="DZ98" s="195">
        <f t="shared" si="205"/>
        <v>0</v>
      </c>
      <c r="EA98" s="196"/>
      <c r="EB98" s="180">
        <f t="shared" si="206"/>
        <v>4755947594.1481476</v>
      </c>
      <c r="EC98" s="170"/>
      <c r="ED98" s="180">
        <f t="shared" si="207"/>
        <v>1695857573580.9233</v>
      </c>
      <c r="EE98" s="170"/>
      <c r="EF98" s="198">
        <f t="shared" si="208"/>
        <v>2.8044498949906667E-3</v>
      </c>
      <c r="EG98" s="199">
        <v>3.3978288145020104E-3</v>
      </c>
    </row>
    <row r="99" spans="1:137" ht="15.75">
      <c r="A99" s="171">
        <v>40909</v>
      </c>
      <c r="B99" s="172">
        <v>1945000000000</v>
      </c>
      <c r="C99" s="173">
        <v>103078262431.73474</v>
      </c>
      <c r="D99" s="610"/>
      <c r="E99" s="174">
        <v>-1.6865282302124099E-2</v>
      </c>
      <c r="F99" s="175">
        <f>'[2]SPU investering'!J2</f>
        <v>0</v>
      </c>
      <c r="G99" s="175">
        <f t="shared" si="169"/>
        <v>0</v>
      </c>
      <c r="H99" s="176">
        <v>-0.10814435065359791</v>
      </c>
      <c r="I99" s="175">
        <f>'[2]SPU investering'!J3</f>
        <v>65606094</v>
      </c>
      <c r="J99" s="175">
        <f t="shared" si="170"/>
        <v>-7094928.4345489061</v>
      </c>
      <c r="K99" s="176">
        <v>9.830086578437422E-2</v>
      </c>
      <c r="L99" s="175">
        <f>'[2]SPU investering'!J4</f>
        <v>402889977</v>
      </c>
      <c r="M99" s="177">
        <f t="shared" si="171"/>
        <v>39604433.554946616</v>
      </c>
      <c r="N99" s="174">
        <v>9.1505107761333374E-2</v>
      </c>
      <c r="O99" s="175">
        <f>'[2]SPU investering'!J5</f>
        <v>397110801</v>
      </c>
      <c r="P99" s="175">
        <f t="shared" si="172"/>
        <v>36337666.638694413</v>
      </c>
      <c r="Q99" s="176">
        <v>9.1724282610154514E-2</v>
      </c>
      <c r="R99" s="178">
        <f>'[2]SPU investering'!J6</f>
        <v>351148122</v>
      </c>
      <c r="S99" s="178">
        <f t="shared" si="173"/>
        <v>32208809.580353014</v>
      </c>
      <c r="T99" s="176">
        <v>0.13096529177186123</v>
      </c>
      <c r="U99" s="178">
        <f>'[2]SPU investering'!J7</f>
        <v>199057766</v>
      </c>
      <c r="V99" s="178">
        <f t="shared" si="174"/>
        <v>26069658.403644878</v>
      </c>
      <c r="W99" s="176">
        <v>8.4052414779310247E-2</v>
      </c>
      <c r="X99" s="178">
        <f>'[2]SPU investering'!J8</f>
        <v>50432620</v>
      </c>
      <c r="Y99" s="179">
        <f t="shared" si="175"/>
        <v>4238983.4946473371</v>
      </c>
      <c r="Z99" s="174">
        <v>0.13102553063618971</v>
      </c>
      <c r="AA99" s="175">
        <f>'[2]SPU investering'!J9</f>
        <v>0</v>
      </c>
      <c r="AB99" s="177">
        <f t="shared" si="176"/>
        <v>0</v>
      </c>
      <c r="AC99" s="174">
        <v>0.16636480823891669</v>
      </c>
      <c r="AD99" s="175">
        <f>'[2]SPU investering'!J10</f>
        <v>0</v>
      </c>
      <c r="AE99" s="177">
        <f t="shared" si="177"/>
        <v>0</v>
      </c>
      <c r="AF99" s="174">
        <v>0.27381915854373917</v>
      </c>
      <c r="AG99" s="175">
        <f>'[2]SPU investering'!J11</f>
        <v>65661436</v>
      </c>
      <c r="AH99" s="175">
        <f t="shared" si="168"/>
        <v>17979359.154293582</v>
      </c>
      <c r="AI99" s="331">
        <v>9.8548265660526699E-2</v>
      </c>
      <c r="AJ99" s="231">
        <v>10502741075</v>
      </c>
      <c r="AK99" s="173">
        <f t="shared" si="178"/>
        <v>1035026917.6228257</v>
      </c>
      <c r="AL99" s="332">
        <v>0.12692513276500514</v>
      </c>
      <c r="AM99" s="173">
        <v>7338780922</v>
      </c>
      <c r="AN99" s="173">
        <f t="shared" si="179"/>
        <v>931475742.85813677</v>
      </c>
      <c r="AO99" s="332">
        <v>9.0445772347067174E-2</v>
      </c>
      <c r="AP99" s="173">
        <v>4402512998</v>
      </c>
      <c r="AQ99" s="316">
        <f t="shared" si="180"/>
        <v>398188688.37211221</v>
      </c>
      <c r="AR99" s="332">
        <v>-2.1704838322746011E-2</v>
      </c>
      <c r="AS99" s="173">
        <v>86632995</v>
      </c>
      <c r="AT99" s="173">
        <f t="shared" si="181"/>
        <v>-1880355.1498902636</v>
      </c>
      <c r="AU99" s="332">
        <v>0.22141387316431618</v>
      </c>
      <c r="AV99" s="173">
        <v>259852015</v>
      </c>
      <c r="AW99" s="173">
        <f t="shared" si="182"/>
        <v>57534841.09070199</v>
      </c>
      <c r="AX99" s="176">
        <v>-4.8392085180544803E-2</v>
      </c>
      <c r="AY99" s="178">
        <f>'[2]SPU investering'!J12</f>
        <v>322632710</v>
      </c>
      <c r="AZ99" s="179">
        <f t="shared" si="183"/>
        <v>-15612869.584350009</v>
      </c>
      <c r="BA99" s="174">
        <v>1.422491762314159E-3</v>
      </c>
      <c r="BB99" s="177">
        <f>'[2]SPU investering'!J13</f>
        <v>249521057</v>
      </c>
      <c r="BC99" s="177">
        <f t="shared" si="184"/>
        <v>354941.64810642169</v>
      </c>
      <c r="BD99" s="332">
        <v>0.12873800237830899</v>
      </c>
      <c r="BE99" s="173">
        <v>1068135337</v>
      </c>
      <c r="BF99" s="172">
        <f t="shared" si="185"/>
        <v>137509609.55506188</v>
      </c>
      <c r="BG99" s="203">
        <v>0.18663543333320623</v>
      </c>
      <c r="BH99" s="173">
        <v>298447102</v>
      </c>
      <c r="BI99" s="177">
        <f t="shared" si="136"/>
        <v>55700804.208809599</v>
      </c>
      <c r="BJ99" s="203">
        <v>5.6861028939779672E-2</v>
      </c>
      <c r="BK99" s="177">
        <f>'[2]SPU investering'!J14</f>
        <v>3287695</v>
      </c>
      <c r="BL99" s="177">
        <f t="shared" si="137"/>
        <v>186941.72054016893</v>
      </c>
      <c r="BM99" s="203">
        <v>0.15856419447288678</v>
      </c>
      <c r="BN99" s="173">
        <v>928154014</v>
      </c>
      <c r="BO99" s="177">
        <f t="shared" si="186"/>
        <v>147171993.57668647</v>
      </c>
      <c r="BP99" s="332">
        <v>0.10319857309406637</v>
      </c>
      <c r="BQ99" s="173">
        <v>816735717</v>
      </c>
      <c r="BR99" s="172">
        <f t="shared" si="187"/>
        <v>84285960.589359209</v>
      </c>
      <c r="BS99" s="174">
        <v>-4.7453434262450793E-2</v>
      </c>
      <c r="BT99" s="175">
        <f>'[2]SPU investering'!J15</f>
        <v>2755360654</v>
      </c>
      <c r="BU99" s="177">
        <f t="shared" si="188"/>
        <v>-130751325.66393243</v>
      </c>
      <c r="BV99" s="174">
        <v>-4.9130417049697506E-2</v>
      </c>
      <c r="BW99" s="175">
        <f>'[2]SPU investering'!J16</f>
        <v>598820492</v>
      </c>
      <c r="BX99" s="177">
        <f t="shared" si="209"/>
        <v>-29420300.509865049</v>
      </c>
      <c r="BY99" s="174">
        <v>-3.0943374274265485E-2</v>
      </c>
      <c r="BZ99" s="175">
        <f>'[2]SPU investering'!J17</f>
        <v>133098345</v>
      </c>
      <c r="CA99" s="177">
        <f t="shared" si="189"/>
        <v>-4118511.9046203122</v>
      </c>
      <c r="CB99" s="174">
        <v>-1.8696073114713368E-2</v>
      </c>
      <c r="CC99" s="175">
        <f>'[2]SPU investering'!J18</f>
        <v>708722751</v>
      </c>
      <c r="CD99" s="177">
        <f t="shared" si="190"/>
        <v>-13250332.370756797</v>
      </c>
      <c r="CE99" s="174">
        <v>7.9063877924296283E-2</v>
      </c>
      <c r="CF99" s="175">
        <v>0</v>
      </c>
      <c r="CG99" s="177">
        <f t="shared" si="191"/>
        <v>0</v>
      </c>
      <c r="CH99" s="174">
        <v>8.4839945342584627E-2</v>
      </c>
      <c r="CI99" s="175">
        <f>'[2]SPU investering'!J20</f>
        <v>306826081</v>
      </c>
      <c r="CJ99" s="177">
        <f t="shared" si="192"/>
        <v>26031107.941719443</v>
      </c>
      <c r="CK99" s="174">
        <v>0.15893682853684865</v>
      </c>
      <c r="CL99" s="175">
        <f>'[2]SPU investering'!J21</f>
        <v>73330561</v>
      </c>
      <c r="CM99" s="177">
        <f t="shared" si="193"/>
        <v>11654926.80016792</v>
      </c>
      <c r="CN99" s="174">
        <v>-6.587085089427655E-2</v>
      </c>
      <c r="CO99" s="175">
        <f>'[2]SPU investering'!J22</f>
        <v>459631114</v>
      </c>
      <c r="CP99" s="177">
        <f t="shared" si="194"/>
        <v>-30276292.576664228</v>
      </c>
      <c r="CQ99" s="174">
        <v>7.9631973458136357E-2</v>
      </c>
      <c r="CR99" s="175">
        <f>'[2]SPU investering'!J23</f>
        <v>135143231</v>
      </c>
      <c r="CS99" s="177">
        <f t="shared" si="195"/>
        <v>10761722.18403879</v>
      </c>
      <c r="CT99" s="174">
        <v>-5.5161021246372946E-3</v>
      </c>
      <c r="CU99" s="175">
        <f>'[2]SPU investering'!J24</f>
        <v>185514055</v>
      </c>
      <c r="CV99" s="177">
        <f t="shared" si="196"/>
        <v>-1023314.4729355799</v>
      </c>
      <c r="CW99" s="174">
        <v>1.2817917111342348E-2</v>
      </c>
      <c r="CX99" s="175">
        <v>0</v>
      </c>
      <c r="CY99" s="177">
        <f t="shared" si="197"/>
        <v>0</v>
      </c>
      <c r="CZ99" s="174">
        <v>0.14184170900479975</v>
      </c>
      <c r="DA99" s="175">
        <f>'[2]SPU investering'!J26</f>
        <v>106898076</v>
      </c>
      <c r="DB99" s="177">
        <f t="shared" si="198"/>
        <v>15162605.789164968</v>
      </c>
      <c r="DC99" s="332">
        <v>0.14105403131374791</v>
      </c>
      <c r="DD99" s="334">
        <v>0</v>
      </c>
      <c r="DE99" s="316">
        <f t="shared" si="199"/>
        <v>0</v>
      </c>
      <c r="DF99" s="174">
        <v>-4.4429467697701862E-2</v>
      </c>
      <c r="DG99" s="175">
        <f>'[2]SPU investering'!J27</f>
        <v>47189387</v>
      </c>
      <c r="DH99" s="177">
        <f t="shared" si="200"/>
        <v>-2096599.3453908521</v>
      </c>
      <c r="DI99" s="332">
        <v>5.2105501481196921E-2</v>
      </c>
      <c r="DJ99" s="173">
        <v>259696118</v>
      </c>
      <c r="DK99" s="173">
        <f t="shared" si="201"/>
        <v>13531596.461110091</v>
      </c>
      <c r="DL99" s="174">
        <v>2.5759773536502092E-2</v>
      </c>
      <c r="DM99" s="175">
        <f>'[2]SPU investering'!J28</f>
        <v>277092036</v>
      </c>
      <c r="DN99" s="177">
        <f t="shared" si="202"/>
        <v>7137828.0961282849</v>
      </c>
      <c r="DO99" s="332">
        <v>3.0718505494685897E-2</v>
      </c>
      <c r="DP99" s="173">
        <v>22438950</v>
      </c>
      <c r="DQ99" s="173">
        <f t="shared" si="203"/>
        <v>689291.00886998209</v>
      </c>
      <c r="DR99" s="431">
        <v>4.7605564501290019E-2</v>
      </c>
      <c r="DS99" s="427">
        <v>81788373</v>
      </c>
      <c r="DT99" s="335">
        <v>3893581.666307067</v>
      </c>
      <c r="DU99" s="174">
        <v>0.13804669306343548</v>
      </c>
      <c r="DV99" s="175">
        <f>'[2]SPU investering'!J29</f>
        <v>653786</v>
      </c>
      <c r="DW99" s="177">
        <f t="shared" si="204"/>
        <v>90252.995271171225</v>
      </c>
      <c r="DX99" s="174">
        <v>3.8477079100936264E-2</v>
      </c>
      <c r="DY99" s="179">
        <f>'[2]SPU investering'!J30</f>
        <v>13677283</v>
      </c>
      <c r="DZ99" s="179">
        <f t="shared" si="205"/>
        <v>526261.89987689082</v>
      </c>
      <c r="EB99" s="180">
        <f t="shared" si="206"/>
        <v>100220432734.83612</v>
      </c>
      <c r="ED99" s="180">
        <f t="shared" si="207"/>
        <v>1911024778254</v>
      </c>
      <c r="EF99" s="182">
        <f t="shared" si="208"/>
        <v>5.2443293187648836E-2</v>
      </c>
      <c r="EG99" s="183">
        <v>5.2996535954619402E-2</v>
      </c>
    </row>
    <row r="100" spans="1:137" ht="15.75">
      <c r="A100" s="171">
        <v>40940</v>
      </c>
      <c r="B100" s="172">
        <v>2048078262431.7346</v>
      </c>
      <c r="C100" s="173">
        <v>97004694958.609421</v>
      </c>
      <c r="D100" s="610"/>
      <c r="E100" s="174">
        <v>9.4619528645916204E-2</v>
      </c>
      <c r="F100" s="175">
        <f>F99*(1+E99)</f>
        <v>0</v>
      </c>
      <c r="G100" s="175">
        <f t="shared" si="169"/>
        <v>0</v>
      </c>
      <c r="H100" s="176">
        <v>3.841691119656946E-2</v>
      </c>
      <c r="I100" s="175">
        <f>I99*(1+H99)</f>
        <v>58511165.565451093</v>
      </c>
      <c r="J100" s="175">
        <f t="shared" si="170"/>
        <v>2247818.2515357076</v>
      </c>
      <c r="K100" s="176">
        <v>1.6508490021586639E-2</v>
      </c>
      <c r="L100" s="175">
        <f>L99*(1+K99)</f>
        <v>442494410.5549466</v>
      </c>
      <c r="M100" s="177">
        <f t="shared" si="171"/>
        <v>7304914.5612541977</v>
      </c>
      <c r="N100" s="174">
        <v>-4.5516133922987978E-2</v>
      </c>
      <c r="O100" s="175">
        <f>O99*(1+N99)</f>
        <v>433448467.63869441</v>
      </c>
      <c r="P100" s="175">
        <f t="shared" si="172"/>
        <v>-19728898.501756735</v>
      </c>
      <c r="Q100" s="176">
        <v>3.1935684447414119E-2</v>
      </c>
      <c r="R100" s="178">
        <f>R99*(1+Q99)</f>
        <v>383356931.58035302</v>
      </c>
      <c r="S100" s="178">
        <f t="shared" si="173"/>
        <v>12242765.997679079</v>
      </c>
      <c r="T100" s="176">
        <v>3.8791281204459828E-2</v>
      </c>
      <c r="U100" s="178">
        <f>U99*(1+T99)</f>
        <v>225127424.40364486</v>
      </c>
      <c r="V100" s="178">
        <f t="shared" si="174"/>
        <v>8732981.226877559</v>
      </c>
      <c r="W100" s="176">
        <v>9.6921627574223321E-3</v>
      </c>
      <c r="X100" s="178">
        <f>X99*(1+W99)</f>
        <v>54671603.494647339</v>
      </c>
      <c r="Y100" s="179">
        <f t="shared" si="175"/>
        <v>529886.07927938155</v>
      </c>
      <c r="Z100" s="174">
        <v>0.11658565032316286</v>
      </c>
      <c r="AA100" s="175">
        <f>AA99*(1+Z99)</f>
        <v>0</v>
      </c>
      <c r="AB100" s="177">
        <f t="shared" si="176"/>
        <v>0</v>
      </c>
      <c r="AC100" s="174">
        <v>-1.9408118437342043E-2</v>
      </c>
      <c r="AD100" s="175">
        <f>AD99*(1+AC99)</f>
        <v>0</v>
      </c>
      <c r="AE100" s="177">
        <f t="shared" si="177"/>
        <v>0</v>
      </c>
      <c r="AF100" s="174">
        <v>-2.0234890334965401E-2</v>
      </c>
      <c r="AG100" s="175">
        <f>AG99*(1+AF99)</f>
        <v>83640795.154293582</v>
      </c>
      <c r="AH100" s="175">
        <f t="shared" si="168"/>
        <v>-1692462.3174764363</v>
      </c>
      <c r="AI100" s="331">
        <v>-1.1771507241262446E-2</v>
      </c>
      <c r="AJ100" s="231">
        <f>AJ99*(1+AI99)</f>
        <v>11537767992.622826</v>
      </c>
      <c r="AK100" s="173">
        <f t="shared" si="178"/>
        <v>-135816919.47316566</v>
      </c>
      <c r="AL100" s="332">
        <v>9.5923117140553158E-3</v>
      </c>
      <c r="AM100" s="173">
        <f>AM99*(1+AL99)</f>
        <v>8270256664.8581371</v>
      </c>
      <c r="AN100" s="173">
        <f t="shared" si="179"/>
        <v>79330879.884562761</v>
      </c>
      <c r="AO100" s="332">
        <v>1.1952299988729372E-2</v>
      </c>
      <c r="AP100" s="173">
        <f>AP99*(1+AO99)</f>
        <v>4800701686.3721113</v>
      </c>
      <c r="AQ100" s="316">
        <f t="shared" si="180"/>
        <v>57379426.711918466</v>
      </c>
      <c r="AR100" s="332">
        <v>1.751642417842867E-2</v>
      </c>
      <c r="AS100" s="173">
        <f>AS99*(1+AR99)</f>
        <v>84752639.850109726</v>
      </c>
      <c r="AT100" s="173">
        <f t="shared" si="181"/>
        <v>1484563.1898561192</v>
      </c>
      <c r="AU100" s="332">
        <v>2.8755118209356507E-2</v>
      </c>
      <c r="AV100" s="173">
        <f>AV99*(1+AU99)</f>
        <v>317386856.090702</v>
      </c>
      <c r="AW100" s="173">
        <f t="shared" si="182"/>
        <v>9126496.5649841577</v>
      </c>
      <c r="AX100" s="176">
        <v>-1.3525919538172998E-2</v>
      </c>
      <c r="AY100" s="178">
        <f>AY99*(1+AX99)</f>
        <v>307019840.41565001</v>
      </c>
      <c r="AZ100" s="179">
        <f t="shared" si="183"/>
        <v>-4152725.6580847963</v>
      </c>
      <c r="BA100" s="174">
        <v>-4.6306449305566939E-2</v>
      </c>
      <c r="BB100" s="177">
        <f>BB99*(1+BA99)</f>
        <v>249875998.64810646</v>
      </c>
      <c r="BC100" s="177">
        <f t="shared" si="184"/>
        <v>-11570870.264076455</v>
      </c>
      <c r="BD100" s="332">
        <v>0.11514291965469385</v>
      </c>
      <c r="BE100" s="173">
        <f>BE99*(1+BD99)</f>
        <v>1205644946.5550618</v>
      </c>
      <c r="BF100" s="172">
        <f t="shared" si="185"/>
        <v>138821479.21327713</v>
      </c>
      <c r="BG100" s="203">
        <v>1.9233644293145211E-2</v>
      </c>
      <c r="BH100" s="177">
        <f>BH99*(1+BG99)</f>
        <v>354147906.20880961</v>
      </c>
      <c r="BI100" s="177">
        <f t="shared" si="136"/>
        <v>6811554.8551823962</v>
      </c>
      <c r="BJ100" s="203">
        <v>4.0352848830738433E-2</v>
      </c>
      <c r="BK100" s="177">
        <f>BK99*(1+BJ99)</f>
        <v>3474636.7205401692</v>
      </c>
      <c r="BL100" s="177">
        <f t="shared" si="137"/>
        <v>140211.49032569019</v>
      </c>
      <c r="BM100" s="203">
        <v>-2.245855053237629E-2</v>
      </c>
      <c r="BN100" s="177">
        <f>BN99*(1+BM99)</f>
        <v>1075326007.5766866</v>
      </c>
      <c r="BO100" s="177">
        <f t="shared" si="186"/>
        <v>-24150263.479939464</v>
      </c>
      <c r="BP100" s="332">
        <v>4.9027384317654223E-3</v>
      </c>
      <c r="BQ100" s="173">
        <f>BQ99*(1+BP99)</f>
        <v>901021677.58935916</v>
      </c>
      <c r="BR100" s="172">
        <f t="shared" si="187"/>
        <v>4417473.6065711044</v>
      </c>
      <c r="BS100" s="174">
        <v>0.23310932389039141</v>
      </c>
      <c r="BT100" s="175">
        <f>BT99*(1+BS99)</f>
        <v>2624609328.3360677</v>
      </c>
      <c r="BU100" s="177">
        <f t="shared" si="188"/>
        <v>611820906.00483501</v>
      </c>
      <c r="BV100" s="174">
        <v>5.3399250670803422E-2</v>
      </c>
      <c r="BW100" s="175">
        <f>BW99*(1+BV99)</f>
        <v>569400191.49013495</v>
      </c>
      <c r="BX100" s="177">
        <f t="shared" si="209"/>
        <v>30405543.557385188</v>
      </c>
      <c r="BY100" s="174">
        <v>9.0728187643440671E-3</v>
      </c>
      <c r="BZ100" s="175">
        <f>BZ99*(1+BY99)</f>
        <v>128979833.09537968</v>
      </c>
      <c r="CA100" s="177">
        <f t="shared" si="189"/>
        <v>1170210.6499297267</v>
      </c>
      <c r="CB100" s="174">
        <v>-6.1580769265502586E-2</v>
      </c>
      <c r="CC100" s="175">
        <f>CC99*(1+CB99)</f>
        <v>695472418.62924325</v>
      </c>
      <c r="CD100" s="177">
        <f t="shared" si="190"/>
        <v>-42827726.542128451</v>
      </c>
      <c r="CE100" s="174">
        <v>7.1953325184859501E-2</v>
      </c>
      <c r="CF100" s="175">
        <v>0</v>
      </c>
      <c r="CG100" s="177">
        <f t="shared" si="191"/>
        <v>0</v>
      </c>
      <c r="CH100" s="174">
        <v>3.4956678935864682E-2</v>
      </c>
      <c r="CI100" s="175">
        <f>CI99*(1+CH99)</f>
        <v>332857188.94171941</v>
      </c>
      <c r="CJ100" s="177">
        <f t="shared" si="192"/>
        <v>11635581.885330133</v>
      </c>
      <c r="CK100" s="174">
        <v>9.1084201016831123E-2</v>
      </c>
      <c r="CL100" s="175">
        <f>CL99*(1+CK99)</f>
        <v>84985487.800167918</v>
      </c>
      <c r="CM100" s="177">
        <f t="shared" si="193"/>
        <v>7740835.2543039434</v>
      </c>
      <c r="CN100" s="174">
        <v>5.3612222363914407E-2</v>
      </c>
      <c r="CO100" s="175">
        <f>CO99*(1+CN99)</f>
        <v>429354821.42333573</v>
      </c>
      <c r="CP100" s="177">
        <f t="shared" si="194"/>
        <v>23018666.159166638</v>
      </c>
      <c r="CQ100" s="174">
        <v>8.8221166597084705E-2</v>
      </c>
      <c r="CR100" s="175">
        <f>CR99*(1+CQ99)</f>
        <v>145904953.18403879</v>
      </c>
      <c r="CS100" s="177">
        <f t="shared" si="195"/>
        <v>12871905.18218893</v>
      </c>
      <c r="CT100" s="174">
        <v>3.4823108287184545E-2</v>
      </c>
      <c r="CU100" s="175">
        <f>CU99*(1+CT99)</f>
        <v>184490740.52706441</v>
      </c>
      <c r="CV100" s="177">
        <f t="shared" si="196"/>
        <v>6424541.0353568308</v>
      </c>
      <c r="CW100" s="174">
        <v>-4.5237418858757747E-2</v>
      </c>
      <c r="CX100" s="175">
        <v>0</v>
      </c>
      <c r="CY100" s="177">
        <f t="shared" si="197"/>
        <v>0</v>
      </c>
      <c r="CZ100" s="174">
        <v>3.9547457500025605E-2</v>
      </c>
      <c r="DA100" s="175">
        <f>DA99*(1+CZ99)</f>
        <v>122060681.78916496</v>
      </c>
      <c r="DB100" s="177">
        <f t="shared" si="198"/>
        <v>4827189.625481151</v>
      </c>
      <c r="DC100" s="332">
        <v>0.15201779471953936</v>
      </c>
      <c r="DD100" s="334">
        <v>0</v>
      </c>
      <c r="DE100" s="316">
        <f t="shared" si="199"/>
        <v>0</v>
      </c>
      <c r="DF100" s="174">
        <v>-7.6137584451973384E-2</v>
      </c>
      <c r="DG100" s="175">
        <f>DG99*(1+DF99)</f>
        <v>45092787.654609151</v>
      </c>
      <c r="DH100" s="177">
        <f t="shared" si="200"/>
        <v>-3433255.9282277068</v>
      </c>
      <c r="DI100" s="332">
        <v>-1.0175497546425875E-3</v>
      </c>
      <c r="DJ100" s="173">
        <f>DJ99*(1+DI99)</f>
        <v>273227714.46111006</v>
      </c>
      <c r="DK100" s="173">
        <f t="shared" si="201"/>
        <v>-278022.79381145752</v>
      </c>
      <c r="DL100" s="174">
        <v>-9.7745141838883758E-5</v>
      </c>
      <c r="DM100" s="175">
        <f>DM99*(1+DL99)</f>
        <v>284229864.09612828</v>
      </c>
      <c r="DN100" s="177">
        <f t="shared" si="202"/>
        <v>-27782.088380922713</v>
      </c>
      <c r="DO100" s="332">
        <v>0.10193597954121048</v>
      </c>
      <c r="DP100" s="173">
        <f>DP99*(1+DO99)</f>
        <v>23128241.008869983</v>
      </c>
      <c r="DQ100" s="173">
        <f t="shared" si="203"/>
        <v>2357599.9023043555</v>
      </c>
      <c r="DR100" s="431">
        <v>-2.8665965916987807E-2</v>
      </c>
      <c r="DS100" s="335">
        <v>85681954.666307077</v>
      </c>
      <c r="DT100" s="335">
        <v>-2456155.992165253</v>
      </c>
      <c r="DU100" s="174">
        <v>6.4506453258482518E-2</v>
      </c>
      <c r="DV100" s="175">
        <f>DV99*(1+DU99)</f>
        <v>744038.99527117121</v>
      </c>
      <c r="DW100" s="177">
        <f t="shared" si="204"/>
        <v>47995.316670948101</v>
      </c>
      <c r="DX100" s="174">
        <v>6.5189643932435551E-2</v>
      </c>
      <c r="DY100" s="179">
        <f>DY99*(1+DX99)</f>
        <v>14203544.899876893</v>
      </c>
      <c r="DZ100" s="179">
        <f t="shared" si="205"/>
        <v>925924.03460133553</v>
      </c>
      <c r="EB100" s="180">
        <f t="shared" si="206"/>
        <v>96209012691.407761</v>
      </c>
      <c r="ED100" s="180">
        <f t="shared" si="207"/>
        <v>2011245210988.8359</v>
      </c>
      <c r="EF100" s="182">
        <f t="shared" si="208"/>
        <v>4.7835545942260443E-2</v>
      </c>
      <c r="EG100" s="183">
        <v>4.7363763747696498E-2</v>
      </c>
    </row>
    <row r="101" spans="1:137" ht="15.75">
      <c r="A101" s="171">
        <v>40969</v>
      </c>
      <c r="B101" s="172">
        <v>2145082957390.344</v>
      </c>
      <c r="C101" s="173">
        <v>13616873187.117205</v>
      </c>
      <c r="D101" s="610"/>
      <c r="E101" s="174">
        <v>-1.5220245753797317E-2</v>
      </c>
      <c r="F101" s="175">
        <f t="shared" ref="F101:F110" si="274">F100*(1+E100)</f>
        <v>0</v>
      </c>
      <c r="G101" s="175">
        <f t="shared" si="169"/>
        <v>0</v>
      </c>
      <c r="H101" s="176">
        <v>-4.6590810537306779E-2</v>
      </c>
      <c r="I101" s="175">
        <f t="shared" ref="I101:I110" si="275">I100*(1+H100)</f>
        <v>60758983.816986807</v>
      </c>
      <c r="J101" s="175">
        <f t="shared" si="170"/>
        <v>-2830810.3034565211</v>
      </c>
      <c r="K101" s="176">
        <v>-7.0551058361282254E-2</v>
      </c>
      <c r="L101" s="175">
        <f t="shared" ref="L101:L110" si="276">L100*(1+K100)</f>
        <v>449799325.1162008</v>
      </c>
      <c r="M101" s="177">
        <f t="shared" si="171"/>
        <v>-31733818.437138453</v>
      </c>
      <c r="N101" s="174">
        <v>-0.16930284475631233</v>
      </c>
      <c r="O101" s="175">
        <f t="shared" ref="O101:O110" si="277">O100*(1+N100)</f>
        <v>413719569.13693768</v>
      </c>
      <c r="P101" s="175">
        <f t="shared" si="172"/>
        <v>-70043899.986239389</v>
      </c>
      <c r="Q101" s="176">
        <v>-8.4608599824552141E-2</v>
      </c>
      <c r="R101" s="178">
        <f t="shared" ref="R101:R110" si="278">R100*(1+Q100)</f>
        <v>395599697.57803208</v>
      </c>
      <c r="S101" s="178">
        <f t="shared" si="173"/>
        <v>-33471136.503093567</v>
      </c>
      <c r="T101" s="176">
        <v>-2.8218365729564692E-2</v>
      </c>
      <c r="U101" s="178">
        <f t="shared" ref="U101:U110" si="279">U100*(1+T100)</f>
        <v>233860405.6305224</v>
      </c>
      <c r="V101" s="178">
        <f t="shared" si="174"/>
        <v>-6599158.4557464309</v>
      </c>
      <c r="W101" s="176">
        <v>-6.6019947132619022E-2</v>
      </c>
      <c r="X101" s="178">
        <f t="shared" ref="X101:X110" si="280">X100*(1+W100)</f>
        <v>55201489.573926717</v>
      </c>
      <c r="Y101" s="179">
        <f t="shared" si="175"/>
        <v>-3644399.4233124619</v>
      </c>
      <c r="Z101" s="174">
        <v>-3.0772988204320607E-2</v>
      </c>
      <c r="AA101" s="175">
        <f t="shared" ref="AA101:AA110" si="281">AA100*(1+Z100)</f>
        <v>0</v>
      </c>
      <c r="AB101" s="177">
        <f t="shared" si="176"/>
        <v>0</v>
      </c>
      <c r="AC101" s="174">
        <v>2.4956747244371195E-2</v>
      </c>
      <c r="AD101" s="175">
        <f t="shared" ref="AD101:AD110" si="282">AD100*(1+AC100)</f>
        <v>0</v>
      </c>
      <c r="AE101" s="177">
        <f t="shared" si="177"/>
        <v>0</v>
      </c>
      <c r="AF101" s="174">
        <v>-0.32554276075490696</v>
      </c>
      <c r="AG101" s="175">
        <f t="shared" ref="AG101:AG110" si="283">AG100*(1+AF100)</f>
        <v>81948332.836817145</v>
      </c>
      <c r="AH101" s="175">
        <f t="shared" si="168"/>
        <v>-26677686.51095945</v>
      </c>
      <c r="AI101" s="331">
        <v>-7.159047022902941E-2</v>
      </c>
      <c r="AJ101" s="231">
        <f t="shared" ref="AJ101:AJ110" si="284">AJ100*(1+AI100)</f>
        <v>11401951073.14966</v>
      </c>
      <c r="AK101" s="173">
        <f t="shared" si="178"/>
        <v>-816271038.85517073</v>
      </c>
      <c r="AL101" s="332">
        <v>-8.0401614156474552E-2</v>
      </c>
      <c r="AM101" s="173">
        <f t="shared" ref="AM101:AM110" si="285">AM100*(1+AL100)</f>
        <v>8349587544.7426996</v>
      </c>
      <c r="AN101" s="173">
        <f t="shared" si="179"/>
        <v>-671320316.13810825</v>
      </c>
      <c r="AO101" s="332">
        <v>-6.8382692801919456E-2</v>
      </c>
      <c r="AP101" s="173">
        <f t="shared" ref="AP101:AP110" si="286">AP100*(1+AO100)</f>
        <v>4858081113.0840302</v>
      </c>
      <c r="AQ101" s="316">
        <f t="shared" si="180"/>
        <v>-332208668.36283219</v>
      </c>
      <c r="AR101" s="332">
        <v>6.4287578926362415E-2</v>
      </c>
      <c r="AS101" s="173">
        <f t="shared" ref="AS101:AS110" si="287">AS100*(1+AR100)</f>
        <v>86237203.039965853</v>
      </c>
      <c r="AT101" s="173">
        <f t="shared" si="181"/>
        <v>5543980.9968205458</v>
      </c>
      <c r="AU101" s="332">
        <v>-9.3390920613551073E-2</v>
      </c>
      <c r="AV101" s="173">
        <f t="shared" ref="AV101:AV110" si="288">AV100*(1+AU100)</f>
        <v>326513352.6556862</v>
      </c>
      <c r="AW101" s="173">
        <f t="shared" si="182"/>
        <v>-30493382.597131595</v>
      </c>
      <c r="AX101" s="176">
        <v>-0.16970006951458055</v>
      </c>
      <c r="AY101" s="178">
        <f t="shared" ref="AY101:AY110" si="289">AY100*(1+AX100)</f>
        <v>302867114.7575652</v>
      </c>
      <c r="AZ101" s="179">
        <f t="shared" si="183"/>
        <v>-51396570.42803926</v>
      </c>
      <c r="BA101" s="174">
        <v>-0.21530353754958781</v>
      </c>
      <c r="BB101" s="177">
        <f t="shared" ref="BB101:BB110" si="290">BB100*(1+BA100)</f>
        <v>238305128.38403001</v>
      </c>
      <c r="BC101" s="177">
        <f t="shared" si="184"/>
        <v>-51307937.157290347</v>
      </c>
      <c r="BD101" s="332">
        <v>-4.2825944060668732E-2</v>
      </c>
      <c r="BE101" s="173">
        <f t="shared" ref="BE101:BE110" si="291">BE100*(1+BD100)</f>
        <v>1344466425.7683389</v>
      </c>
      <c r="BF101" s="172">
        <f t="shared" si="185"/>
        <v>-57578043.941402115</v>
      </c>
      <c r="BG101" s="203">
        <v>-1.5752410137616319E-2</v>
      </c>
      <c r="BH101" s="177">
        <f t="shared" ref="BH101:BH110" si="292">BH100*(1+BG100)</f>
        <v>360959461.06399196</v>
      </c>
      <c r="BI101" s="177">
        <f t="shared" si="136"/>
        <v>-5685981.4737329502</v>
      </c>
      <c r="BJ101" s="203">
        <v>1.6922523127530651E-2</v>
      </c>
      <c r="BK101" s="177">
        <f t="shared" ref="BK101:BK110" si="293">BK100*(1+BJ100)</f>
        <v>3614848.2108658599</v>
      </c>
      <c r="BL101" s="177">
        <f t="shared" si="137"/>
        <v>61172.352450890306</v>
      </c>
      <c r="BM101" s="203">
        <v>-0.14638842802976801</v>
      </c>
      <c r="BN101" s="177">
        <f t="shared" ref="BN101:BN110" si="294">BN100*(1+BM100)</f>
        <v>1051175744.0967472</v>
      </c>
      <c r="BO101" s="177">
        <f t="shared" si="186"/>
        <v>-153879964.76134449</v>
      </c>
      <c r="BP101" s="332">
        <v>-8.5245140589305782E-2</v>
      </c>
      <c r="BQ101" s="173">
        <f t="shared" ref="BQ101:BQ110" si="295">BQ100*(1+BP100)</f>
        <v>905439151.19593036</v>
      </c>
      <c r="BR101" s="172">
        <f t="shared" si="187"/>
        <v>-77184287.738758773</v>
      </c>
      <c r="BS101" s="174">
        <v>9.5994959375631239E-2</v>
      </c>
      <c r="BT101" s="175">
        <f t="shared" ref="BT101:BT110" si="296">BT100*(1+BS100)</f>
        <v>3236430234.3409028</v>
      </c>
      <c r="BU101" s="177">
        <f t="shared" si="188"/>
        <v>310680988.86761963</v>
      </c>
      <c r="BV101" s="174">
        <v>2.6440614944580835E-3</v>
      </c>
      <c r="BW101" s="175">
        <f t="shared" ref="BW101:BW110" si="297">BW100*(1+BV100)</f>
        <v>599805735.04752016</v>
      </c>
      <c r="BX101" s="177">
        <f t="shared" si="209"/>
        <v>1585923.2481942754</v>
      </c>
      <c r="BY101" s="174">
        <v>1.3885409054109434E-3</v>
      </c>
      <c r="BZ101" s="175">
        <f t="shared" ref="BZ101:BZ110" si="298">BZ100*(1+BY100)</f>
        <v>130150043.74530941</v>
      </c>
      <c r="CA101" s="177">
        <f t="shared" si="189"/>
        <v>180718.65958138581</v>
      </c>
      <c r="CB101" s="174">
        <v>1.4920811511359456E-2</v>
      </c>
      <c r="CC101" s="175">
        <f t="shared" ref="CC101:CC110" si="299">CC100*(1+CB100)</f>
        <v>652644692.08711481</v>
      </c>
      <c r="CD101" s="177">
        <f t="shared" si="190"/>
        <v>9737988.4345210698</v>
      </c>
      <c r="CE101" s="174">
        <v>0.13615047571980046</v>
      </c>
      <c r="CF101" s="175">
        <v>0</v>
      </c>
      <c r="CG101" s="177">
        <f t="shared" si="191"/>
        <v>0</v>
      </c>
      <c r="CH101" s="174">
        <v>-5.167099422441343E-2</v>
      </c>
      <c r="CI101" s="175">
        <f t="shared" ref="CI101:CI110" si="300">CI100*(1+CH100)</f>
        <v>344492770.82704955</v>
      </c>
      <c r="CJ101" s="177">
        <f t="shared" si="192"/>
        <v>-17800283.971756656</v>
      </c>
      <c r="CK101" s="174">
        <v>-0.11384499461811447</v>
      </c>
      <c r="CL101" s="175">
        <f t="shared" ref="CL101:CL110" si="301">CL100*(1+CK100)</f>
        <v>92726323.054471865</v>
      </c>
      <c r="CM101" s="177">
        <f t="shared" si="193"/>
        <v>-10556427.749093892</v>
      </c>
      <c r="CN101" s="174">
        <v>1.0760763826023075E-3</v>
      </c>
      <c r="CO101" s="175">
        <f t="shared" ref="CO101:CO110" si="302">CO100*(1+CN100)</f>
        <v>452373487.58250237</v>
      </c>
      <c r="CP101" s="177">
        <f t="shared" si="194"/>
        <v>486788.42610296904</v>
      </c>
      <c r="CQ101" s="174">
        <v>-0.12367840291639011</v>
      </c>
      <c r="CR101" s="175">
        <f t="shared" ref="CR101:CR110" si="303">CR100*(1+CQ100)</f>
        <v>158776858.36622772</v>
      </c>
      <c r="CS101" s="177">
        <f t="shared" si="195"/>
        <v>-19637268.262816917</v>
      </c>
      <c r="CT101" s="174">
        <v>-7.938809263069857E-2</v>
      </c>
      <c r="CU101" s="175">
        <f t="shared" ref="CU101:CU110" si="304">CU100*(1+CT100)</f>
        <v>190915281.56242126</v>
      </c>
      <c r="CV101" s="177">
        <f t="shared" si="196"/>
        <v>-15156400.057293398</v>
      </c>
      <c r="CW101" s="174">
        <v>-4.8828193840647141E-2</v>
      </c>
      <c r="CX101" s="175">
        <v>0</v>
      </c>
      <c r="CY101" s="177">
        <f t="shared" si="197"/>
        <v>0</v>
      </c>
      <c r="CZ101" s="174">
        <v>-6.7282621146929596E-3</v>
      </c>
      <c r="DA101" s="175">
        <f t="shared" ref="DA101:DA110" si="305">DA100*(1+CZ100)</f>
        <v>126887871.41464612</v>
      </c>
      <c r="DB101" s="177">
        <f t="shared" si="198"/>
        <v>-853734.85805319529</v>
      </c>
      <c r="DC101" s="332">
        <v>-0.11978683479872224</v>
      </c>
      <c r="DD101" s="334">
        <v>0</v>
      </c>
      <c r="DE101" s="316">
        <f t="shared" si="199"/>
        <v>0</v>
      </c>
      <c r="DF101" s="174">
        <v>-6.918959000459482E-2</v>
      </c>
      <c r="DG101" s="175">
        <f t="shared" ref="DG101:DG110" si="306">DG100*(1+DF100)</f>
        <v>41659531.726381443</v>
      </c>
      <c r="DH101" s="177">
        <f t="shared" si="200"/>
        <v>-2882405.9199317424</v>
      </c>
      <c r="DI101" s="332">
        <v>1.4899159613715601E-2</v>
      </c>
      <c r="DJ101" s="173">
        <f t="shared" ref="DJ101:DJ110" si="307">DJ100*(1+DI100)</f>
        <v>272949691.66729861</v>
      </c>
      <c r="DK101" s="173">
        <f t="shared" si="201"/>
        <v>4066721.0226655412</v>
      </c>
      <c r="DL101" s="174">
        <v>-4.3828245866564856E-2</v>
      </c>
      <c r="DM101" s="175">
        <f t="shared" ref="DM101:DM110" si="308">DM100*(1+DL100)</f>
        <v>284202082.00774735</v>
      </c>
      <c r="DN101" s="177">
        <f t="shared" si="202"/>
        <v>-12456078.726025179</v>
      </c>
      <c r="DO101" s="332">
        <v>9.5654641288134348E-2</v>
      </c>
      <c r="DP101" s="173">
        <f t="shared" ref="DP101:DP110" si="309">DP100*(1+DO100)</f>
        <v>25485840.911174338</v>
      </c>
      <c r="DQ101" s="173">
        <f t="shared" si="203"/>
        <v>2437838.9702848406</v>
      </c>
      <c r="DR101" s="431">
        <v>1.8748760166314893E-3</v>
      </c>
      <c r="DS101" s="335">
        <v>83225798.674141824</v>
      </c>
      <c r="DT101" s="335">
        <v>156038.05389914929</v>
      </c>
      <c r="DU101" s="174">
        <v>-5.7663114843647674E-2</v>
      </c>
      <c r="DV101" s="175">
        <f t="shared" ref="DV101:DV110" si="310">DV100*(1+DU100)</f>
        <v>792034.31194211927</v>
      </c>
      <c r="DW101" s="177">
        <f t="shared" si="204"/>
        <v>-45671.165489627892</v>
      </c>
      <c r="DX101" s="174">
        <v>-2.2134784062170565E-2</v>
      </c>
      <c r="DY101" s="179">
        <f t="shared" ref="DY101:DY110" si="311">DY100*(1+DX100)</f>
        <v>15129468.934478227</v>
      </c>
      <c r="DZ101" s="179">
        <f t="shared" si="205"/>
        <v>-334887.52783999336</v>
      </c>
      <c r="EB101" s="180">
        <f t="shared" si="206"/>
        <v>15783985287.39712</v>
      </c>
      <c r="ED101" s="180">
        <f t="shared" si="207"/>
        <v>2107454223680.2432</v>
      </c>
      <c r="EF101" s="182">
        <f t="shared" si="208"/>
        <v>7.4895981654270888E-3</v>
      </c>
      <c r="EG101" s="183">
        <v>6.3479471226060005E-3</v>
      </c>
    </row>
    <row r="102" spans="1:137" ht="15.75">
      <c r="A102" s="171">
        <v>41000</v>
      </c>
      <c r="B102" s="172">
        <v>2158699830577.4612</v>
      </c>
      <c r="C102" s="173">
        <v>-36388096485.959846</v>
      </c>
      <c r="D102" s="610"/>
      <c r="E102" s="174">
        <v>6.0069725582923089E-2</v>
      </c>
      <c r="F102" s="175">
        <f t="shared" si="274"/>
        <v>0</v>
      </c>
      <c r="G102" s="175">
        <f t="shared" si="169"/>
        <v>0</v>
      </c>
      <c r="H102" s="176">
        <v>-9.5141098747962404E-3</v>
      </c>
      <c r="I102" s="175">
        <f t="shared" si="275"/>
        <v>57928173.513530292</v>
      </c>
      <c r="J102" s="175">
        <f t="shared" si="170"/>
        <v>-551135.00765398855</v>
      </c>
      <c r="K102" s="176">
        <v>1.8647956863777869E-2</v>
      </c>
      <c r="L102" s="175">
        <f t="shared" si="276"/>
        <v>418065506.67906237</v>
      </c>
      <c r="M102" s="177">
        <f t="shared" si="171"/>
        <v>7796067.5347845936</v>
      </c>
      <c r="N102" s="174">
        <v>-1.8046822772786065E-2</v>
      </c>
      <c r="O102" s="175">
        <f t="shared" si="277"/>
        <v>343675669.1506983</v>
      </c>
      <c r="P102" s="175">
        <f t="shared" si="172"/>
        <v>-6202253.8924813112</v>
      </c>
      <c r="Q102" s="176">
        <v>9.7471672736144845E-3</v>
      </c>
      <c r="R102" s="178">
        <f t="shared" si="278"/>
        <v>362128561.07493854</v>
      </c>
      <c r="S102" s="178">
        <f t="shared" si="173"/>
        <v>3529727.6593507449</v>
      </c>
      <c r="T102" s="176">
        <v>-4.3087440787752618E-2</v>
      </c>
      <c r="U102" s="178">
        <f t="shared" si="279"/>
        <v>227261247.17477596</v>
      </c>
      <c r="V102" s="178">
        <f t="shared" si="174"/>
        <v>-9792105.5309939701</v>
      </c>
      <c r="W102" s="176">
        <v>9.9081999901470097E-2</v>
      </c>
      <c r="X102" s="178">
        <f t="shared" si="280"/>
        <v>51557090.150614254</v>
      </c>
      <c r="Y102" s="179">
        <f t="shared" si="175"/>
        <v>5108379.6012232462</v>
      </c>
      <c r="Z102" s="174">
        <v>3.2240732019611459E-2</v>
      </c>
      <c r="AA102" s="175">
        <f t="shared" si="281"/>
        <v>0</v>
      </c>
      <c r="AB102" s="177">
        <f t="shared" si="176"/>
        <v>0</v>
      </c>
      <c r="AC102" s="174">
        <v>3.3146717252591197E-2</v>
      </c>
      <c r="AD102" s="175">
        <f t="shared" si="282"/>
        <v>0</v>
      </c>
      <c r="AE102" s="177">
        <f t="shared" si="177"/>
        <v>0</v>
      </c>
      <c r="AF102" s="174">
        <v>-6.2864257330769627E-2</v>
      </c>
      <c r="AG102" s="175">
        <f t="shared" si="283"/>
        <v>55270646.325857699</v>
      </c>
      <c r="AH102" s="175">
        <f t="shared" si="168"/>
        <v>-3474548.1334666754</v>
      </c>
      <c r="AI102" s="331">
        <v>1.2905389756775257E-2</v>
      </c>
      <c r="AJ102" s="231">
        <f t="shared" si="284"/>
        <v>10585680034.294489</v>
      </c>
      <c r="AK102" s="173">
        <f t="shared" si="178"/>
        <v>136612326.68308446</v>
      </c>
      <c r="AL102" s="332">
        <v>-4.2882783253437154E-2</v>
      </c>
      <c r="AM102" s="173">
        <f t="shared" si="285"/>
        <v>7678267228.6045914</v>
      </c>
      <c r="AN102" s="173">
        <f t="shared" si="179"/>
        <v>-329265469.32622027</v>
      </c>
      <c r="AO102" s="332">
        <v>2.3335608688521445E-2</v>
      </c>
      <c r="AP102" s="173">
        <f t="shared" si="286"/>
        <v>4525872444.7211981</v>
      </c>
      <c r="AQ102" s="316">
        <f t="shared" si="180"/>
        <v>105613988.34417579</v>
      </c>
      <c r="AR102" s="332">
        <v>-0.40546435699003092</v>
      </c>
      <c r="AS102" s="173">
        <f t="shared" si="287"/>
        <v>91781184.036786392</v>
      </c>
      <c r="AT102" s="173">
        <f t="shared" si="181"/>
        <v>-37213998.769259281</v>
      </c>
      <c r="AU102" s="332">
        <v>-0.15747541360002523</v>
      </c>
      <c r="AV102" s="173">
        <f t="shared" si="288"/>
        <v>296019970.05855459</v>
      </c>
      <c r="AW102" s="173">
        <f t="shared" si="182"/>
        <v>-46615867.218837969</v>
      </c>
      <c r="AX102" s="176">
        <v>-0.20699638331161804</v>
      </c>
      <c r="AY102" s="178">
        <f t="shared" si="289"/>
        <v>251470544.32952595</v>
      </c>
      <c r="AZ102" s="179">
        <f t="shared" si="183"/>
        <v>-52053493.185615793</v>
      </c>
      <c r="BA102" s="174">
        <v>8.6229628611767094E-3</v>
      </c>
      <c r="BB102" s="177">
        <f t="shared" si="290"/>
        <v>186997191.22673967</v>
      </c>
      <c r="BC102" s="177">
        <f t="shared" si="184"/>
        <v>1612469.8350925355</v>
      </c>
      <c r="BD102" s="332">
        <v>-4.7860057640641961E-2</v>
      </c>
      <c r="BE102" s="173">
        <f t="shared" si="291"/>
        <v>1286888381.8269367</v>
      </c>
      <c r="BF102" s="172">
        <f t="shared" si="185"/>
        <v>-61590552.131309651</v>
      </c>
      <c r="BG102" s="203">
        <v>-4.6371992164570157E-2</v>
      </c>
      <c r="BH102" s="177">
        <f t="shared" si="292"/>
        <v>355273479.59025902</v>
      </c>
      <c r="BI102" s="177">
        <f t="shared" si="136"/>
        <v>-16474739.011839066</v>
      </c>
      <c r="BJ102" s="203">
        <v>-6.8020552812705859E-2</v>
      </c>
      <c r="BK102" s="177">
        <f t="shared" si="293"/>
        <v>3676020.5633167503</v>
      </c>
      <c r="BL102" s="177">
        <f t="shared" si="137"/>
        <v>-250044.95086767976</v>
      </c>
      <c r="BM102" s="203">
        <v>8.6700034589270256E-3</v>
      </c>
      <c r="BN102" s="177">
        <f t="shared" si="294"/>
        <v>897295779.33540261</v>
      </c>
      <c r="BO102" s="177">
        <f t="shared" si="186"/>
        <v>7779557.510518562</v>
      </c>
      <c r="BP102" s="332">
        <v>-1.5890705396003617E-2</v>
      </c>
      <c r="BQ102" s="173">
        <f t="shared" si="295"/>
        <v>828254863.45717156</v>
      </c>
      <c r="BR102" s="172">
        <f t="shared" si="187"/>
        <v>-13161554.028005116</v>
      </c>
      <c r="BS102" s="174">
        <v>-5.07028071971065E-2</v>
      </c>
      <c r="BT102" s="175">
        <f t="shared" si="296"/>
        <v>3547111223.2085228</v>
      </c>
      <c r="BU102" s="177">
        <f t="shared" si="188"/>
        <v>-179848496.45703432</v>
      </c>
      <c r="BV102" s="174">
        <v>1.0000493870730742E-2</v>
      </c>
      <c r="BW102" s="175">
        <f t="shared" si="297"/>
        <v>601391658.29571438</v>
      </c>
      <c r="BX102" s="177">
        <f t="shared" si="209"/>
        <v>6014213.5926948888</v>
      </c>
      <c r="BY102" s="174">
        <v>-1.0758391062313855E-2</v>
      </c>
      <c r="BZ102" s="175">
        <f t="shared" si="298"/>
        <v>130330762.40489079</v>
      </c>
      <c r="CA102" s="177">
        <f t="shared" si="189"/>
        <v>-1402149.3094013275</v>
      </c>
      <c r="CB102" s="174">
        <v>-1.1234552380401138E-2</v>
      </c>
      <c r="CC102" s="175">
        <f t="shared" si="299"/>
        <v>662382680.52163589</v>
      </c>
      <c r="CD102" s="177">
        <f t="shared" si="190"/>
        <v>-7441572.9201908307</v>
      </c>
      <c r="CE102" s="174">
        <v>8.1590878513022436E-2</v>
      </c>
      <c r="CF102" s="175">
        <v>0</v>
      </c>
      <c r="CG102" s="177">
        <f t="shared" si="191"/>
        <v>0</v>
      </c>
      <c r="CH102" s="174">
        <v>-8.8486527124266037E-2</v>
      </c>
      <c r="CI102" s="175">
        <f t="shared" si="300"/>
        <v>326692486.85529292</v>
      </c>
      <c r="CJ102" s="177">
        <f t="shared" si="192"/>
        <v>-28907883.599414803</v>
      </c>
      <c r="CK102" s="174">
        <v>-6.085112274494045E-2</v>
      </c>
      <c r="CL102" s="175">
        <f t="shared" si="301"/>
        <v>82169895.305377975</v>
      </c>
      <c r="CM102" s="177">
        <f t="shared" si="193"/>
        <v>-5000130.3851664616</v>
      </c>
      <c r="CN102" s="174">
        <v>1.49766354707438E-2</v>
      </c>
      <c r="CO102" s="175">
        <f t="shared" si="302"/>
        <v>452860276.00860536</v>
      </c>
      <c r="CP102" s="177">
        <f t="shared" si="194"/>
        <v>6782323.2729613064</v>
      </c>
      <c r="CQ102" s="174">
        <v>-9.4773751285297081E-2</v>
      </c>
      <c r="CR102" s="175">
        <f t="shared" si="303"/>
        <v>139139590.10341081</v>
      </c>
      <c r="CS102" s="177">
        <f t="shared" si="195"/>
        <v>-13186780.906398838</v>
      </c>
      <c r="CT102" s="174">
        <v>-0.16648682220914779</v>
      </c>
      <c r="CU102" s="175">
        <f t="shared" si="304"/>
        <v>175758881.50512788</v>
      </c>
      <c r="CV102" s="177">
        <f t="shared" si="196"/>
        <v>-29261537.656822897</v>
      </c>
      <c r="CW102" s="174">
        <v>-0.3289626496369068</v>
      </c>
      <c r="CX102" s="175">
        <v>0</v>
      </c>
      <c r="CY102" s="177">
        <f t="shared" si="197"/>
        <v>0</v>
      </c>
      <c r="CZ102" s="174">
        <v>-0.11644450914429594</v>
      </c>
      <c r="DA102" s="175">
        <f t="shared" si="305"/>
        <v>126034136.55659293</v>
      </c>
      <c r="DB102" s="177">
        <f t="shared" si="198"/>
        <v>-14675983.166757628</v>
      </c>
      <c r="DC102" s="332">
        <v>-4.4825975301736182E-2</v>
      </c>
      <c r="DD102" s="334">
        <v>0</v>
      </c>
      <c r="DE102" s="316">
        <f t="shared" si="199"/>
        <v>0</v>
      </c>
      <c r="DF102" s="174">
        <v>-0.17293716548815358</v>
      </c>
      <c r="DG102" s="175">
        <f t="shared" si="306"/>
        <v>38777125.806449704</v>
      </c>
      <c r="DH102" s="177">
        <f t="shared" si="200"/>
        <v>-6706006.2227449436</v>
      </c>
      <c r="DI102" s="332">
        <v>-1.6687486858954454E-2</v>
      </c>
      <c r="DJ102" s="173">
        <f t="shared" si="307"/>
        <v>277016412.68996418</v>
      </c>
      <c r="DK102" s="173">
        <f t="shared" si="201"/>
        <v>-4622707.7464784812</v>
      </c>
      <c r="DL102" s="174">
        <v>3.0463675635886509E-2</v>
      </c>
      <c r="DM102" s="175">
        <f t="shared" si="308"/>
        <v>271746003.28172219</v>
      </c>
      <c r="DN102" s="177">
        <f t="shared" si="202"/>
        <v>8278382.0993229356</v>
      </c>
      <c r="DO102" s="332">
        <v>-3.0318489848834309E-2</v>
      </c>
      <c r="DP102" s="173">
        <f t="shared" si="309"/>
        <v>27923679.881459177</v>
      </c>
      <c r="DQ102" s="173">
        <f t="shared" si="203"/>
        <v>-846603.80502811889</v>
      </c>
      <c r="DR102" s="431">
        <v>-0.11078524153524759</v>
      </c>
      <c r="DS102" s="335">
        <v>83381836.728040963</v>
      </c>
      <c r="DT102" s="335">
        <v>-9237476.9215685967</v>
      </c>
      <c r="DU102" s="174">
        <v>-0.10230607303114217</v>
      </c>
      <c r="DV102" s="175">
        <f t="shared" si="310"/>
        <v>746363.14645249129</v>
      </c>
      <c r="DW102" s="177">
        <f t="shared" si="204"/>
        <v>-76357.482568721636</v>
      </c>
      <c r="DX102" s="174">
        <v>-0.22642720292203206</v>
      </c>
      <c r="DY102" s="179">
        <f t="shared" si="311"/>
        <v>14794581.406638233</v>
      </c>
      <c r="DZ102" s="179">
        <f t="shared" si="205"/>
        <v>-3349895.6863073977</v>
      </c>
      <c r="EB102" s="180">
        <f t="shared" si="206"/>
        <v>-35796014578.640625</v>
      </c>
      <c r="ED102" s="180">
        <f t="shared" si="207"/>
        <v>2123238208967.6409</v>
      </c>
      <c r="EF102" s="182">
        <f t="shared" si="208"/>
        <v>-1.6859160892759805E-2</v>
      </c>
      <c r="EG102" s="183">
        <v>-1.6856487396038698E-2</v>
      </c>
    </row>
    <row r="103" spans="1:137" ht="15.75">
      <c r="A103" s="171">
        <v>41030</v>
      </c>
      <c r="B103" s="172">
        <v>2122311734091.5012</v>
      </c>
      <c r="C103" s="173">
        <v>-144818160078.19382</v>
      </c>
      <c r="D103" s="610"/>
      <c r="E103" s="174">
        <v>-4.0128366299126923E-2</v>
      </c>
      <c r="F103" s="175">
        <f t="shared" si="274"/>
        <v>0</v>
      </c>
      <c r="G103" s="175">
        <f t="shared" si="169"/>
        <v>0</v>
      </c>
      <c r="H103" s="176">
        <v>-9.4403576891751731E-2</v>
      </c>
      <c r="I103" s="175">
        <f t="shared" si="275"/>
        <v>57377038.505876303</v>
      </c>
      <c r="J103" s="175">
        <f t="shared" si="170"/>
        <v>-5416597.6664104937</v>
      </c>
      <c r="K103" s="176">
        <v>-2.210414667221151E-2</v>
      </c>
      <c r="L103" s="175">
        <f t="shared" si="276"/>
        <v>425861574.21384692</v>
      </c>
      <c r="M103" s="177">
        <f t="shared" si="171"/>
        <v>-9413306.6984817591</v>
      </c>
      <c r="N103" s="174">
        <v>-0.18782223423008504</v>
      </c>
      <c r="O103" s="175">
        <f t="shared" si="277"/>
        <v>337473415.25821704</v>
      </c>
      <c r="P103" s="175">
        <f t="shared" si="172"/>
        <v>-63385010.847055592</v>
      </c>
      <c r="Q103" s="176">
        <v>-1.6053151624024174E-2</v>
      </c>
      <c r="R103" s="178">
        <f t="shared" si="278"/>
        <v>365658288.73428929</v>
      </c>
      <c r="S103" s="178">
        <f t="shared" si="173"/>
        <v>-5869967.9516327567</v>
      </c>
      <c r="T103" s="176">
        <v>-4.3593353688294013E-2</v>
      </c>
      <c r="U103" s="178">
        <f t="shared" si="279"/>
        <v>217469141.64378199</v>
      </c>
      <c r="V103" s="178">
        <f t="shared" si="174"/>
        <v>-9480209.2079670969</v>
      </c>
      <c r="W103" s="176">
        <v>-0.39331263262557853</v>
      </c>
      <c r="X103" s="178">
        <f t="shared" si="280"/>
        <v>56665469.751837499</v>
      </c>
      <c r="Y103" s="179">
        <f t="shared" si="175"/>
        <v>-22287245.087060295</v>
      </c>
      <c r="Z103" s="174">
        <v>-0.19087808118664695</v>
      </c>
      <c r="AA103" s="175">
        <f t="shared" si="281"/>
        <v>0</v>
      </c>
      <c r="AB103" s="177">
        <f t="shared" si="176"/>
        <v>0</v>
      </c>
      <c r="AC103" s="174">
        <v>-0.20745217125827708</v>
      </c>
      <c r="AD103" s="175">
        <f t="shared" si="282"/>
        <v>0</v>
      </c>
      <c r="AE103" s="177">
        <f t="shared" si="177"/>
        <v>0</v>
      </c>
      <c r="AF103" s="174">
        <v>-0.20821839919591875</v>
      </c>
      <c r="AG103" s="175">
        <f t="shared" si="283"/>
        <v>51796098.192391023</v>
      </c>
      <c r="AH103" s="175">
        <f t="shared" si="168"/>
        <v>-10784900.650214279</v>
      </c>
      <c r="AI103" s="331">
        <v>-0.15554451462577928</v>
      </c>
      <c r="AJ103" s="231">
        <f t="shared" si="284"/>
        <v>10722292360.977573</v>
      </c>
      <c r="AK103" s="173">
        <f t="shared" si="178"/>
        <v>-1667793760.9639575</v>
      </c>
      <c r="AL103" s="332">
        <v>-0.15829543425491094</v>
      </c>
      <c r="AM103" s="173">
        <f t="shared" si="285"/>
        <v>7349001759.2783709</v>
      </c>
      <c r="AN103" s="173">
        <f t="shared" si="179"/>
        <v>-1163313424.8250742</v>
      </c>
      <c r="AO103" s="332">
        <v>-0.17972816947338977</v>
      </c>
      <c r="AP103" s="173">
        <f t="shared" si="286"/>
        <v>4631486433.0653744</v>
      </c>
      <c r="AQ103" s="316">
        <f t="shared" si="180"/>
        <v>-832408578.55567908</v>
      </c>
      <c r="AR103" s="332">
        <v>-0.57673888397418394</v>
      </c>
      <c r="AS103" s="173">
        <f t="shared" si="287"/>
        <v>54567185.267527111</v>
      </c>
      <c r="AT103" s="173">
        <f t="shared" si="181"/>
        <v>-31471017.532806117</v>
      </c>
      <c r="AU103" s="332">
        <v>-0.35180224517119635</v>
      </c>
      <c r="AV103" s="173">
        <f t="shared" si="288"/>
        <v>249404102.83971661</v>
      </c>
      <c r="AW103" s="173">
        <f t="shared" si="182"/>
        <v>-87740923.333920255</v>
      </c>
      <c r="AX103" s="176">
        <v>-0.24633369313479003</v>
      </c>
      <c r="AY103" s="178">
        <f t="shared" si="289"/>
        <v>199417051.14391014</v>
      </c>
      <c r="AZ103" s="179">
        <f t="shared" si="183"/>
        <v>-49123138.682328694</v>
      </c>
      <c r="BA103" s="174">
        <v>-0.31450179239369425</v>
      </c>
      <c r="BB103" s="177">
        <f t="shared" si="290"/>
        <v>188609661.06183222</v>
      </c>
      <c r="BC103" s="177">
        <f t="shared" si="184"/>
        <v>-59318076.466713391</v>
      </c>
      <c r="BD103" s="332">
        <v>-0.12633755629848117</v>
      </c>
      <c r="BE103" s="173">
        <f t="shared" si="291"/>
        <v>1225297829.6956272</v>
      </c>
      <c r="BF103" s="172">
        <f t="shared" si="185"/>
        <v>-154801133.54157811</v>
      </c>
      <c r="BG103" s="203">
        <v>-0.15842696847298698</v>
      </c>
      <c r="BH103" s="177">
        <f t="shared" si="292"/>
        <v>338798740.57841998</v>
      </c>
      <c r="BI103" s="177">
        <f t="shared" si="136"/>
        <v>-53674857.392305039</v>
      </c>
      <c r="BJ103" s="203">
        <v>1.9103469309682958E-2</v>
      </c>
      <c r="BK103" s="177">
        <f t="shared" si="293"/>
        <v>3425975.6124490709</v>
      </c>
      <c r="BL103" s="177">
        <f t="shared" si="137"/>
        <v>65448.019968143104</v>
      </c>
      <c r="BM103" s="203">
        <v>-0.1489239504650865</v>
      </c>
      <c r="BN103" s="177">
        <f t="shared" si="294"/>
        <v>905075336.84592128</v>
      </c>
      <c r="BO103" s="177">
        <f t="shared" si="186"/>
        <v>-134787394.63161346</v>
      </c>
      <c r="BP103" s="332">
        <v>-0.10167816714446869</v>
      </c>
      <c r="BQ103" s="173">
        <f t="shared" si="295"/>
        <v>815093309.42916644</v>
      </c>
      <c r="BR103" s="172">
        <f t="shared" si="187"/>
        <v>-82877193.75447692</v>
      </c>
      <c r="BS103" s="174">
        <v>-0.14759592902249205</v>
      </c>
      <c r="BT103" s="175">
        <f t="shared" si="296"/>
        <v>3367262726.7514882</v>
      </c>
      <c r="BU103" s="177">
        <f t="shared" si="188"/>
        <v>-496994270.4176957</v>
      </c>
      <c r="BV103" s="174">
        <v>-3.5164099192945129E-2</v>
      </c>
      <c r="BW103" s="175">
        <f t="shared" si="297"/>
        <v>607405871.88840926</v>
      </c>
      <c r="BX103" s="177">
        <f t="shared" si="209"/>
        <v>-21358880.329461344</v>
      </c>
      <c r="BY103" s="174">
        <v>1.672448570296271E-2</v>
      </c>
      <c r="BZ103" s="175">
        <f t="shared" si="298"/>
        <v>128928613.09548946</v>
      </c>
      <c r="CA103" s="177">
        <f t="shared" si="189"/>
        <v>2156264.7464183243</v>
      </c>
      <c r="CB103" s="174">
        <v>5.396154343883546E-3</v>
      </c>
      <c r="CC103" s="175">
        <f t="shared" si="299"/>
        <v>654941107.60144508</v>
      </c>
      <c r="CD103" s="177">
        <f t="shared" si="190"/>
        <v>3534163.3027714388</v>
      </c>
      <c r="CE103" s="174">
        <v>-2.3029193608336405E-2</v>
      </c>
      <c r="CF103" s="175">
        <v>0</v>
      </c>
      <c r="CG103" s="177">
        <f t="shared" si="191"/>
        <v>0</v>
      </c>
      <c r="CH103" s="174">
        <v>-0.13203117762791219</v>
      </c>
      <c r="CI103" s="175">
        <f t="shared" si="300"/>
        <v>297784603.25587809</v>
      </c>
      <c r="CJ103" s="177">
        <f t="shared" si="192"/>
        <v>-39316851.847334199</v>
      </c>
      <c r="CK103" s="174">
        <v>-0.22797908330752314</v>
      </c>
      <c r="CL103" s="175">
        <f t="shared" si="301"/>
        <v>77169764.920211509</v>
      </c>
      <c r="CM103" s="177">
        <f t="shared" si="193"/>
        <v>-17593092.265566878</v>
      </c>
      <c r="CN103" s="174">
        <v>9.0456890213311599E-3</v>
      </c>
      <c r="CO103" s="175">
        <f t="shared" si="302"/>
        <v>459642599.28156674</v>
      </c>
      <c r="CP103" s="177">
        <f t="shared" si="194"/>
        <v>4157784.0140573857</v>
      </c>
      <c r="CQ103" s="174">
        <v>-4.7968836829194436E-2</v>
      </c>
      <c r="CR103" s="175">
        <f t="shared" si="303"/>
        <v>125952809.19701198</v>
      </c>
      <c r="CS103" s="177">
        <f t="shared" si="195"/>
        <v>-6041809.7525501279</v>
      </c>
      <c r="CT103" s="174">
        <v>2.7719833672764437E-2</v>
      </c>
      <c r="CU103" s="175">
        <f t="shared" si="304"/>
        <v>146497343.84830499</v>
      </c>
      <c r="CV103" s="177">
        <f t="shared" si="196"/>
        <v>4060882.0049767946</v>
      </c>
      <c r="CW103" s="174">
        <v>-0.25712250868724995</v>
      </c>
      <c r="CX103" s="175">
        <v>0</v>
      </c>
      <c r="CY103" s="177">
        <f t="shared" si="197"/>
        <v>0</v>
      </c>
      <c r="CZ103" s="174">
        <v>-0.51082572406826665</v>
      </c>
      <c r="DA103" s="175">
        <f t="shared" si="305"/>
        <v>111358153.3898353</v>
      </c>
      <c r="DB103" s="177">
        <f t="shared" si="198"/>
        <v>-56884609.336267717</v>
      </c>
      <c r="DC103" s="332">
        <v>-0.18135086588157368</v>
      </c>
      <c r="DD103" s="334">
        <v>0</v>
      </c>
      <c r="DE103" s="316">
        <f t="shared" si="199"/>
        <v>0</v>
      </c>
      <c r="DF103" s="174">
        <v>0.10883746567873223</v>
      </c>
      <c r="DG103" s="175">
        <f t="shared" si="306"/>
        <v>32071119.583704762</v>
      </c>
      <c r="DH103" s="177">
        <f t="shared" si="200"/>
        <v>3490539.3769699843</v>
      </c>
      <c r="DI103" s="332">
        <v>-4.2979982168387977E-2</v>
      </c>
      <c r="DJ103" s="173">
        <f t="shared" si="307"/>
        <v>272393704.94348568</v>
      </c>
      <c r="DK103" s="173">
        <f t="shared" si="201"/>
        <v>-11707476.58125215</v>
      </c>
      <c r="DL103" s="174">
        <v>-0.2305387936681316</v>
      </c>
      <c r="DM103" s="175">
        <f t="shared" si="308"/>
        <v>280024385.3810451</v>
      </c>
      <c r="DN103" s="177">
        <f t="shared" si="202"/>
        <v>-64556484.003406122</v>
      </c>
      <c r="DO103" s="332">
        <v>-2.9867498091778008E-2</v>
      </c>
      <c r="DP103" s="173">
        <f t="shared" si="309"/>
        <v>27077076.076431058</v>
      </c>
      <c r="DQ103" s="173">
        <f t="shared" si="203"/>
        <v>-808724.51804373262</v>
      </c>
      <c r="DR103" s="431">
        <v>-2.2211424508244457E-2</v>
      </c>
      <c r="DS103" s="335">
        <v>74144359.806472361</v>
      </c>
      <c r="DT103" s="335">
        <v>-1646851.8505535754</v>
      </c>
      <c r="DU103" s="174">
        <v>-0.47123516074755795</v>
      </c>
      <c r="DV103" s="175">
        <f t="shared" si="310"/>
        <v>670005.66388376965</v>
      </c>
      <c r="DW103" s="177">
        <f t="shared" si="204"/>
        <v>-315730.22672204248</v>
      </c>
      <c r="DX103" s="174">
        <v>-0.50254592458746117</v>
      </c>
      <c r="DY103" s="179">
        <f t="shared" si="311"/>
        <v>11444685.720330836</v>
      </c>
      <c r="DZ103" s="179">
        <f t="shared" si="205"/>
        <v>-5751480.1669365745</v>
      </c>
      <c r="EB103" s="180">
        <f t="shared" si="206"/>
        <v>-139668702160.57394</v>
      </c>
      <c r="ED103" s="180">
        <f t="shared" si="207"/>
        <v>2087442194389</v>
      </c>
      <c r="EF103" s="182">
        <f t="shared" si="208"/>
        <v>-6.6909015509986541E-2</v>
      </c>
      <c r="EG103" s="183">
        <v>-6.8236045512035104E-2</v>
      </c>
    </row>
    <row r="104" spans="1:137" ht="15.75">
      <c r="A104" s="171">
        <v>41061</v>
      </c>
      <c r="B104" s="172">
        <v>1977493574013.3074</v>
      </c>
      <c r="C104" s="173">
        <v>82464126035.913269</v>
      </c>
      <c r="D104" s="610"/>
      <c r="E104" s="174">
        <v>7.2995621868951227E-2</v>
      </c>
      <c r="F104" s="175">
        <f t="shared" si="274"/>
        <v>0</v>
      </c>
      <c r="G104" s="175">
        <f t="shared" si="169"/>
        <v>0</v>
      </c>
      <c r="H104" s="176">
        <v>-7.0359287047431593E-2</v>
      </c>
      <c r="I104" s="175">
        <f t="shared" si="275"/>
        <v>51960440.839465812</v>
      </c>
      <c r="J104" s="175">
        <f t="shared" si="170"/>
        <v>-3655899.5721350624</v>
      </c>
      <c r="K104" s="176">
        <v>-7.1603893319923936E-2</v>
      </c>
      <c r="L104" s="175">
        <f t="shared" si="276"/>
        <v>416448267.51536518</v>
      </c>
      <c r="M104" s="177">
        <f t="shared" si="171"/>
        <v>-29819317.320437353</v>
      </c>
      <c r="N104" s="174">
        <v>-8.1595910528754395E-2</v>
      </c>
      <c r="O104" s="175">
        <f t="shared" si="277"/>
        <v>274088404.41116142</v>
      </c>
      <c r="P104" s="175">
        <f t="shared" si="172"/>
        <v>-22364492.923302177</v>
      </c>
      <c r="Q104" s="176">
        <v>-8.3727403198355269E-2</v>
      </c>
      <c r="R104" s="178">
        <f t="shared" si="278"/>
        <v>359788320.78265649</v>
      </c>
      <c r="S104" s="178">
        <f t="shared" si="173"/>
        <v>-30124141.800228663</v>
      </c>
      <c r="T104" s="176">
        <v>-9.9898096232697811E-2</v>
      </c>
      <c r="U104" s="178">
        <f t="shared" si="279"/>
        <v>207988932.43581489</v>
      </c>
      <c r="V104" s="178">
        <f t="shared" si="174"/>
        <v>-20777698.38780912</v>
      </c>
      <c r="W104" s="176">
        <v>9.2574735729097232E-2</v>
      </c>
      <c r="X104" s="178">
        <f t="shared" si="280"/>
        <v>34378224.664777204</v>
      </c>
      <c r="Y104" s="179">
        <f t="shared" si="175"/>
        <v>3182555.063177282</v>
      </c>
      <c r="Z104" s="174">
        <v>8.0055891537015228E-2</v>
      </c>
      <c r="AA104" s="175">
        <f t="shared" si="281"/>
        <v>0</v>
      </c>
      <c r="AB104" s="177">
        <f t="shared" si="176"/>
        <v>0</v>
      </c>
      <c r="AC104" s="174">
        <v>7.2181528931074601E-2</v>
      </c>
      <c r="AD104" s="175">
        <f t="shared" si="282"/>
        <v>0</v>
      </c>
      <c r="AE104" s="177">
        <f t="shared" si="177"/>
        <v>0</v>
      </c>
      <c r="AF104" s="174">
        <v>-0.11320797565185081</v>
      </c>
      <c r="AG104" s="175">
        <f t="shared" si="283"/>
        <v>41011197.542176738</v>
      </c>
      <c r="AH104" s="175">
        <f t="shared" si="168"/>
        <v>-4642794.6528079882</v>
      </c>
      <c r="AI104" s="331">
        <v>2.3093540538507106E-2</v>
      </c>
      <c r="AJ104" s="231">
        <f t="shared" si="284"/>
        <v>9054498600.0136166</v>
      </c>
      <c r="AK104" s="173">
        <f t="shared" si="178"/>
        <v>209100430.4752703</v>
      </c>
      <c r="AL104" s="332">
        <v>1.946767343460255E-2</v>
      </c>
      <c r="AM104" s="173">
        <f t="shared" si="285"/>
        <v>6185688334.4532967</v>
      </c>
      <c r="AN104" s="173">
        <f t="shared" si="179"/>
        <v>120420960.46336733</v>
      </c>
      <c r="AO104" s="332">
        <v>-0.10454871802011435</v>
      </c>
      <c r="AP104" s="173">
        <f t="shared" si="286"/>
        <v>3799077854.5096955</v>
      </c>
      <c r="AQ104" s="316">
        <f t="shared" si="180"/>
        <v>-397188719.34759516</v>
      </c>
      <c r="AR104" s="332">
        <v>0.28385382620530625</v>
      </c>
      <c r="AS104" s="173">
        <f t="shared" si="287"/>
        <v>23096167.734720994</v>
      </c>
      <c r="AT104" s="173">
        <f t="shared" si="181"/>
        <v>6555935.5821800949</v>
      </c>
      <c r="AU104" s="332">
        <v>5.2374706630791613E-2</v>
      </c>
      <c r="AV104" s="173">
        <f t="shared" si="288"/>
        <v>161663179.50579634</v>
      </c>
      <c r="AW104" s="173">
        <f t="shared" si="182"/>
        <v>8467061.5996170864</v>
      </c>
      <c r="AX104" s="176">
        <v>-0.18529306381935978</v>
      </c>
      <c r="AY104" s="178">
        <f t="shared" si="289"/>
        <v>150293912.46158144</v>
      </c>
      <c r="AZ104" s="179">
        <f t="shared" si="183"/>
        <v>-27848419.513405081</v>
      </c>
      <c r="BA104" s="174">
        <v>-0.35417143902445591</v>
      </c>
      <c r="BB104" s="177">
        <f t="shared" si="290"/>
        <v>129291584.59511882</v>
      </c>
      <c r="BC104" s="177">
        <f t="shared" si="184"/>
        <v>-45791386.569805406</v>
      </c>
      <c r="BD104" s="332">
        <v>-8.7199993826431333E-3</v>
      </c>
      <c r="BE104" s="173">
        <f t="shared" si="291"/>
        <v>1070496696.154049</v>
      </c>
      <c r="BF104" s="172">
        <f t="shared" si="185"/>
        <v>-9334730.5295848213</v>
      </c>
      <c r="BG104" s="203">
        <v>3.0119060166811165E-2</v>
      </c>
      <c r="BH104" s="177">
        <f t="shared" si="292"/>
        <v>285123883.18611497</v>
      </c>
      <c r="BI104" s="177">
        <f t="shared" si="136"/>
        <v>8587663.3926774357</v>
      </c>
      <c r="BJ104" s="203">
        <v>9.1466433929606253E-2</v>
      </c>
      <c r="BK104" s="177">
        <f t="shared" si="293"/>
        <v>3491423.6324172141</v>
      </c>
      <c r="BL104" s="177">
        <f t="shared" si="137"/>
        <v>319348.06899475498</v>
      </c>
      <c r="BM104" s="203">
        <v>-7.7711387760815032E-3</v>
      </c>
      <c r="BN104" s="177">
        <f t="shared" si="294"/>
        <v>770287942.21430779</v>
      </c>
      <c r="BO104" s="177">
        <f t="shared" si="186"/>
        <v>-5986014.4964896357</v>
      </c>
      <c r="BP104" s="332">
        <v>3.1223750812493312E-3</v>
      </c>
      <c r="BQ104" s="173">
        <f t="shared" si="295"/>
        <v>732216115.67468953</v>
      </c>
      <c r="BR104" s="172">
        <f t="shared" si="187"/>
        <v>2286253.3536718283</v>
      </c>
      <c r="BS104" s="174">
        <v>4.8988381020100787E-2</v>
      </c>
      <c r="BT104" s="175">
        <f t="shared" si="296"/>
        <v>2870268456.3337922</v>
      </c>
      <c r="BU104" s="177">
        <f t="shared" si="188"/>
        <v>140609804.76885632</v>
      </c>
      <c r="BV104" s="174">
        <v>1.8191358305650902E-2</v>
      </c>
      <c r="BW104" s="175">
        <f t="shared" si="297"/>
        <v>586046991.55894792</v>
      </c>
      <c r="BX104" s="177">
        <f t="shared" si="209"/>
        <v>10660990.807397591</v>
      </c>
      <c r="BY104" s="174">
        <v>4.464498246858703E-2</v>
      </c>
      <c r="BZ104" s="175">
        <f t="shared" si="298"/>
        <v>131084877.84190778</v>
      </c>
      <c r="CA104" s="177">
        <f t="shared" si="189"/>
        <v>5852282.0731488457</v>
      </c>
      <c r="CB104" s="174">
        <v>3.7908293668103096E-2</v>
      </c>
      <c r="CC104" s="175">
        <f t="shared" si="299"/>
        <v>658475270.90421653</v>
      </c>
      <c r="CD104" s="177">
        <f t="shared" si="190"/>
        <v>24961673.942620784</v>
      </c>
      <c r="CE104" s="174">
        <v>-1.8659232064509285E-2</v>
      </c>
      <c r="CF104" s="175">
        <v>0</v>
      </c>
      <c r="CG104" s="177">
        <f t="shared" si="191"/>
        <v>0</v>
      </c>
      <c r="CH104" s="174">
        <v>-1.674410326909366E-2</v>
      </c>
      <c r="CI104" s="175">
        <f t="shared" si="300"/>
        <v>258467751.40854388</v>
      </c>
      <c r="CJ104" s="177">
        <f t="shared" si="192"/>
        <v>-4327810.7213150868</v>
      </c>
      <c r="CK104" s="174">
        <v>5.668185227711757E-2</v>
      </c>
      <c r="CL104" s="175">
        <f t="shared" si="301"/>
        <v>59576672.654644631</v>
      </c>
      <c r="CM104" s="177">
        <f t="shared" si="193"/>
        <v>3376916.1585727567</v>
      </c>
      <c r="CN104" s="174">
        <v>9.4114255324910415E-4</v>
      </c>
      <c r="CO104" s="175">
        <f t="shared" si="302"/>
        <v>463800383.29562408</v>
      </c>
      <c r="CP104" s="177">
        <f t="shared" si="194"/>
        <v>436502.27693275682</v>
      </c>
      <c r="CQ104" s="174">
        <v>-3.015390565853561E-2</v>
      </c>
      <c r="CR104" s="175">
        <f t="shared" si="303"/>
        <v>119910999.44446185</v>
      </c>
      <c r="CS104" s="177">
        <f t="shared" si="195"/>
        <v>-3615784.9646690185</v>
      </c>
      <c r="CT104" s="174">
        <v>1.9031352048190481E-2</v>
      </c>
      <c r="CU104" s="175">
        <f t="shared" si="304"/>
        <v>150558225.85328177</v>
      </c>
      <c r="CV104" s="177">
        <f t="shared" si="196"/>
        <v>2865326.5999647789</v>
      </c>
      <c r="CW104" s="174">
        <v>0.14931910322037353</v>
      </c>
      <c r="CX104" s="175">
        <v>0</v>
      </c>
      <c r="CY104" s="177">
        <f t="shared" si="197"/>
        <v>0</v>
      </c>
      <c r="CZ104" s="174">
        <v>5.0894759156610438E-2</v>
      </c>
      <c r="DA104" s="175">
        <f t="shared" si="305"/>
        <v>54473544.053567581</v>
      </c>
      <c r="DB104" s="177">
        <f t="shared" si="198"/>
        <v>2772417.9050133307</v>
      </c>
      <c r="DC104" s="332">
        <v>-2.7866397569409378E-2</v>
      </c>
      <c r="DD104" s="334">
        <v>0</v>
      </c>
      <c r="DE104" s="316">
        <f t="shared" si="199"/>
        <v>0</v>
      </c>
      <c r="DF104" s="174">
        <v>1.3277810911990939E-2</v>
      </c>
      <c r="DG104" s="175">
        <f t="shared" si="306"/>
        <v>35561658.960674748</v>
      </c>
      <c r="DH104" s="177">
        <f t="shared" si="200"/>
        <v>472180.9833965475</v>
      </c>
      <c r="DI104" s="332">
        <v>5.6803378172478804E-2</v>
      </c>
      <c r="DJ104" s="173">
        <f t="shared" si="307"/>
        <v>260686228.36223355</v>
      </c>
      <c r="DK104" s="173">
        <f t="shared" si="201"/>
        <v>14807858.414017122</v>
      </c>
      <c r="DL104" s="174">
        <v>-0.10828776938500932</v>
      </c>
      <c r="DM104" s="175">
        <f t="shared" si="308"/>
        <v>215467901.377639</v>
      </c>
      <c r="DN104" s="177">
        <f t="shared" si="202"/>
        <v>-23332538.414253704</v>
      </c>
      <c r="DO104" s="332">
        <v>-3.0249918462267561E-3</v>
      </c>
      <c r="DP104" s="173">
        <f t="shared" si="309"/>
        <v>26268351.558387324</v>
      </c>
      <c r="DQ104" s="173">
        <f t="shared" si="203"/>
        <v>-79461.549277939557</v>
      </c>
      <c r="DR104" s="431">
        <v>-3.482398100207499E-2</v>
      </c>
      <c r="DS104" s="335">
        <v>72497507.955918789</v>
      </c>
      <c r="DT104" s="335">
        <v>-2524651.8397546965</v>
      </c>
      <c r="DU104" s="174">
        <v>0.10741919335147401</v>
      </c>
      <c r="DV104" s="175">
        <f t="shared" si="310"/>
        <v>354275.43716172717</v>
      </c>
      <c r="DW104" s="177">
        <f t="shared" si="204"/>
        <v>38055.98168415355</v>
      </c>
      <c r="DX104" s="174">
        <v>-1.6722706614789098E-2</v>
      </c>
      <c r="DY104" s="179">
        <f t="shared" si="311"/>
        <v>5693205.5533942617</v>
      </c>
      <c r="DZ104" s="179">
        <f t="shared" si="205"/>
        <v>-95205.806167100251</v>
      </c>
      <c r="EB104" s="180">
        <f t="shared" si="206"/>
        <v>82529860886.411728</v>
      </c>
      <c r="ED104" s="180">
        <f t="shared" si="207"/>
        <v>1947773492228.426</v>
      </c>
      <c r="EF104" s="182">
        <f t="shared" si="208"/>
        <v>4.237138518195472E-2</v>
      </c>
      <c r="EG104" s="183">
        <v>4.1701337045840801E-2</v>
      </c>
    </row>
    <row r="105" spans="1:137" ht="15.75">
      <c r="A105" s="171">
        <v>41091</v>
      </c>
      <c r="B105" s="172">
        <v>2059957700049.2207</v>
      </c>
      <c r="C105" s="173">
        <v>37597930008.405502</v>
      </c>
      <c r="D105" s="610"/>
      <c r="E105" s="174">
        <v>-1.6041000351635151E-2</v>
      </c>
      <c r="F105" s="175">
        <f t="shared" si="274"/>
        <v>0</v>
      </c>
      <c r="G105" s="175">
        <f t="shared" si="169"/>
        <v>0</v>
      </c>
      <c r="H105" s="176">
        <v>8.6401390753316071E-2</v>
      </c>
      <c r="I105" s="175">
        <f t="shared" si="275"/>
        <v>48304541.267330751</v>
      </c>
      <c r="J105" s="175">
        <f t="shared" si="170"/>
        <v>4173579.5451983255</v>
      </c>
      <c r="K105" s="176">
        <v>-6.6052317758015275E-2</v>
      </c>
      <c r="L105" s="175">
        <f t="shared" si="276"/>
        <v>386628950.19492787</v>
      </c>
      <c r="M105" s="177">
        <f t="shared" si="171"/>
        <v>-25537738.272723239</v>
      </c>
      <c r="N105" s="174">
        <v>2.5350503653804882E-2</v>
      </c>
      <c r="O105" s="175">
        <f t="shared" si="277"/>
        <v>251723911.48785925</v>
      </c>
      <c r="P105" s="175">
        <f t="shared" si="172"/>
        <v>6381327.9379230328</v>
      </c>
      <c r="Q105" s="176">
        <v>-8.3353835516129626E-2</v>
      </c>
      <c r="R105" s="178">
        <f t="shared" si="278"/>
        <v>329664178.98242784</v>
      </c>
      <c r="S105" s="178">
        <f t="shared" si="173"/>
        <v>-27478773.750461206</v>
      </c>
      <c r="T105" s="176">
        <v>-7.5674495491882071E-2</v>
      </c>
      <c r="U105" s="178">
        <f t="shared" si="279"/>
        <v>187211234.04800576</v>
      </c>
      <c r="V105" s="178">
        <f t="shared" si="174"/>
        <v>-14167115.686995491</v>
      </c>
      <c r="W105" s="176">
        <v>-3.2546501442085971E-2</v>
      </c>
      <c r="X105" s="178">
        <f t="shared" si="280"/>
        <v>37560779.727954485</v>
      </c>
      <c r="Y105" s="179">
        <f t="shared" si="175"/>
        <v>-1222471.971581744</v>
      </c>
      <c r="Z105" s="174">
        <v>-0.17471377276128378</v>
      </c>
      <c r="AA105" s="175">
        <f t="shared" si="281"/>
        <v>0</v>
      </c>
      <c r="AB105" s="177">
        <f t="shared" si="176"/>
        <v>0</v>
      </c>
      <c r="AC105" s="174">
        <v>7.4068004203654364E-2</v>
      </c>
      <c r="AD105" s="175">
        <f t="shared" si="282"/>
        <v>0</v>
      </c>
      <c r="AE105" s="177">
        <f t="shared" si="177"/>
        <v>0</v>
      </c>
      <c r="AF105" s="174">
        <v>-0.1135004035870585</v>
      </c>
      <c r="AG105" s="175">
        <f t="shared" si="283"/>
        <v>36368402.88936875</v>
      </c>
      <c r="AH105" s="175">
        <f t="shared" si="168"/>
        <v>-4127828.4057600978</v>
      </c>
      <c r="AI105" s="331">
        <v>-6.9268973252693752E-3</v>
      </c>
      <c r="AJ105" s="231">
        <f t="shared" si="284"/>
        <v>9263599030.4888859</v>
      </c>
      <c r="AK105" s="173">
        <f t="shared" si="178"/>
        <v>-64167999.346661441</v>
      </c>
      <c r="AL105" s="332">
        <v>-6.1660201024705236E-2</v>
      </c>
      <c r="AM105" s="173">
        <f t="shared" si="285"/>
        <v>6306109294.9166651</v>
      </c>
      <c r="AN105" s="173">
        <f t="shared" si="179"/>
        <v>-388835966.80832374</v>
      </c>
      <c r="AO105" s="332">
        <v>-1.5326060288114019E-2</v>
      </c>
      <c r="AP105" s="173">
        <f t="shared" si="286"/>
        <v>3401889135.1621003</v>
      </c>
      <c r="AQ105" s="316">
        <f t="shared" si="180"/>
        <v>-52137557.978974409</v>
      </c>
      <c r="AR105" s="332">
        <v>8.3797819010603444E-2</v>
      </c>
      <c r="AS105" s="173">
        <f t="shared" si="287"/>
        <v>29652103.316901091</v>
      </c>
      <c r="AT105" s="173">
        <f t="shared" si="181"/>
        <v>2484781.5870333919</v>
      </c>
      <c r="AU105" s="332">
        <v>-8.4020157157811637E-2</v>
      </c>
      <c r="AV105" s="173">
        <f t="shared" si="288"/>
        <v>170130241.10541344</v>
      </c>
      <c r="AW105" s="173">
        <f t="shared" si="182"/>
        <v>-14294369.594973221</v>
      </c>
      <c r="AX105" s="176">
        <v>3.0512001491257996E-2</v>
      </c>
      <c r="AY105" s="178">
        <f t="shared" si="289"/>
        <v>122445492.94817637</v>
      </c>
      <c r="AZ105" s="179">
        <f t="shared" si="183"/>
        <v>3736057.063432578</v>
      </c>
      <c r="BA105" s="174">
        <v>-0.17684400171795084</v>
      </c>
      <c r="BB105" s="177">
        <f t="shared" si="290"/>
        <v>83500198.025313407</v>
      </c>
      <c r="BC105" s="177">
        <f t="shared" si="184"/>
        <v>-14766509.16303776</v>
      </c>
      <c r="BD105" s="332">
        <v>7.576966045623728E-3</v>
      </c>
      <c r="BE105" s="173">
        <f t="shared" si="291"/>
        <v>1061161965.6244643</v>
      </c>
      <c r="BF105" s="172">
        <f t="shared" si="185"/>
        <v>8040388.1824438991</v>
      </c>
      <c r="BG105" s="203">
        <v>-7.5062403383770293E-2</v>
      </c>
      <c r="BH105" s="177">
        <f t="shared" si="292"/>
        <v>293711546.57879239</v>
      </c>
      <c r="BI105" s="177">
        <f t="shared" si="136"/>
        <v>-22046694.587768354</v>
      </c>
      <c r="BJ105" s="203">
        <v>-9.016724362922908E-2</v>
      </c>
      <c r="BK105" s="177">
        <f t="shared" si="293"/>
        <v>3810771.701411969</v>
      </c>
      <c r="BL105" s="177">
        <f t="shared" si="137"/>
        <v>-343606.78041658481</v>
      </c>
      <c r="BM105" s="203">
        <v>-2.3660346003472821E-2</v>
      </c>
      <c r="BN105" s="177">
        <f t="shared" si="294"/>
        <v>764301927.71781814</v>
      </c>
      <c r="BO105" s="177">
        <f t="shared" si="186"/>
        <v>-18083648.06092485</v>
      </c>
      <c r="BP105" s="332">
        <v>-3.9205602714287517E-2</v>
      </c>
      <c r="BQ105" s="173">
        <f t="shared" si="295"/>
        <v>734502369.02836132</v>
      </c>
      <c r="BR105" s="172">
        <f t="shared" si="187"/>
        <v>-28796608.072828934</v>
      </c>
      <c r="BS105" s="174">
        <v>-3.6075904645268095E-2</v>
      </c>
      <c r="BT105" s="175">
        <f t="shared" si="296"/>
        <v>3010878261.1026487</v>
      </c>
      <c r="BU105" s="177">
        <f t="shared" si="188"/>
        <v>-108620157.04604977</v>
      </c>
      <c r="BV105" s="174">
        <v>1.0547121296441038E-2</v>
      </c>
      <c r="BW105" s="175">
        <f t="shared" si="297"/>
        <v>596707982.36634552</v>
      </c>
      <c r="BX105" s="177">
        <f t="shared" si="209"/>
        <v>6293551.4685724461</v>
      </c>
      <c r="BY105" s="174">
        <v>1.4437417267298681E-2</v>
      </c>
      <c r="BZ105" s="175">
        <f t="shared" si="298"/>
        <v>136937159.91505665</v>
      </c>
      <c r="CA105" s="177">
        <f t="shared" si="189"/>
        <v>1977018.9170924795</v>
      </c>
      <c r="CB105" s="174">
        <v>6.0309238942369947E-2</v>
      </c>
      <c r="CC105" s="175">
        <f t="shared" si="299"/>
        <v>683436944.84683728</v>
      </c>
      <c r="CD105" s="177">
        <f t="shared" si="190"/>
        <v>41217562.008811221</v>
      </c>
      <c r="CE105" s="174">
        <v>3.2129725190375637E-2</v>
      </c>
      <c r="CF105" s="175">
        <v>0</v>
      </c>
      <c r="CG105" s="177">
        <f t="shared" si="191"/>
        <v>0</v>
      </c>
      <c r="CH105" s="174">
        <v>-0.35292950330072531</v>
      </c>
      <c r="CI105" s="175">
        <f t="shared" si="300"/>
        <v>254139940.6872288</v>
      </c>
      <c r="CJ105" s="177">
        <f t="shared" si="192"/>
        <v>-89693483.035619453</v>
      </c>
      <c r="CK105" s="174">
        <v>3.26434502485266E-2</v>
      </c>
      <c r="CL105" s="175">
        <f t="shared" si="301"/>
        <v>62953588.813217387</v>
      </c>
      <c r="CM105" s="177">
        <f t="shared" si="193"/>
        <v>2055022.3443904624</v>
      </c>
      <c r="CN105" s="174">
        <v>7.2831460524794348E-2</v>
      </c>
      <c r="CO105" s="175">
        <f t="shared" si="302"/>
        <v>464236885.57255679</v>
      </c>
      <c r="CP105" s="177">
        <f t="shared" si="194"/>
        <v>33811050.405731142</v>
      </c>
      <c r="CQ105" s="174">
        <v>-0.14561657163324349</v>
      </c>
      <c r="CR105" s="175">
        <f t="shared" si="303"/>
        <v>116295214.47979283</v>
      </c>
      <c r="CS105" s="177">
        <f t="shared" si="195"/>
        <v>-16934510.429900169</v>
      </c>
      <c r="CT105" s="174">
        <v>-1.6598280688943184E-2</v>
      </c>
      <c r="CU105" s="175">
        <f t="shared" si="304"/>
        <v>153423552.45324653</v>
      </c>
      <c r="CV105" s="177">
        <f t="shared" si="196"/>
        <v>-2546567.1879137834</v>
      </c>
      <c r="CW105" s="174">
        <v>-0.17362474722646046</v>
      </c>
      <c r="CX105" s="175">
        <v>0</v>
      </c>
      <c r="CY105" s="177">
        <f t="shared" si="197"/>
        <v>0</v>
      </c>
      <c r="CZ105" s="174">
        <v>8.9858162639858241E-2</v>
      </c>
      <c r="DA105" s="175">
        <f t="shared" si="305"/>
        <v>57245961.958580911</v>
      </c>
      <c r="DB105" s="177">
        <f t="shared" si="198"/>
        <v>5144016.9601493012</v>
      </c>
      <c r="DC105" s="332">
        <v>-6.1352758353548968E-2</v>
      </c>
      <c r="DD105" s="334">
        <v>0</v>
      </c>
      <c r="DE105" s="316">
        <f t="shared" si="199"/>
        <v>0</v>
      </c>
      <c r="DF105" s="174">
        <v>2.725464107190665E-2</v>
      </c>
      <c r="DG105" s="175">
        <f t="shared" si="306"/>
        <v>36033839.944071293</v>
      </c>
      <c r="DH105" s="177">
        <f t="shared" si="200"/>
        <v>982089.37411819585</v>
      </c>
      <c r="DI105" s="332">
        <v>7.8900266690130658E-2</v>
      </c>
      <c r="DJ105" s="173">
        <f t="shared" si="307"/>
        <v>275494086.77625066</v>
      </c>
      <c r="DK105" s="173">
        <f t="shared" si="201"/>
        <v>21736556.918200176</v>
      </c>
      <c r="DL105" s="174">
        <v>-0.24379754836894679</v>
      </c>
      <c r="DM105" s="175">
        <f t="shared" si="308"/>
        <v>192135362.96338531</v>
      </c>
      <c r="DN105" s="177">
        <f t="shared" si="202"/>
        <v>-46842130.445451081</v>
      </c>
      <c r="DO105" s="332">
        <v>-2.2665279890002193E-2</v>
      </c>
      <c r="DP105" s="173">
        <f t="shared" si="309"/>
        <v>26188890.009109385</v>
      </c>
      <c r="DQ105" s="173">
        <f t="shared" si="203"/>
        <v>-593578.52206494636</v>
      </c>
      <c r="DR105" s="431">
        <v>-5.228463641843864E-2</v>
      </c>
      <c r="DS105" s="335">
        <v>69972856.116164088</v>
      </c>
      <c r="DT105" s="335">
        <v>-3658505.3411933598</v>
      </c>
      <c r="DU105" s="174">
        <v>-0.2711779415998668</v>
      </c>
      <c r="DV105" s="175">
        <f t="shared" si="310"/>
        <v>392331.41884588078</v>
      </c>
      <c r="DW105" s="177">
        <f t="shared" si="204"/>
        <v>-106391.62658758114</v>
      </c>
      <c r="DX105" s="174">
        <v>-0.11552755715564215</v>
      </c>
      <c r="DY105" s="179">
        <f t="shared" si="311"/>
        <v>5597999.7472271612</v>
      </c>
      <c r="DZ105" s="179">
        <f t="shared" si="205"/>
        <v>-646723.23575505614</v>
      </c>
      <c r="EB105" s="180">
        <f t="shared" si="206"/>
        <v>38405545941.044388</v>
      </c>
      <c r="ED105" s="180">
        <f t="shared" si="207"/>
        <v>2030303353114.8376</v>
      </c>
      <c r="EF105" s="182">
        <f t="shared" si="208"/>
        <v>1.8916161411113082E-2</v>
      </c>
      <c r="EG105" s="183">
        <v>1.8251797115788899E-2</v>
      </c>
    </row>
    <row r="106" spans="1:137" ht="15.75">
      <c r="A106" s="171">
        <v>41122</v>
      </c>
      <c r="B106" s="172">
        <v>2097555630057.6262</v>
      </c>
      <c r="C106" s="173">
        <v>47238354905.020683</v>
      </c>
      <c r="D106" s="610"/>
      <c r="E106" s="174">
        <v>-2.0172464924738981E-2</v>
      </c>
      <c r="F106" s="175">
        <f t="shared" si="274"/>
        <v>0</v>
      </c>
      <c r="G106" s="175">
        <f t="shared" si="169"/>
        <v>0</v>
      </c>
      <c r="H106" s="176">
        <v>7.2374525797145567E-2</v>
      </c>
      <c r="I106" s="175">
        <f t="shared" si="275"/>
        <v>52478120.81252908</v>
      </c>
      <c r="J106" s="175">
        <f t="shared" si="170"/>
        <v>3798079.1085321074</v>
      </c>
      <c r="K106" s="176">
        <v>2.0384859232719821E-2</v>
      </c>
      <c r="L106" s="175">
        <f t="shared" si="276"/>
        <v>361091211.92220467</v>
      </c>
      <c r="M106" s="177">
        <f t="shared" si="171"/>
        <v>7360793.5252063433</v>
      </c>
      <c r="N106" s="174">
        <v>-5.8876831335473818E-3</v>
      </c>
      <c r="O106" s="175">
        <f t="shared" si="277"/>
        <v>258105239.42578226</v>
      </c>
      <c r="P106" s="175">
        <f t="shared" si="172"/>
        <v>-1519641.864847387</v>
      </c>
      <c r="Q106" s="176">
        <v>-1.4887490351461309E-2</v>
      </c>
      <c r="R106" s="178">
        <f t="shared" si="278"/>
        <v>302185405.23196661</v>
      </c>
      <c r="S106" s="178">
        <f t="shared" si="173"/>
        <v>-4498782.3047433291</v>
      </c>
      <c r="T106" s="176">
        <v>1.9705058915586229E-3</v>
      </c>
      <c r="U106" s="178">
        <f t="shared" si="279"/>
        <v>173044118.36101025</v>
      </c>
      <c r="V106" s="178">
        <f t="shared" si="174"/>
        <v>340984.45472993836</v>
      </c>
      <c r="W106" s="176">
        <v>-0.1058442771487165</v>
      </c>
      <c r="X106" s="178">
        <f t="shared" si="280"/>
        <v>36338307.756372742</v>
      </c>
      <c r="Y106" s="179">
        <f t="shared" si="175"/>
        <v>-3846201.917280871</v>
      </c>
      <c r="Z106" s="174">
        <v>8.9424117963895849E-2</v>
      </c>
      <c r="AA106" s="175">
        <f t="shared" si="281"/>
        <v>0</v>
      </c>
      <c r="AB106" s="177">
        <f t="shared" si="176"/>
        <v>0</v>
      </c>
      <c r="AC106" s="174">
        <v>2.0988689990387437E-2</v>
      </c>
      <c r="AD106" s="175">
        <f t="shared" si="282"/>
        <v>0</v>
      </c>
      <c r="AE106" s="177">
        <f t="shared" si="177"/>
        <v>0</v>
      </c>
      <c r="AF106" s="174">
        <v>-5.5041353218998716E-2</v>
      </c>
      <c r="AG106" s="175">
        <f t="shared" si="283"/>
        <v>32240574.483608652</v>
      </c>
      <c r="AH106" s="175">
        <f t="shared" si="168"/>
        <v>-1774564.848135741</v>
      </c>
      <c r="AI106" s="331">
        <v>0.11323533675237377</v>
      </c>
      <c r="AJ106" s="231">
        <f t="shared" si="284"/>
        <v>9199431031.1422234</v>
      </c>
      <c r="AK106" s="173">
        <f t="shared" si="178"/>
        <v>1041700670.7416267</v>
      </c>
      <c r="AL106" s="332">
        <v>3.1102401662719287E-2</v>
      </c>
      <c r="AM106" s="173">
        <f t="shared" si="285"/>
        <v>5917273328.1083412</v>
      </c>
      <c r="AN106" s="173">
        <f t="shared" si="179"/>
        <v>184041411.79892138</v>
      </c>
      <c r="AO106" s="332">
        <v>0.19376412352058478</v>
      </c>
      <c r="AP106" s="173">
        <f t="shared" si="286"/>
        <v>3349751577.183126</v>
      </c>
      <c r="AQ106" s="316">
        <f t="shared" si="180"/>
        <v>649061678.36458492</v>
      </c>
      <c r="AR106" s="332">
        <v>0.1707884431848444</v>
      </c>
      <c r="AS106" s="173">
        <f t="shared" si="287"/>
        <v>32136884.903934482</v>
      </c>
      <c r="AT106" s="173">
        <f t="shared" si="181"/>
        <v>5488608.5415534982</v>
      </c>
      <c r="AU106" s="332">
        <v>0.15382925512177478</v>
      </c>
      <c r="AV106" s="173">
        <f t="shared" si="288"/>
        <v>155835871.5104402</v>
      </c>
      <c r="AW106" s="173">
        <f t="shared" si="182"/>
        <v>23972116.035703622</v>
      </c>
      <c r="AX106" s="176">
        <v>6.73187429593049E-2</v>
      </c>
      <c r="AY106" s="178">
        <f t="shared" si="289"/>
        <v>126181550.01160896</v>
      </c>
      <c r="AZ106" s="179">
        <f t="shared" si="183"/>
        <v>8494383.3314381801</v>
      </c>
      <c r="BA106" s="174">
        <v>-4.9052373282700956E-2</v>
      </c>
      <c r="BB106" s="177">
        <f t="shared" si="290"/>
        <v>68733688.862275645</v>
      </c>
      <c r="BC106" s="177">
        <f t="shared" si="184"/>
        <v>-3371550.5631693699</v>
      </c>
      <c r="BD106" s="332">
        <v>8.7661956030700497E-3</v>
      </c>
      <c r="BE106" s="173">
        <f t="shared" si="291"/>
        <v>1069202353.8069082</v>
      </c>
      <c r="BF106" s="172">
        <f t="shared" si="185"/>
        <v>9372836.9727342669</v>
      </c>
      <c r="BG106" s="203">
        <v>0.15283036428606167</v>
      </c>
      <c r="BH106" s="177">
        <f t="shared" si="292"/>
        <v>271664851.99102402</v>
      </c>
      <c r="BI106" s="177">
        <f t="shared" si="136"/>
        <v>41518638.293507226</v>
      </c>
      <c r="BJ106" s="203">
        <v>-0.10133503633432901</v>
      </c>
      <c r="BK106" s="177">
        <f t="shared" si="293"/>
        <v>3467164.920995384</v>
      </c>
      <c r="BL106" s="177">
        <f t="shared" si="137"/>
        <v>-351345.28324617824</v>
      </c>
      <c r="BM106" s="203">
        <v>2.0838374731147369E-3</v>
      </c>
      <c r="BN106" s="177">
        <f t="shared" si="294"/>
        <v>746218279.65689337</v>
      </c>
      <c r="BO106" s="177">
        <f t="shared" si="186"/>
        <v>1554997.6142722468</v>
      </c>
      <c r="BP106" s="332">
        <v>6.7827410413110717E-2</v>
      </c>
      <c r="BQ106" s="173">
        <f t="shared" si="295"/>
        <v>705705760.95553243</v>
      </c>
      <c r="BR106" s="172">
        <f t="shared" si="187"/>
        <v>47866194.279227503</v>
      </c>
      <c r="BS106" s="174">
        <v>8.7407444127824432E-2</v>
      </c>
      <c r="BT106" s="175">
        <f t="shared" si="296"/>
        <v>2902258104.0565991</v>
      </c>
      <c r="BU106" s="177">
        <f t="shared" si="188"/>
        <v>253678963.07485285</v>
      </c>
      <c r="BV106" s="174">
        <v>3.9108710023639569E-3</v>
      </c>
      <c r="BW106" s="175">
        <f t="shared" si="297"/>
        <v>603001533.8349179</v>
      </c>
      <c r="BX106" s="177">
        <f t="shared" si="209"/>
        <v>2358261.2130559688</v>
      </c>
      <c r="BY106" s="174">
        <v>-1.023704590214107E-2</v>
      </c>
      <c r="BZ106" s="175">
        <f t="shared" si="298"/>
        <v>138914178.83214915</v>
      </c>
      <c r="CA106" s="177">
        <f t="shared" si="189"/>
        <v>-1422070.8251629442</v>
      </c>
      <c r="CB106" s="174">
        <v>3.2631088765733562E-2</v>
      </c>
      <c r="CC106" s="175">
        <f t="shared" si="299"/>
        <v>724654506.85564864</v>
      </c>
      <c r="CD106" s="177">
        <f t="shared" si="190"/>
        <v>23646265.537695549</v>
      </c>
      <c r="CE106" s="174">
        <v>1.9885814638319513E-2</v>
      </c>
      <c r="CF106" s="175">
        <v>0</v>
      </c>
      <c r="CG106" s="177">
        <f t="shared" si="191"/>
        <v>0</v>
      </c>
      <c r="CH106" s="174">
        <v>0.14180413897347488</v>
      </c>
      <c r="CI106" s="175">
        <f t="shared" si="300"/>
        <v>164446457.65160933</v>
      </c>
      <c r="CJ106" s="177">
        <f t="shared" si="192"/>
        <v>23319188.33452446</v>
      </c>
      <c r="CK106" s="174">
        <v>0.11474009492051523</v>
      </c>
      <c r="CL106" s="175">
        <f t="shared" si="301"/>
        <v>65008611.157607853</v>
      </c>
      <c r="CM106" s="177">
        <f t="shared" si="193"/>
        <v>7459094.214874791</v>
      </c>
      <c r="CN106" s="174">
        <v>3.309106119367447E-2</v>
      </c>
      <c r="CO106" s="175">
        <f t="shared" si="302"/>
        <v>498047935.97828794</v>
      </c>
      <c r="CP106" s="177">
        <f t="shared" si="194"/>
        <v>16480934.72684079</v>
      </c>
      <c r="CQ106" s="174">
        <v>9.2143407165415483E-2</v>
      </c>
      <c r="CR106" s="175">
        <f t="shared" si="303"/>
        <v>99360704.049892664</v>
      </c>
      <c r="CS106" s="177">
        <f t="shared" si="195"/>
        <v>9155433.8095116075</v>
      </c>
      <c r="CT106" s="174">
        <v>-3.7647368217234342E-2</v>
      </c>
      <c r="CU106" s="175">
        <f t="shared" si="304"/>
        <v>150876985.26533276</v>
      </c>
      <c r="CV106" s="177">
        <f t="shared" si="196"/>
        <v>-5680121.4197902223</v>
      </c>
      <c r="CW106" s="174">
        <v>3.0627622484615823E-2</v>
      </c>
      <c r="CX106" s="175">
        <v>0</v>
      </c>
      <c r="CY106" s="177">
        <f t="shared" si="197"/>
        <v>0</v>
      </c>
      <c r="CZ106" s="174">
        <v>1.1865671270352655E-2</v>
      </c>
      <c r="DA106" s="175">
        <f t="shared" si="305"/>
        <v>62389978.918730214</v>
      </c>
      <c r="DB106" s="177">
        <f t="shared" si="198"/>
        <v>740298.98041388486</v>
      </c>
      <c r="DC106" s="332">
        <v>1.8907943103733005E-2</v>
      </c>
      <c r="DD106" s="334">
        <v>0</v>
      </c>
      <c r="DE106" s="316">
        <f t="shared" si="199"/>
        <v>0</v>
      </c>
      <c r="DF106" s="174">
        <v>8.436341029459879E-2</v>
      </c>
      <c r="DG106" s="175">
        <f t="shared" si="306"/>
        <v>37015929.318189487</v>
      </c>
      <c r="DH106" s="177">
        <f t="shared" si="200"/>
        <v>3122790.032506288</v>
      </c>
      <c r="DI106" s="332">
        <v>1.5114284902773631E-2</v>
      </c>
      <c r="DJ106" s="173">
        <f t="shared" si="307"/>
        <v>297230643.6944508</v>
      </c>
      <c r="DK106" s="173">
        <f t="shared" si="201"/>
        <v>4492428.6306327255</v>
      </c>
      <c r="DL106" s="174">
        <v>-4.2711176040684997E-3</v>
      </c>
      <c r="DM106" s="175">
        <f t="shared" si="308"/>
        <v>145293232.51793423</v>
      </c>
      <c r="DN106" s="177">
        <f t="shared" si="202"/>
        <v>-620564.48315936665</v>
      </c>
      <c r="DO106" s="332">
        <v>2.538135426188802E-2</v>
      </c>
      <c r="DP106" s="173">
        <f t="shared" si="309"/>
        <v>25595311.487044439</v>
      </c>
      <c r="DQ106" s="173">
        <f t="shared" si="203"/>
        <v>649643.66829604679</v>
      </c>
      <c r="DR106" s="431">
        <v>2.4208689358577312E-2</v>
      </c>
      <c r="DS106" s="335">
        <v>66314350.774970733</v>
      </c>
      <c r="DT106" s="335">
        <v>1605383.517926997</v>
      </c>
      <c r="DU106" s="174">
        <v>-0.17873896380137827</v>
      </c>
      <c r="DV106" s="175">
        <f t="shared" si="310"/>
        <v>285939.79225829965</v>
      </c>
      <c r="DW106" s="177">
        <f t="shared" si="204"/>
        <v>-51108.582177829841</v>
      </c>
      <c r="DX106" s="174">
        <v>-7.1485666537192294E-2</v>
      </c>
      <c r="DY106" s="179">
        <f t="shared" si="311"/>
        <v>4951276.511472105</v>
      </c>
      <c r="DZ106" s="179">
        <f t="shared" si="205"/>
        <v>-353945.30163252767</v>
      </c>
      <c r="EB106" s="180">
        <f t="shared" si="206"/>
        <v>44890564723.610863</v>
      </c>
      <c r="ED106" s="180">
        <f t="shared" si="207"/>
        <v>2068708899055.8823</v>
      </c>
      <c r="EF106" s="182">
        <f t="shared" si="208"/>
        <v>2.1699797755062603E-2</v>
      </c>
      <c r="EG106" s="183">
        <v>2.2520668452413298E-2</v>
      </c>
    </row>
    <row r="107" spans="1:137" ht="15.75">
      <c r="A107" s="171">
        <v>41153</v>
      </c>
      <c r="B107" s="172">
        <v>2144793984962.647</v>
      </c>
      <c r="C107" s="173">
        <v>48568526498.632111</v>
      </c>
      <c r="D107" s="610"/>
      <c r="E107" s="174">
        <v>-1.6696066527692666E-2</v>
      </c>
      <c r="F107" s="175">
        <f t="shared" si="274"/>
        <v>0</v>
      </c>
      <c r="G107" s="175">
        <f t="shared" si="169"/>
        <v>0</v>
      </c>
      <c r="H107" s="176">
        <v>-5.7713294622855953E-2</v>
      </c>
      <c r="I107" s="175">
        <f t="shared" si="275"/>
        <v>56276199.921061188</v>
      </c>
      <c r="J107" s="175">
        <f t="shared" si="170"/>
        <v>-3247884.9062989471</v>
      </c>
      <c r="K107" s="176">
        <v>-2.327782305576381E-2</v>
      </c>
      <c r="L107" s="175">
        <f t="shared" si="276"/>
        <v>368452005.447411</v>
      </c>
      <c r="M107" s="177">
        <f t="shared" si="171"/>
        <v>-8576760.5873461571</v>
      </c>
      <c r="N107" s="174">
        <v>4.6837598567081556E-2</v>
      </c>
      <c r="O107" s="175">
        <f t="shared" si="277"/>
        <v>256585597.56093487</v>
      </c>
      <c r="P107" s="175">
        <f t="shared" si="172"/>
        <v>12017853.216653809</v>
      </c>
      <c r="Q107" s="176">
        <v>-8.6961332424070822E-2</v>
      </c>
      <c r="R107" s="178">
        <f t="shared" si="278"/>
        <v>297686622.92722327</v>
      </c>
      <c r="S107" s="178">
        <f t="shared" si="173"/>
        <v>-25887225.374573287</v>
      </c>
      <c r="T107" s="176">
        <v>-5.252248740447768E-2</v>
      </c>
      <c r="U107" s="178">
        <f t="shared" si="279"/>
        <v>173385102.8157402</v>
      </c>
      <c r="V107" s="178">
        <f t="shared" si="174"/>
        <v>-9106616.8787637819</v>
      </c>
      <c r="W107" s="176">
        <v>-0.14316098728977839</v>
      </c>
      <c r="X107" s="178">
        <f t="shared" si="280"/>
        <v>32492105.839091871</v>
      </c>
      <c r="Y107" s="179">
        <f t="shared" si="175"/>
        <v>-4651601.9510483658</v>
      </c>
      <c r="Z107" s="174">
        <v>-1.8725012753664977E-2</v>
      </c>
      <c r="AA107" s="175">
        <f t="shared" si="281"/>
        <v>0</v>
      </c>
      <c r="AB107" s="177">
        <f t="shared" si="176"/>
        <v>0</v>
      </c>
      <c r="AC107" s="174">
        <v>7.0882417561066988E-2</v>
      </c>
      <c r="AD107" s="175">
        <f t="shared" si="282"/>
        <v>0</v>
      </c>
      <c r="AE107" s="177">
        <f t="shared" si="177"/>
        <v>0</v>
      </c>
      <c r="AF107" s="174">
        <v>0.16138801878922018</v>
      </c>
      <c r="AG107" s="175">
        <f t="shared" si="283"/>
        <v>30466009.635472912</v>
      </c>
      <c r="AH107" s="175">
        <f t="shared" si="168"/>
        <v>4916848.9354822654</v>
      </c>
      <c r="AI107" s="331">
        <v>9.9348582790262339E-3</v>
      </c>
      <c r="AJ107" s="231">
        <f t="shared" si="284"/>
        <v>10241131701.88385</v>
      </c>
      <c r="AK107" s="173">
        <f t="shared" si="178"/>
        <v>101744192.07505879</v>
      </c>
      <c r="AL107" s="332">
        <v>2.1030565632634359E-2</v>
      </c>
      <c r="AM107" s="173">
        <f t="shared" si="285"/>
        <v>6101314739.9072628</v>
      </c>
      <c r="AN107" s="173">
        <f t="shared" si="179"/>
        <v>128314100.08297913</v>
      </c>
      <c r="AO107" s="332">
        <v>2.1061053929101032E-2</v>
      </c>
      <c r="AP107" s="173">
        <f t="shared" si="286"/>
        <v>3998813255.5477104</v>
      </c>
      <c r="AQ107" s="316">
        <f t="shared" si="180"/>
        <v>84219221.627494395</v>
      </c>
      <c r="AR107" s="332">
        <v>0.52763845490683403</v>
      </c>
      <c r="AS107" s="173">
        <f t="shared" si="287"/>
        <v>37625493.445487976</v>
      </c>
      <c r="AT107" s="173">
        <f t="shared" si="181"/>
        <v>19852657.226684488</v>
      </c>
      <c r="AU107" s="332">
        <v>0.18173628765172342</v>
      </c>
      <c r="AV107" s="173">
        <f t="shared" si="288"/>
        <v>179807987.54614383</v>
      </c>
      <c r="AW107" s="173">
        <f t="shared" si="182"/>
        <v>32677636.146763496</v>
      </c>
      <c r="AX107" s="176">
        <v>3.2451197774105399E-2</v>
      </c>
      <c r="AY107" s="178">
        <f t="shared" si="289"/>
        <v>134675933.34304714</v>
      </c>
      <c r="AZ107" s="179">
        <f t="shared" si="183"/>
        <v>4370395.3483274588</v>
      </c>
      <c r="BA107" s="174">
        <v>9.0165339427411825E-2</v>
      </c>
      <c r="BB107" s="177">
        <f t="shared" si="290"/>
        <v>65362138.299106278</v>
      </c>
      <c r="BC107" s="177">
        <f t="shared" si="184"/>
        <v>5893399.3854403514</v>
      </c>
      <c r="BD107" s="332">
        <v>-1.8188680271620312E-2</v>
      </c>
      <c r="BE107" s="173">
        <f t="shared" si="291"/>
        <v>1078575190.7796426</v>
      </c>
      <c r="BF107" s="172">
        <f t="shared" si="185"/>
        <v>-19617859.293992799</v>
      </c>
      <c r="BG107" s="203">
        <v>5.7194201347844024E-2</v>
      </c>
      <c r="BH107" s="177">
        <f t="shared" si="292"/>
        <v>313183490.28453124</v>
      </c>
      <c r="BI107" s="177">
        <f t="shared" si="136"/>
        <v>17912279.602154031</v>
      </c>
      <c r="BJ107" s="203">
        <v>-4.98000160186515E-2</v>
      </c>
      <c r="BK107" s="177">
        <f t="shared" si="293"/>
        <v>3115819.6377492058</v>
      </c>
      <c r="BL107" s="177">
        <f t="shared" si="137"/>
        <v>-155167.86787113937</v>
      </c>
      <c r="BM107" s="203">
        <v>4.8353480274932588E-2</v>
      </c>
      <c r="BN107" s="177">
        <f t="shared" si="294"/>
        <v>747773277.27116561</v>
      </c>
      <c r="BO107" s="177">
        <f t="shared" si="186"/>
        <v>36157440.412653007</v>
      </c>
      <c r="BP107" s="332">
        <v>4.0762106436788549E-2</v>
      </c>
      <c r="BQ107" s="173">
        <f t="shared" si="295"/>
        <v>753571955.23475993</v>
      </c>
      <c r="BR107" s="172">
        <f t="shared" si="187"/>
        <v>30717180.247058138</v>
      </c>
      <c r="BS107" s="174">
        <v>0.10808966226856997</v>
      </c>
      <c r="BT107" s="175">
        <f t="shared" si="296"/>
        <v>3155937067.1314521</v>
      </c>
      <c r="BU107" s="177">
        <f t="shared" si="188"/>
        <v>341124171.7270999</v>
      </c>
      <c r="BV107" s="174">
        <v>1.6220135010917479E-2</v>
      </c>
      <c r="BW107" s="175">
        <f t="shared" si="297"/>
        <v>605359795.04797387</v>
      </c>
      <c r="BX107" s="177">
        <f t="shared" si="209"/>
        <v>9819017.6058594696</v>
      </c>
      <c r="BY107" s="174">
        <v>-3.5593486372673582E-3</v>
      </c>
      <c r="BZ107" s="175">
        <f t="shared" si="298"/>
        <v>137492108.0069862</v>
      </c>
      <c r="CA107" s="177">
        <f t="shared" si="189"/>
        <v>-489382.34726968274</v>
      </c>
      <c r="CB107" s="174">
        <v>3.2563249997060645E-2</v>
      </c>
      <c r="CC107" s="175">
        <f t="shared" si="299"/>
        <v>748300772.39334416</v>
      </c>
      <c r="CD107" s="177">
        <f t="shared" si="190"/>
        <v>24367105.124438044</v>
      </c>
      <c r="CE107" s="174">
        <v>2.4937350607921762E-2</v>
      </c>
      <c r="CF107" s="175">
        <v>0</v>
      </c>
      <c r="CG107" s="177">
        <f t="shared" si="191"/>
        <v>0</v>
      </c>
      <c r="CH107" s="174">
        <v>2.07659880126898E-2</v>
      </c>
      <c r="CI107" s="175">
        <f t="shared" si="300"/>
        <v>187765645.98613381</v>
      </c>
      <c r="CJ107" s="177">
        <f t="shared" si="192"/>
        <v>3899139.1537430114</v>
      </c>
      <c r="CK107" s="174">
        <v>2.5079139774908086E-2</v>
      </c>
      <c r="CL107" s="175">
        <f t="shared" si="301"/>
        <v>72467705.372482643</v>
      </c>
      <c r="CM107" s="177">
        <f t="shared" si="193"/>
        <v>1817427.7122033499</v>
      </c>
      <c r="CN107" s="174">
        <v>4.5668333797931997E-2</v>
      </c>
      <c r="CO107" s="175">
        <f t="shared" si="302"/>
        <v>514528870.70512879</v>
      </c>
      <c r="CP107" s="177">
        <f t="shared" si="194"/>
        <v>23497676.216034815</v>
      </c>
      <c r="CQ107" s="174">
        <v>-2.3331090810301595E-2</v>
      </c>
      <c r="CR107" s="175">
        <f t="shared" si="303"/>
        <v>108516137.85940427</v>
      </c>
      <c r="CS107" s="177">
        <f t="shared" si="195"/>
        <v>-2531799.8667809679</v>
      </c>
      <c r="CT107" s="174">
        <v>7.7600062812339596E-3</v>
      </c>
      <c r="CU107" s="175">
        <f t="shared" si="304"/>
        <v>145196863.84554252</v>
      </c>
      <c r="CV107" s="177">
        <f t="shared" si="196"/>
        <v>1126728.5754568819</v>
      </c>
      <c r="CW107" s="174">
        <v>3.9063080556306834E-2</v>
      </c>
      <c r="CX107" s="175">
        <v>0</v>
      </c>
      <c r="CY107" s="177">
        <f t="shared" si="197"/>
        <v>0</v>
      </c>
      <c r="CZ107" s="174">
        <v>8.1728814911339112E-2</v>
      </c>
      <c r="DA107" s="175">
        <f t="shared" si="305"/>
        <v>63130277.899144098</v>
      </c>
      <c r="DB107" s="177">
        <f t="shared" si="198"/>
        <v>5159562.7977205506</v>
      </c>
      <c r="DC107" s="332">
        <v>4.3441648272722774E-2</v>
      </c>
      <c r="DD107" s="334">
        <v>0</v>
      </c>
      <c r="DE107" s="316">
        <f t="shared" si="199"/>
        <v>0</v>
      </c>
      <c r="DF107" s="174">
        <v>2.606132989108538E-2</v>
      </c>
      <c r="DG107" s="175">
        <f t="shared" si="306"/>
        <v>40138719.350695774</v>
      </c>
      <c r="DH107" s="177">
        <f t="shared" si="200"/>
        <v>1046068.406404175</v>
      </c>
      <c r="DI107" s="332">
        <v>-5.6147903277534723E-2</v>
      </c>
      <c r="DJ107" s="173">
        <f t="shared" si="307"/>
        <v>301723072.32508355</v>
      </c>
      <c r="DK107" s="173">
        <f t="shared" si="201"/>
        <v>-16941117.881509405</v>
      </c>
      <c r="DL107" s="174">
        <v>-2.3769316298543723E-2</v>
      </c>
      <c r="DM107" s="175">
        <f t="shared" si="308"/>
        <v>144672668.03477487</v>
      </c>
      <c r="DN107" s="177">
        <f t="shared" si="202"/>
        <v>-3438770.4062727797</v>
      </c>
      <c r="DO107" s="332">
        <v>5.5772350083682323E-2</v>
      </c>
      <c r="DP107" s="173">
        <f t="shared" si="309"/>
        <v>26244955.155340482</v>
      </c>
      <c r="DQ107" s="173">
        <f t="shared" si="203"/>
        <v>1463742.8268541924</v>
      </c>
      <c r="DR107" s="431">
        <v>2.3636415156083789E-2</v>
      </c>
      <c r="DS107" s="335">
        <v>67919734.292897731</v>
      </c>
      <c r="DT107" s="335">
        <v>1605379.0370378317</v>
      </c>
      <c r="DU107" s="174">
        <v>-0.4539691307196555</v>
      </c>
      <c r="DV107" s="175">
        <f t="shared" si="310"/>
        <v>234831.21008046978</v>
      </c>
      <c r="DW107" s="177">
        <f t="shared" si="204"/>
        <v>-106606.12030607567</v>
      </c>
      <c r="DX107" s="174">
        <v>-0.3443244250333411</v>
      </c>
      <c r="DY107" s="179">
        <f t="shared" si="311"/>
        <v>4597331.2098395769</v>
      </c>
      <c r="DZ107" s="179">
        <f t="shared" si="205"/>
        <v>-1582973.4255158468</v>
      </c>
      <c r="EB107" s="180">
        <f t="shared" si="206"/>
        <v>47771141042.050072</v>
      </c>
      <c r="ED107" s="180">
        <f t="shared" si="207"/>
        <v>2113599463779.4934</v>
      </c>
      <c r="EF107" s="182">
        <f t="shared" si="208"/>
        <v>2.2601794644963969E-2</v>
      </c>
      <c r="EG107" s="183">
        <v>2.2644844604726901E-2</v>
      </c>
    </row>
    <row r="108" spans="1:137" ht="15.75">
      <c r="A108" s="185">
        <v>41183</v>
      </c>
      <c r="B108" s="186">
        <v>2193362511461.2791</v>
      </c>
      <c r="C108" s="173">
        <v>6271560544.9994135</v>
      </c>
      <c r="D108" s="610"/>
      <c r="E108" s="174">
        <v>6.0877211313539372E-3</v>
      </c>
      <c r="F108" s="175">
        <f t="shared" si="274"/>
        <v>0</v>
      </c>
      <c r="G108" s="175">
        <f t="shared" si="169"/>
        <v>0</v>
      </c>
      <c r="H108" s="176">
        <v>0.13357908680805455</v>
      </c>
      <c r="I108" s="175">
        <f t="shared" si="275"/>
        <v>53028315.014762245</v>
      </c>
      <c r="J108" s="175">
        <f t="shared" si="170"/>
        <v>7083473.8946417887</v>
      </c>
      <c r="K108" s="176">
        <v>7.8369123163841106E-2</v>
      </c>
      <c r="L108" s="175">
        <f t="shared" si="276"/>
        <v>359875244.86006486</v>
      </c>
      <c r="M108" s="177">
        <f t="shared" si="171"/>
        <v>28203107.388055898</v>
      </c>
      <c r="N108" s="174">
        <v>0.16533372610983674</v>
      </c>
      <c r="O108" s="175">
        <f t="shared" si="277"/>
        <v>268603450.77758867</v>
      </c>
      <c r="P108" s="175">
        <f t="shared" si="172"/>
        <v>44409209.363018855</v>
      </c>
      <c r="Q108" s="176">
        <v>6.519965081357601E-2</v>
      </c>
      <c r="R108" s="178">
        <f t="shared" si="278"/>
        <v>271799397.55264997</v>
      </c>
      <c r="S108" s="178">
        <f t="shared" si="173"/>
        <v>17721225.811773103</v>
      </c>
      <c r="T108" s="176">
        <v>6.9304613283975969E-2</v>
      </c>
      <c r="U108" s="178">
        <f t="shared" si="279"/>
        <v>164278485.93697643</v>
      </c>
      <c r="V108" s="178">
        <f t="shared" si="174"/>
        <v>11385256.938739236</v>
      </c>
      <c r="W108" s="176">
        <v>4.7489004115150106E-2</v>
      </c>
      <c r="X108" s="178">
        <f t="shared" si="280"/>
        <v>27840503.888043508</v>
      </c>
      <c r="Y108" s="179">
        <f t="shared" si="175"/>
        <v>1322117.8037071507</v>
      </c>
      <c r="Z108" s="174">
        <v>-6.3236474060051145E-2</v>
      </c>
      <c r="AA108" s="175">
        <f t="shared" si="281"/>
        <v>0</v>
      </c>
      <c r="AB108" s="177">
        <f t="shared" si="176"/>
        <v>0</v>
      </c>
      <c r="AC108" s="174">
        <v>-4.3894191075406416E-2</v>
      </c>
      <c r="AD108" s="175">
        <f t="shared" si="282"/>
        <v>0</v>
      </c>
      <c r="AE108" s="177">
        <f t="shared" si="177"/>
        <v>0</v>
      </c>
      <c r="AF108" s="174">
        <v>9.230628927145966E-2</v>
      </c>
      <c r="AG108" s="175">
        <f t="shared" si="283"/>
        <v>35382858.57095518</v>
      </c>
      <c r="AH108" s="175">
        <f t="shared" si="168"/>
        <v>3266060.3785017347</v>
      </c>
      <c r="AI108" s="331">
        <v>1.4249824552432558E-2</v>
      </c>
      <c r="AJ108" s="231">
        <f t="shared" si="284"/>
        <v>10342875893.958908</v>
      </c>
      <c r="AK108" s="173">
        <f t="shared" si="178"/>
        <v>147384166.85649848</v>
      </c>
      <c r="AL108" s="332">
        <v>-6.1420848950783771E-2</v>
      </c>
      <c r="AM108" s="173">
        <f t="shared" si="285"/>
        <v>6229628839.990242</v>
      </c>
      <c r="AN108" s="173">
        <f t="shared" si="179"/>
        <v>-382629092.00048697</v>
      </c>
      <c r="AO108" s="332">
        <v>-7.3743293706258553E-2</v>
      </c>
      <c r="AP108" s="173">
        <f t="shared" si="286"/>
        <v>4083032477.1752048</v>
      </c>
      <c r="AQ108" s="316">
        <f t="shared" si="180"/>
        <v>-301096263.17652357</v>
      </c>
      <c r="AR108" s="332">
        <v>4.4409119193130689E-2</v>
      </c>
      <c r="AS108" s="173">
        <f t="shared" si="287"/>
        <v>57478150.672172464</v>
      </c>
      <c r="AT108" s="173">
        <f t="shared" si="181"/>
        <v>2552554.044201232</v>
      </c>
      <c r="AU108" s="332">
        <v>-0.13340501288131099</v>
      </c>
      <c r="AV108" s="173">
        <f t="shared" si="288"/>
        <v>212485623.69290733</v>
      </c>
      <c r="AW108" s="173">
        <f t="shared" si="182"/>
        <v>-28346647.365845703</v>
      </c>
      <c r="AX108" s="176">
        <v>0.14070563437155786</v>
      </c>
      <c r="AY108" s="178">
        <f t="shared" si="289"/>
        <v>139046328.6913746</v>
      </c>
      <c r="AZ108" s="179">
        <f t="shared" si="183"/>
        <v>19564601.885556009</v>
      </c>
      <c r="BA108" s="174">
        <v>0.22728659672484233</v>
      </c>
      <c r="BB108" s="177">
        <f t="shared" si="290"/>
        <v>71255537.68454662</v>
      </c>
      <c r="BC108" s="177">
        <f t="shared" si="184"/>
        <v>16195428.658119353</v>
      </c>
      <c r="BD108" s="332">
        <v>-8.8786248370923179E-2</v>
      </c>
      <c r="BE108" s="173">
        <f t="shared" si="291"/>
        <v>1058957331.4856497</v>
      </c>
      <c r="BF108" s="172">
        <f t="shared" si="185"/>
        <v>-94020848.647494927</v>
      </c>
      <c r="BG108" s="203">
        <v>-6.7848077231419043E-2</v>
      </c>
      <c r="BH108" s="177">
        <f t="shared" si="292"/>
        <v>331095769.88668525</v>
      </c>
      <c r="BI108" s="177">
        <f t="shared" si="136"/>
        <v>-22464211.366267968</v>
      </c>
      <c r="BJ108" s="203">
        <v>-6.974149659899973E-3</v>
      </c>
      <c r="BK108" s="177">
        <f t="shared" si="293"/>
        <v>2960651.7698780666</v>
      </c>
      <c r="BL108" s="177">
        <f t="shared" si="137"/>
        <v>-20648.028533977373</v>
      </c>
      <c r="BM108" s="203">
        <v>-1.0310981742141063E-3</v>
      </c>
      <c r="BN108" s="177">
        <f t="shared" si="294"/>
        <v>783930717.68381858</v>
      </c>
      <c r="BO108" s="177">
        <f t="shared" si="186"/>
        <v>-808309.53171413939</v>
      </c>
      <c r="BP108" s="332">
        <v>-3.4295686439878077E-2</v>
      </c>
      <c r="BQ108" s="173">
        <f t="shared" si="295"/>
        <v>784289135.48181796</v>
      </c>
      <c r="BR108" s="172">
        <f t="shared" si="187"/>
        <v>-26897734.268687483</v>
      </c>
      <c r="BS108" s="174">
        <v>8.0404524137901116E-5</v>
      </c>
      <c r="BT108" s="175">
        <f t="shared" si="296"/>
        <v>3497061238.8585515</v>
      </c>
      <c r="BU108" s="177">
        <f t="shared" si="188"/>
        <v>281179.54479152081</v>
      </c>
      <c r="BV108" s="174">
        <v>-3.4180182497816824E-3</v>
      </c>
      <c r="BW108" s="175">
        <f t="shared" si="297"/>
        <v>615178812.65383327</v>
      </c>
      <c r="BX108" s="177">
        <f t="shared" si="209"/>
        <v>-2102692.4085298288</v>
      </c>
      <c r="BY108" s="174">
        <v>-4.9373072724357928E-3</v>
      </c>
      <c r="BZ108" s="175">
        <f t="shared" si="298"/>
        <v>137002725.65971652</v>
      </c>
      <c r="CA108" s="177">
        <f t="shared" si="189"/>
        <v>-676424.55374324415</v>
      </c>
      <c r="CB108" s="174">
        <v>1.3763051884731125E-2</v>
      </c>
      <c r="CC108" s="175">
        <f t="shared" si="299"/>
        <v>772667877.51778221</v>
      </c>
      <c r="CD108" s="177">
        <f t="shared" si="190"/>
        <v>10634268.087942312</v>
      </c>
      <c r="CE108" s="174">
        <v>-3.1426094675364238E-2</v>
      </c>
      <c r="CF108" s="175">
        <v>0</v>
      </c>
      <c r="CG108" s="177">
        <f t="shared" si="191"/>
        <v>0</v>
      </c>
      <c r="CH108" s="174">
        <v>-9.6836784028355688E-2</v>
      </c>
      <c r="CI108" s="175">
        <f t="shared" si="300"/>
        <v>191664785.13987681</v>
      </c>
      <c r="CJ108" s="177">
        <f t="shared" si="192"/>
        <v>-18560201.404431447</v>
      </c>
      <c r="CK108" s="174">
        <v>-3.8312230092069936E-3</v>
      </c>
      <c r="CL108" s="175">
        <f t="shared" si="301"/>
        <v>74285133.084685996</v>
      </c>
      <c r="CM108" s="177">
        <f t="shared" si="193"/>
        <v>-284602.91111605265</v>
      </c>
      <c r="CN108" s="174">
        <v>-3.897271087079769E-4</v>
      </c>
      <c r="CO108" s="175">
        <f t="shared" si="302"/>
        <v>538026546.92116356</v>
      </c>
      <c r="CP108" s="177">
        <f t="shared" si="194"/>
        <v>-209683.53053972175</v>
      </c>
      <c r="CQ108" s="174">
        <v>0.24084654767457664</v>
      </c>
      <c r="CR108" s="175">
        <f t="shared" si="303"/>
        <v>105984337.9926233</v>
      </c>
      <c r="CS108" s="177">
        <f t="shared" si="195"/>
        <v>25525961.91309879</v>
      </c>
      <c r="CT108" s="174">
        <v>-2.8371108169580689E-2</v>
      </c>
      <c r="CU108" s="175">
        <f t="shared" si="304"/>
        <v>146323592.42099941</v>
      </c>
      <c r="CV108" s="177">
        <f t="shared" si="196"/>
        <v>-4151362.4683378111</v>
      </c>
      <c r="CW108" s="174">
        <v>-0.1076449893638407</v>
      </c>
      <c r="CX108" s="175">
        <v>0</v>
      </c>
      <c r="CY108" s="177">
        <f t="shared" si="197"/>
        <v>0</v>
      </c>
      <c r="CZ108" s="174">
        <v>-0.22314357115116615</v>
      </c>
      <c r="DA108" s="175">
        <f t="shared" si="305"/>
        <v>68289840.69686465</v>
      </c>
      <c r="DB108" s="177">
        <f t="shared" si="198"/>
        <v>-15238438.926442619</v>
      </c>
      <c r="DC108" s="332">
        <v>-2.4374001163715187E-2</v>
      </c>
      <c r="DD108" s="334">
        <v>0</v>
      </c>
      <c r="DE108" s="316">
        <f t="shared" si="199"/>
        <v>0</v>
      </c>
      <c r="DF108" s="174">
        <v>7.5357194526635835E-2</v>
      </c>
      <c r="DG108" s="175">
        <f t="shared" si="306"/>
        <v>41184787.757099949</v>
      </c>
      <c r="DH108" s="177">
        <f t="shared" si="200"/>
        <v>3103570.0625499906</v>
      </c>
      <c r="DI108" s="332">
        <v>-7.4007079982055688E-3</v>
      </c>
      <c r="DJ108" s="173">
        <f t="shared" si="307"/>
        <v>284781954.44357413</v>
      </c>
      <c r="DK108" s="173">
        <f t="shared" si="201"/>
        <v>-2107588.0879951729</v>
      </c>
      <c r="DL108" s="174">
        <v>7.5531891856546768E-2</v>
      </c>
      <c r="DM108" s="175">
        <f t="shared" si="308"/>
        <v>141233897.6285021</v>
      </c>
      <c r="DN108" s="177">
        <f t="shared" si="202"/>
        <v>10667663.482154617</v>
      </c>
      <c r="DO108" s="332">
        <v>0.33660053503294901</v>
      </c>
      <c r="DP108" s="173">
        <f t="shared" si="309"/>
        <v>27708697.982194677</v>
      </c>
      <c r="DQ108" s="173">
        <f t="shared" si="203"/>
        <v>9326762.5658731237</v>
      </c>
      <c r="DR108" s="431">
        <v>5.3071502427614943E-2</v>
      </c>
      <c r="DS108" s="335">
        <v>69525113.329935566</v>
      </c>
      <c r="DT108" s="335">
        <v>3689802.2208698792</v>
      </c>
      <c r="DU108" s="174">
        <v>-8.2865584753663665E-2</v>
      </c>
      <c r="DV108" s="175">
        <f t="shared" si="310"/>
        <v>128225.08977439412</v>
      </c>
      <c r="DW108" s="177">
        <f t="shared" si="204"/>
        <v>-10625.447044246188</v>
      </c>
      <c r="DX108" s="174">
        <v>0.44395784177300979</v>
      </c>
      <c r="DY108" s="179">
        <f t="shared" si="311"/>
        <v>3014357.7843237305</v>
      </c>
      <c r="DZ108" s="179">
        <f t="shared" si="205"/>
        <v>1338247.7762600351</v>
      </c>
      <c r="EB108" s="180">
        <f t="shared" si="206"/>
        <v>6807531260.4467964</v>
      </c>
      <c r="ED108" s="180">
        <f t="shared" si="207"/>
        <v>2161370604821.5432</v>
      </c>
      <c r="EF108" s="182">
        <f t="shared" si="208"/>
        <v>3.1496362748992188E-3</v>
      </c>
      <c r="EG108" s="205">
        <v>2.8593360706348197E-3</v>
      </c>
    </row>
    <row r="109" spans="1:137" ht="15.75">
      <c r="A109" s="171">
        <v>41214</v>
      </c>
      <c r="B109" s="172">
        <v>2199634072006.2783</v>
      </c>
      <c r="C109" s="173">
        <v>40913549359.080421</v>
      </c>
      <c r="D109" s="610"/>
      <c r="E109" s="174">
        <v>-2.3934394058961698E-3</v>
      </c>
      <c r="F109" s="175">
        <f t="shared" si="274"/>
        <v>0</v>
      </c>
      <c r="G109" s="175">
        <f t="shared" si="169"/>
        <v>0</v>
      </c>
      <c r="H109" s="176">
        <v>-8.1251647687260856E-2</v>
      </c>
      <c r="I109" s="175">
        <f t="shared" si="275"/>
        <v>60111788.909404039</v>
      </c>
      <c r="J109" s="175">
        <f t="shared" si="170"/>
        <v>-4884181.8943178914</v>
      </c>
      <c r="K109" s="176">
        <v>-6.0949208346171665E-2</v>
      </c>
      <c r="L109" s="175">
        <f t="shared" si="276"/>
        <v>388078352.24812073</v>
      </c>
      <c r="M109" s="177">
        <f t="shared" si="171"/>
        <v>-23653068.345809706</v>
      </c>
      <c r="N109" s="174">
        <v>-0.11673021331027018</v>
      </c>
      <c r="O109" s="175">
        <f t="shared" si="277"/>
        <v>313012660.14060748</v>
      </c>
      <c r="P109" s="175">
        <f t="shared" si="172"/>
        <v>-36538034.587028213</v>
      </c>
      <c r="Q109" s="176">
        <v>-3.0952342367089606E-2</v>
      </c>
      <c r="R109" s="178">
        <f t="shared" si="278"/>
        <v>289520623.36442304</v>
      </c>
      <c r="S109" s="178">
        <f t="shared" si="173"/>
        <v>-8961341.4567088243</v>
      </c>
      <c r="T109" s="176">
        <v>-0.10778487487201206</v>
      </c>
      <c r="U109" s="178">
        <f t="shared" si="279"/>
        <v>175663742.87571564</v>
      </c>
      <c r="V109" s="178">
        <f t="shared" si="174"/>
        <v>-18933894.545408312</v>
      </c>
      <c r="W109" s="176">
        <v>-0.11224928424595712</v>
      </c>
      <c r="X109" s="178">
        <f t="shared" si="280"/>
        <v>29162621.691750661</v>
      </c>
      <c r="Y109" s="179">
        <f t="shared" si="175"/>
        <v>-3273483.4116346347</v>
      </c>
      <c r="Z109" s="174">
        <v>-9.209190161786858E-2</v>
      </c>
      <c r="AA109" s="175">
        <f t="shared" si="281"/>
        <v>0</v>
      </c>
      <c r="AB109" s="177">
        <f t="shared" si="176"/>
        <v>0</v>
      </c>
      <c r="AC109" s="174">
        <v>-3.4105654178535852E-2</v>
      </c>
      <c r="AD109" s="175">
        <f t="shared" si="282"/>
        <v>0</v>
      </c>
      <c r="AE109" s="177">
        <f t="shared" si="177"/>
        <v>0</v>
      </c>
      <c r="AF109" s="174">
        <v>-2.2800192539991614E-2</v>
      </c>
      <c r="AG109" s="175">
        <f t="shared" si="283"/>
        <v>38648918.949456915</v>
      </c>
      <c r="AH109" s="175">
        <f t="shared" si="168"/>
        <v>-881202.79351014807</v>
      </c>
      <c r="AI109" s="331">
        <v>-9.7774296581638765E-3</v>
      </c>
      <c r="AJ109" s="231">
        <f t="shared" si="284"/>
        <v>10490260060.815407</v>
      </c>
      <c r="AK109" s="173">
        <f t="shared" si="178"/>
        <v>-102567779.84046856</v>
      </c>
      <c r="AL109" s="332">
        <v>-7.3555613456338056E-2</v>
      </c>
      <c r="AM109" s="173">
        <f t="shared" si="285"/>
        <v>5846999747.9897547</v>
      </c>
      <c r="AN109" s="173">
        <f t="shared" si="179"/>
        <v>-430079653.34244043</v>
      </c>
      <c r="AO109" s="332">
        <v>4.3289129912759102E-3</v>
      </c>
      <c r="AP109" s="173">
        <f t="shared" si="286"/>
        <v>3781936213.9986811</v>
      </c>
      <c r="AQ109" s="316">
        <f t="shared" si="180"/>
        <v>16371672.808955722</v>
      </c>
      <c r="AR109" s="332">
        <v>6.518792986905915E-2</v>
      </c>
      <c r="AS109" s="173">
        <f t="shared" si="287"/>
        <v>60030704.716373689</v>
      </c>
      <c r="AT109" s="173">
        <f t="shared" si="181"/>
        <v>3913277.3690411663</v>
      </c>
      <c r="AU109" s="332">
        <v>-8.5538833698429698E-2</v>
      </c>
      <c r="AV109" s="173">
        <f t="shared" si="288"/>
        <v>184138976.32706162</v>
      </c>
      <c r="AW109" s="173">
        <f t="shared" si="182"/>
        <v>-15751033.273439607</v>
      </c>
      <c r="AX109" s="176">
        <v>-0.1893746092271876</v>
      </c>
      <c r="AY109" s="178">
        <f t="shared" si="289"/>
        <v>158610930.57693061</v>
      </c>
      <c r="AZ109" s="179">
        <f t="shared" si="183"/>
        <v>-30036882.997166816</v>
      </c>
      <c r="BA109" s="174">
        <v>-0.2178918267099407</v>
      </c>
      <c r="BB109" s="177">
        <f t="shared" si="290"/>
        <v>87450966.34266597</v>
      </c>
      <c r="BC109" s="177">
        <f t="shared" si="184"/>
        <v>-19054850.803953029</v>
      </c>
      <c r="BD109" s="332">
        <v>7.3667191727478265E-2</v>
      </c>
      <c r="BE109" s="173">
        <f t="shared" si="291"/>
        <v>964936482.83815479</v>
      </c>
      <c r="BF109" s="172">
        <f t="shared" si="185"/>
        <v>71084160.886076882</v>
      </c>
      <c r="BG109" s="203">
        <v>-3.7870483201064432E-2</v>
      </c>
      <c r="BH109" s="177">
        <f t="shared" si="292"/>
        <v>308631558.52041727</v>
      </c>
      <c r="BI109" s="177">
        <f t="shared" si="136"/>
        <v>-11688026.252265796</v>
      </c>
      <c r="BJ109" s="203">
        <v>-6.1242470576723287E-2</v>
      </c>
      <c r="BK109" s="177">
        <f t="shared" si="293"/>
        <v>2940003.7413440892</v>
      </c>
      <c r="BL109" s="177">
        <f t="shared" si="137"/>
        <v>-180053.09262472176</v>
      </c>
      <c r="BM109" s="203">
        <v>6.6342702704008147E-2</v>
      </c>
      <c r="BN109" s="177">
        <f t="shared" si="294"/>
        <v>783122408.1521045</v>
      </c>
      <c r="BO109" s="177">
        <f t="shared" si="186"/>
        <v>51954457.104881994</v>
      </c>
      <c r="BP109" s="332">
        <v>2.7947649212203857E-2</v>
      </c>
      <c r="BQ109" s="173">
        <f t="shared" si="295"/>
        <v>757391401.21313047</v>
      </c>
      <c r="BR109" s="172">
        <f t="shared" si="187"/>
        <v>21167309.197444122</v>
      </c>
      <c r="BS109" s="174">
        <v>-8.0549438623840536E-2</v>
      </c>
      <c r="BT109" s="175">
        <f t="shared" si="296"/>
        <v>3497342418.4033427</v>
      </c>
      <c r="BU109" s="177">
        <f t="shared" si="188"/>
        <v>-281708968.47773409</v>
      </c>
      <c r="BV109" s="174">
        <v>2.1823501778343364E-2</v>
      </c>
      <c r="BW109" s="175">
        <f t="shared" si="297"/>
        <v>613076120.24530339</v>
      </c>
      <c r="BX109" s="177">
        <f t="shared" si="209"/>
        <v>13379467.800433228</v>
      </c>
      <c r="BY109" s="174">
        <v>-0.12898192041651818</v>
      </c>
      <c r="BZ109" s="175">
        <f t="shared" si="298"/>
        <v>136326301.10597327</v>
      </c>
      <c r="CA109" s="177">
        <f t="shared" si="189"/>
        <v>-17583628.119928937</v>
      </c>
      <c r="CB109" s="174">
        <v>-7.2771457065817891E-2</v>
      </c>
      <c r="CC109" s="175">
        <f t="shared" si="299"/>
        <v>783302145.60572457</v>
      </c>
      <c r="CD109" s="177">
        <f t="shared" si="190"/>
        <v>-57002038.458510019</v>
      </c>
      <c r="CE109" s="174">
        <v>1.0843854373092595E-3</v>
      </c>
      <c r="CF109" s="175">
        <v>0</v>
      </c>
      <c r="CG109" s="177">
        <f t="shared" si="191"/>
        <v>0</v>
      </c>
      <c r="CH109" s="174">
        <v>-1.1117096272714709E-3</v>
      </c>
      <c r="CI109" s="175">
        <f t="shared" si="300"/>
        <v>173104583.73544535</v>
      </c>
      <c r="CJ109" s="177">
        <f t="shared" si="192"/>
        <v>-192442.03226351508</v>
      </c>
      <c r="CK109" s="174">
        <v>-9.1128682711096309E-2</v>
      </c>
      <c r="CL109" s="175">
        <f t="shared" si="301"/>
        <v>74000530.173569947</v>
      </c>
      <c r="CM109" s="177">
        <f t="shared" si="193"/>
        <v>-6743570.8346401649</v>
      </c>
      <c r="CN109" s="174">
        <v>5.8755997565731875E-2</v>
      </c>
      <c r="CO109" s="175">
        <f t="shared" si="302"/>
        <v>537816863.39062381</v>
      </c>
      <c r="CP109" s="177">
        <f t="shared" si="194"/>
        <v>31599966.316189043</v>
      </c>
      <c r="CQ109" s="174">
        <v>0.12872827138393858</v>
      </c>
      <c r="CR109" s="175">
        <f t="shared" si="303"/>
        <v>131510299.9057221</v>
      </c>
      <c r="CS109" s="177">
        <f t="shared" si="195"/>
        <v>16929093.576046947</v>
      </c>
      <c r="CT109" s="174">
        <v>5.0122282131609625E-4</v>
      </c>
      <c r="CU109" s="175">
        <f t="shared" si="304"/>
        <v>142172229.9526616</v>
      </c>
      <c r="CV109" s="177">
        <f t="shared" si="196"/>
        <v>71259.966209673861</v>
      </c>
      <c r="CW109" s="174">
        <v>-6.8590191982716806E-2</v>
      </c>
      <c r="CX109" s="175">
        <v>0</v>
      </c>
      <c r="CY109" s="177">
        <f t="shared" si="197"/>
        <v>0</v>
      </c>
      <c r="CZ109" s="174">
        <v>-3.34331405305128E-2</v>
      </c>
      <c r="DA109" s="175">
        <f t="shared" si="305"/>
        <v>53051401.770422034</v>
      </c>
      <c r="DB109" s="177">
        <f t="shared" si="198"/>
        <v>-1773674.9707312156</v>
      </c>
      <c r="DC109" s="332">
        <v>2.2545100349233876E-2</v>
      </c>
      <c r="DD109" s="334">
        <v>0</v>
      </c>
      <c r="DE109" s="316">
        <f t="shared" si="199"/>
        <v>0</v>
      </c>
      <c r="DF109" s="174">
        <v>-1.3285857157293147E-2</v>
      </c>
      <c r="DG109" s="175">
        <f t="shared" si="306"/>
        <v>44288357.819649935</v>
      </c>
      <c r="DH109" s="177">
        <f t="shared" si="200"/>
        <v>-588408.79572295595</v>
      </c>
      <c r="DI109" s="332">
        <v>-1.5965328307872659E-2</v>
      </c>
      <c r="DJ109" s="173">
        <f t="shared" si="307"/>
        <v>282674366.35557896</v>
      </c>
      <c r="DK109" s="173">
        <f t="shared" si="201"/>
        <v>-4512989.0630866913</v>
      </c>
      <c r="DL109" s="174">
        <v>-0.2487276491823279</v>
      </c>
      <c r="DM109" s="175">
        <f t="shared" si="308"/>
        <v>151901561.11065674</v>
      </c>
      <c r="DN109" s="177">
        <f t="shared" si="202"/>
        <v>-37782118.202179372</v>
      </c>
      <c r="DO109" s="332">
        <v>0.1335810928511631</v>
      </c>
      <c r="DP109" s="173">
        <f t="shared" si="309"/>
        <v>37035460.548067801</v>
      </c>
      <c r="DQ109" s="173">
        <f t="shared" si="203"/>
        <v>4947237.2942570327</v>
      </c>
      <c r="DR109" s="431">
        <v>-5.9767926181939733E-2</v>
      </c>
      <c r="DS109" s="335">
        <v>73214915.550805449</v>
      </c>
      <c r="DT109" s="335">
        <v>-4375903.668057492</v>
      </c>
      <c r="DU109" s="174">
        <v>-0.17414459198962784</v>
      </c>
      <c r="DV109" s="175">
        <f t="shared" si="310"/>
        <v>117599.64273014793</v>
      </c>
      <c r="DW109" s="177">
        <f t="shared" si="204"/>
        <v>-20479.341801367613</v>
      </c>
      <c r="DX109" s="174">
        <v>-0.27953617552264315</v>
      </c>
      <c r="DY109" s="179">
        <f t="shared" si="311"/>
        <v>4352605.5605837656</v>
      </c>
      <c r="DZ109" s="179">
        <f t="shared" si="205"/>
        <v>-1216710.711964176</v>
      </c>
      <c r="EB109" s="180">
        <f t="shared" si="206"/>
        <v>41802115876.07431</v>
      </c>
      <c r="ED109" s="180">
        <f t="shared" si="207"/>
        <v>2168178136081.99</v>
      </c>
      <c r="EF109" s="182">
        <f t="shared" si="208"/>
        <v>1.9279834613410915E-2</v>
      </c>
      <c r="EG109" s="205">
        <v>1.86001616722382E-2</v>
      </c>
    </row>
    <row r="110" spans="1:137" ht="15.75">
      <c r="A110" s="187">
        <v>41244</v>
      </c>
      <c r="B110" s="188">
        <v>2240547621365.3589</v>
      </c>
      <c r="C110" s="189">
        <v>55744449980.342316</v>
      </c>
      <c r="D110" s="612"/>
      <c r="E110" s="190">
        <v>5.0499134386159876E-2</v>
      </c>
      <c r="F110" s="191">
        <f t="shared" si="274"/>
        <v>0</v>
      </c>
      <c r="G110" s="191">
        <f t="shared" si="169"/>
        <v>0</v>
      </c>
      <c r="H110" s="192">
        <v>1.7644114220009898E-2</v>
      </c>
      <c r="I110" s="191">
        <f t="shared" si="275"/>
        <v>55227607.015086144</v>
      </c>
      <c r="J110" s="191">
        <f t="shared" si="170"/>
        <v>974442.20627199986</v>
      </c>
      <c r="K110" s="192">
        <v>7.0119028573409251E-2</v>
      </c>
      <c r="L110" s="191">
        <f t="shared" si="276"/>
        <v>364425283.90231103</v>
      </c>
      <c r="M110" s="193">
        <f t="shared" si="171"/>
        <v>25553146.894818924</v>
      </c>
      <c r="N110" s="190">
        <v>4.6614851393546625E-2</v>
      </c>
      <c r="O110" s="191">
        <f t="shared" si="277"/>
        <v>276474625.55357927</v>
      </c>
      <c r="P110" s="191">
        <f t="shared" si="172"/>
        <v>12887823.584266545</v>
      </c>
      <c r="Q110" s="192">
        <v>8.7227507698486834E-2</v>
      </c>
      <c r="R110" s="194">
        <f t="shared" si="278"/>
        <v>280559281.90771419</v>
      </c>
      <c r="S110" s="194">
        <f t="shared" si="173"/>
        <v>24472486.922487076</v>
      </c>
      <c r="T110" s="192">
        <v>5.4663390081978611E-2</v>
      </c>
      <c r="U110" s="194">
        <f t="shared" si="279"/>
        <v>156729848.33030733</v>
      </c>
      <c r="V110" s="194">
        <f t="shared" si="174"/>
        <v>8567384.8367689345</v>
      </c>
      <c r="W110" s="192">
        <v>0.20083802725628819</v>
      </c>
      <c r="X110" s="194">
        <f t="shared" si="280"/>
        <v>25889138.280116025</v>
      </c>
      <c r="Y110" s="195">
        <f t="shared" si="175"/>
        <v>5199523.4595437562</v>
      </c>
      <c r="Z110" s="190">
        <v>0.11881554616348709</v>
      </c>
      <c r="AA110" s="191">
        <f t="shared" si="281"/>
        <v>0</v>
      </c>
      <c r="AB110" s="193">
        <f t="shared" si="176"/>
        <v>0</v>
      </c>
      <c r="AC110" s="190">
        <v>-6.6547768424583386E-3</v>
      </c>
      <c r="AD110" s="191">
        <f t="shared" si="282"/>
        <v>0</v>
      </c>
      <c r="AE110" s="193">
        <f t="shared" si="177"/>
        <v>0</v>
      </c>
      <c r="AF110" s="190">
        <v>0.19704554676316458</v>
      </c>
      <c r="AG110" s="191">
        <f t="shared" si="283"/>
        <v>37767716.155946769</v>
      </c>
      <c r="AH110" s="191">
        <f t="shared" si="168"/>
        <v>7441960.2799445353</v>
      </c>
      <c r="AI110" s="343">
        <v>8.4780381155040926E-2</v>
      </c>
      <c r="AJ110" s="344">
        <f t="shared" si="284"/>
        <v>10387692280.974939</v>
      </c>
      <c r="AK110" s="189">
        <f t="shared" si="178"/>
        <v>880672510.90233183</v>
      </c>
      <c r="AL110" s="345">
        <v>9.8762544237017247E-2</v>
      </c>
      <c r="AM110" s="189">
        <f t="shared" si="285"/>
        <v>5416920094.6473141</v>
      </c>
      <c r="AN110" s="189">
        <f t="shared" si="179"/>
        <v>534988810.47599304</v>
      </c>
      <c r="AO110" s="345">
        <v>3.5629679510954033E-2</v>
      </c>
      <c r="AP110" s="189">
        <f t="shared" si="286"/>
        <v>3798307886.8076363</v>
      </c>
      <c r="AQ110" s="317">
        <f t="shared" si="180"/>
        <v>135332492.69088516</v>
      </c>
      <c r="AR110" s="345">
        <v>0.22955127523582722</v>
      </c>
      <c r="AS110" s="189">
        <f t="shared" si="287"/>
        <v>63943982.085414857</v>
      </c>
      <c r="AT110" s="189">
        <f t="shared" si="181"/>
        <v>14678422.631363871</v>
      </c>
      <c r="AU110" s="345">
        <v>8.0170029249970326E-2</v>
      </c>
      <c r="AV110" s="189">
        <f t="shared" si="288"/>
        <v>168387943.05362201</v>
      </c>
      <c r="AW110" s="189">
        <f t="shared" si="182"/>
        <v>13499666.319951214</v>
      </c>
      <c r="AX110" s="192">
        <v>0.10377927649020402</v>
      </c>
      <c r="AY110" s="194">
        <f t="shared" si="289"/>
        <v>128574047.57976379</v>
      </c>
      <c r="AZ110" s="195">
        <f t="shared" si="183"/>
        <v>13343321.633244952</v>
      </c>
      <c r="BA110" s="190">
        <v>0.24289574120847243</v>
      </c>
      <c r="BB110" s="193">
        <f t="shared" si="290"/>
        <v>68396115.538712949</v>
      </c>
      <c r="BC110" s="193">
        <f t="shared" si="184"/>
        <v>16613125.179556001</v>
      </c>
      <c r="BD110" s="345">
        <v>3.9861701009717886E-2</v>
      </c>
      <c r="BE110" s="189">
        <f t="shared" si="291"/>
        <v>1036020643.7242317</v>
      </c>
      <c r="BF110" s="188">
        <f t="shared" si="185"/>
        <v>41297545.140030779</v>
      </c>
      <c r="BG110" s="204">
        <v>5.8181210012447963E-2</v>
      </c>
      <c r="BH110" s="191">
        <f t="shared" si="292"/>
        <v>296943532.26815146</v>
      </c>
      <c r="BI110" s="191">
        <f t="shared" si="136"/>
        <v>17276534.01273144</v>
      </c>
      <c r="BJ110" s="204">
        <v>-3.0044076107473981E-2</v>
      </c>
      <c r="BK110" s="193">
        <f t="shared" si="293"/>
        <v>2759950.6487193676</v>
      </c>
      <c r="BL110" s="193">
        <f t="shared" si="137"/>
        <v>-82920.167342996865</v>
      </c>
      <c r="BM110" s="204">
        <v>0.10324671708789283</v>
      </c>
      <c r="BN110" s="193">
        <f t="shared" si="294"/>
        <v>835076865.2569865</v>
      </c>
      <c r="BO110" s="193">
        <f t="shared" si="186"/>
        <v>86218944.853832483</v>
      </c>
      <c r="BP110" s="345">
        <v>-2.8731776164841776E-2</v>
      </c>
      <c r="BQ110" s="189">
        <f t="shared" si="295"/>
        <v>778558710.41057467</v>
      </c>
      <c r="BR110" s="188">
        <f t="shared" si="187"/>
        <v>-22369374.598704502</v>
      </c>
      <c r="BS110" s="190">
        <v>-1.9244664168448038E-2</v>
      </c>
      <c r="BT110" s="191">
        <f t="shared" si="296"/>
        <v>3215633449.9256086</v>
      </c>
      <c r="BU110" s="193">
        <f t="shared" si="188"/>
        <v>-61883785.83264631</v>
      </c>
      <c r="BV110" s="190">
        <v>-3.4763692086094346E-2</v>
      </c>
      <c r="BW110" s="191">
        <f t="shared" si="297"/>
        <v>626455588.04573667</v>
      </c>
      <c r="BX110" s="193">
        <f t="shared" si="209"/>
        <v>-21777909.168435156</v>
      </c>
      <c r="BY110" s="190">
        <v>9.7307263263367638E-2</v>
      </c>
      <c r="BZ110" s="191">
        <f t="shared" si="298"/>
        <v>118742672.98604435</v>
      </c>
      <c r="CA110" s="193">
        <f t="shared" si="189"/>
        <v>11554524.540848989</v>
      </c>
      <c r="CB110" s="190">
        <v>5.7311069805255653E-2</v>
      </c>
      <c r="CC110" s="191">
        <f t="shared" si="299"/>
        <v>726300107.14721453</v>
      </c>
      <c r="CD110" s="193">
        <f t="shared" si="190"/>
        <v>41625036.140278675</v>
      </c>
      <c r="CE110" s="190">
        <v>6.2530082317116178E-3</v>
      </c>
      <c r="CF110" s="191">
        <v>0</v>
      </c>
      <c r="CG110" s="193">
        <f t="shared" si="191"/>
        <v>0</v>
      </c>
      <c r="CH110" s="190">
        <v>0.13276647777878961</v>
      </c>
      <c r="CI110" s="191">
        <f t="shared" si="300"/>
        <v>172912141.70318183</v>
      </c>
      <c r="CJ110" s="193">
        <f t="shared" si="192"/>
        <v>22956936.01911841</v>
      </c>
      <c r="CK110" s="190">
        <v>-3.1188875696228552E-2</v>
      </c>
      <c r="CL110" s="191">
        <f t="shared" si="301"/>
        <v>67256959.338929787</v>
      </c>
      <c r="CM110" s="193">
        <f t="shared" si="193"/>
        <v>-2097668.9445281792</v>
      </c>
      <c r="CN110" s="190">
        <v>-4.7179593863247042E-2</v>
      </c>
      <c r="CO110" s="191">
        <f t="shared" si="302"/>
        <v>569416829.70681286</v>
      </c>
      <c r="CP110" s="193">
        <f t="shared" si="194"/>
        <v>-26864854.764465135</v>
      </c>
      <c r="CQ110" s="190">
        <v>-1.689189260488886E-2</v>
      </c>
      <c r="CR110" s="191">
        <f t="shared" si="303"/>
        <v>148439393.48176906</v>
      </c>
      <c r="CS110" s="193">
        <f t="shared" si="195"/>
        <v>-2507422.2930288822</v>
      </c>
      <c r="CT110" s="190">
        <v>1.0023379915054514E-2</v>
      </c>
      <c r="CU110" s="191">
        <f t="shared" si="304"/>
        <v>142243489.91887128</v>
      </c>
      <c r="CV110" s="193">
        <f t="shared" si="196"/>
        <v>1425760.5399000735</v>
      </c>
      <c r="CW110" s="190">
        <v>-3.374004296176434E-2</v>
      </c>
      <c r="CX110" s="191">
        <v>0</v>
      </c>
      <c r="CY110" s="193">
        <f t="shared" si="197"/>
        <v>0</v>
      </c>
      <c r="CZ110" s="190">
        <v>-5.1012408906982519E-2</v>
      </c>
      <c r="DA110" s="191">
        <f t="shared" si="305"/>
        <v>51277726.79969082</v>
      </c>
      <c r="DB110" s="193">
        <f t="shared" si="198"/>
        <v>-2615800.3673263644</v>
      </c>
      <c r="DC110" s="345">
        <v>8.3121832548626373E-2</v>
      </c>
      <c r="DD110" s="347">
        <v>0</v>
      </c>
      <c r="DE110" s="317">
        <f t="shared" si="199"/>
        <v>0</v>
      </c>
      <c r="DF110" s="190">
        <v>7.1801785308356139E-3</v>
      </c>
      <c r="DG110" s="191">
        <f t="shared" si="306"/>
        <v>43699949.023926981</v>
      </c>
      <c r="DH110" s="193">
        <f t="shared" si="200"/>
        <v>313773.43578021124</v>
      </c>
      <c r="DI110" s="345">
        <v>8.0490379527138764E-2</v>
      </c>
      <c r="DJ110" s="189">
        <f t="shared" si="307"/>
        <v>278161377.29249227</v>
      </c>
      <c r="DK110" s="189">
        <f t="shared" si="201"/>
        <v>22389314.828064341</v>
      </c>
      <c r="DL110" s="190">
        <v>0.1568725194746125</v>
      </c>
      <c r="DM110" s="191">
        <f t="shared" si="308"/>
        <v>114119442.90847737</v>
      </c>
      <c r="DN110" s="193">
        <f t="shared" si="202"/>
        <v>17902204.530092046</v>
      </c>
      <c r="DO110" s="345">
        <v>0.10190638055065666</v>
      </c>
      <c r="DP110" s="189">
        <f t="shared" si="309"/>
        <v>41982697.842324838</v>
      </c>
      <c r="DQ110" s="189">
        <f t="shared" si="203"/>
        <v>4278304.7828631876</v>
      </c>
      <c r="DR110" s="443">
        <v>3.3042604076646311E-2</v>
      </c>
      <c r="DS110" s="348">
        <v>68839011.882747963</v>
      </c>
      <c r="DT110" s="348">
        <v>2274620.2146691917</v>
      </c>
      <c r="DU110" s="190">
        <v>-1.2885907823316765E-3</v>
      </c>
      <c r="DV110" s="191">
        <f t="shared" si="310"/>
        <v>97120.300928780314</v>
      </c>
      <c r="DW110" s="193">
        <f t="shared" si="204"/>
        <v>-125.14832455410487</v>
      </c>
      <c r="DX110" s="190">
        <v>-8.1573313818629895E-2</v>
      </c>
      <c r="DY110" s="195">
        <f t="shared" si="311"/>
        <v>3135894.8486195896</v>
      </c>
      <c r="DZ110" s="195">
        <f t="shared" si="205"/>
        <v>-255805.33458867067</v>
      </c>
      <c r="EA110" s="196"/>
      <c r="EB110" s="180">
        <f t="shared" si="206"/>
        <v>53921167029.906059</v>
      </c>
      <c r="EC110" s="170"/>
      <c r="ED110" s="180">
        <f t="shared" si="207"/>
        <v>2209980251958.064</v>
      </c>
      <c r="EE110" s="170"/>
      <c r="EF110" s="198">
        <f t="shared" si="208"/>
        <v>2.4398936136253428E-2</v>
      </c>
      <c r="EG110" s="206">
        <v>2.4879832701959002E-2</v>
      </c>
    </row>
    <row r="111" spans="1:137" ht="15.75">
      <c r="A111" s="171">
        <v>41275</v>
      </c>
      <c r="B111" s="172">
        <v>2336000000000</v>
      </c>
      <c r="C111" s="173">
        <v>117746273028.63863</v>
      </c>
      <c r="D111" s="610"/>
      <c r="E111" s="174">
        <v>3.0379307769905356E-2</v>
      </c>
      <c r="F111" s="175">
        <f>'[2]SPU investering'!K2</f>
        <v>274548678</v>
      </c>
      <c r="G111" s="175">
        <f t="shared" si="169"/>
        <v>8340598.7867826438</v>
      </c>
      <c r="H111" s="176">
        <v>-2.598124539520667E-2</v>
      </c>
      <c r="I111" s="175">
        <f>'[2]SPU investering'!K3</f>
        <v>453121119</v>
      </c>
      <c r="J111" s="175">
        <f t="shared" si="170"/>
        <v>-11772650.986489642</v>
      </c>
      <c r="K111" s="176">
        <v>3.5863330802535225E-2</v>
      </c>
      <c r="L111" s="175">
        <f>'[2]SPU investering'!K4</f>
        <v>350179892</v>
      </c>
      <c r="M111" s="177">
        <f t="shared" si="171"/>
        <v>12558617.307192057</v>
      </c>
      <c r="N111" s="174">
        <v>-1.7225388454628548E-2</v>
      </c>
      <c r="O111" s="175">
        <f>'[2]SPU investering'!K5</f>
        <v>131173500</v>
      </c>
      <c r="P111" s="175">
        <f t="shared" si="172"/>
        <v>-2259514.492453218</v>
      </c>
      <c r="Q111" s="176">
        <v>3.8296198948013969E-2</v>
      </c>
      <c r="R111" s="178">
        <f>'[2]SPU investering'!K6</f>
        <v>93918635</v>
      </c>
      <c r="S111" s="178">
        <f t="shared" si="173"/>
        <v>3596726.730885908</v>
      </c>
      <c r="T111" s="176">
        <v>3.186916002434436E-2</v>
      </c>
      <c r="U111" s="178">
        <f>'[2]SPU investering'!K7</f>
        <v>0</v>
      </c>
      <c r="V111" s="178">
        <f t="shared" si="174"/>
        <v>0</v>
      </c>
      <c r="W111" s="176">
        <v>5.1480330126525295E-2</v>
      </c>
      <c r="X111" s="178">
        <f>'[2]SPU investering'!K8</f>
        <v>89393194</v>
      </c>
      <c r="Y111" s="179">
        <f t="shared" si="175"/>
        <v>4601991.1381845204</v>
      </c>
      <c r="Z111" s="174">
        <v>-4.1355249263819886E-2</v>
      </c>
      <c r="AA111" s="175">
        <f>'[2]SPU investering'!K9</f>
        <v>101121866</v>
      </c>
      <c r="AB111" s="177">
        <f t="shared" si="176"/>
        <v>-4181919.9744525934</v>
      </c>
      <c r="AC111" s="174">
        <v>2.0336256742291139E-2</v>
      </c>
      <c r="AD111" s="175">
        <f>'[2]SPU investering'!K10</f>
        <v>0</v>
      </c>
      <c r="AE111" s="177">
        <f t="shared" si="177"/>
        <v>0</v>
      </c>
      <c r="AF111" s="174">
        <v>1.2067512560786949E-2</v>
      </c>
      <c r="AG111" s="175">
        <f>'[2]SPU investering'!K11</f>
        <v>0</v>
      </c>
      <c r="AH111" s="175">
        <f t="shared" si="168"/>
        <v>0</v>
      </c>
      <c r="AI111" s="331">
        <v>2.3988592343945483E-2</v>
      </c>
      <c r="AJ111" s="231">
        <v>5005313661</v>
      </c>
      <c r="AK111" s="173">
        <f t="shared" si="178"/>
        <v>120070428.96731034</v>
      </c>
      <c r="AL111" s="332">
        <v>-2.5776430775089731E-2</v>
      </c>
      <c r="AM111" s="173">
        <v>5627767248</v>
      </c>
      <c r="AN111" s="173">
        <f t="shared" si="179"/>
        <v>-145063752.88638926</v>
      </c>
      <c r="AO111" s="332">
        <v>6.653369353480211E-2</v>
      </c>
      <c r="AP111" s="173">
        <v>8373364539</v>
      </c>
      <c r="AQ111" s="316">
        <f t="shared" si="180"/>
        <v>557110870.09300554</v>
      </c>
      <c r="AR111" s="332">
        <v>0.31010815155785693</v>
      </c>
      <c r="AS111" s="173">
        <v>147183168</v>
      </c>
      <c r="AT111" s="173">
        <f t="shared" si="181"/>
        <v>45642700.16890952</v>
      </c>
      <c r="AU111" s="332">
        <v>4.5380318441526617E-2</v>
      </c>
      <c r="AV111" s="173">
        <v>97753750</v>
      </c>
      <c r="AW111" s="173">
        <f t="shared" si="182"/>
        <v>4436096.3038533824</v>
      </c>
      <c r="AX111" s="176">
        <v>4.0254551858962477E-2</v>
      </c>
      <c r="AY111" s="178">
        <f>'[2]SPU investering'!K12</f>
        <v>47881707</v>
      </c>
      <c r="AZ111" s="179">
        <f t="shared" si="183"/>
        <v>1927456.6575271466</v>
      </c>
      <c r="BA111" s="174">
        <v>6.071199019391342E-2</v>
      </c>
      <c r="BB111" s="177">
        <f>'[2]SPU investering'!K13</f>
        <v>88991558</v>
      </c>
      <c r="BC111" s="177">
        <f t="shared" si="184"/>
        <v>5402854.5966370776</v>
      </c>
      <c r="BD111" s="332">
        <v>5.3283229916763986E-2</v>
      </c>
      <c r="BE111" s="173">
        <v>1208330215</v>
      </c>
      <c r="BF111" s="172">
        <f t="shared" si="185"/>
        <v>64383736.661217861</v>
      </c>
      <c r="BG111" s="203">
        <v>3.9182349723371764E-2</v>
      </c>
      <c r="BH111" s="173">
        <v>10159364</v>
      </c>
      <c r="BI111" s="177">
        <f t="shared" si="136"/>
        <v>398067.75321503304</v>
      </c>
      <c r="BJ111" s="203">
        <v>4.1541484645405871E-2</v>
      </c>
      <c r="BK111" s="177">
        <f>'[2]SPU investering'!K14</f>
        <v>0</v>
      </c>
      <c r="BL111" s="177">
        <f t="shared" si="137"/>
        <v>0</v>
      </c>
      <c r="BM111" s="203">
        <v>4.2866027597474876E-2</v>
      </c>
      <c r="BN111" s="173">
        <v>931096632</v>
      </c>
      <c r="BO111" s="177">
        <f t="shared" si="186"/>
        <v>39912413.923227906</v>
      </c>
      <c r="BP111" s="332">
        <v>-1.1826962728856269E-2</v>
      </c>
      <c r="BQ111" s="173">
        <v>1894551715</v>
      </c>
      <c r="BR111" s="172">
        <f t="shared" si="187"/>
        <v>-22406792.521195725</v>
      </c>
      <c r="BS111" s="174">
        <v>-9.6864883539873908E-2</v>
      </c>
      <c r="BT111" s="175">
        <f>'[2]SPU investering'!K15</f>
        <v>3109308976</v>
      </c>
      <c r="BU111" s="177">
        <f t="shared" si="188"/>
        <v>-301182851.84972459</v>
      </c>
      <c r="BV111" s="174">
        <v>1.3510671941358132E-2</v>
      </c>
      <c r="BW111" s="175">
        <f>'[2]SPU investering'!K16</f>
        <v>731515634</v>
      </c>
      <c r="BX111" s="177">
        <f t="shared" si="209"/>
        <v>9883267.7509486042</v>
      </c>
      <c r="BY111" s="174">
        <v>2.5422257535251701E-2</v>
      </c>
      <c r="BZ111" s="175">
        <f>'[2]SPU investering'!K17</f>
        <v>127024728</v>
      </c>
      <c r="CA111" s="177">
        <f t="shared" si="189"/>
        <v>3229255.3485612976</v>
      </c>
      <c r="CB111" s="174">
        <v>1.4847106704489296E-2</v>
      </c>
      <c r="CC111" s="175">
        <f>'[2]SPU investering'!K18</f>
        <v>811822239</v>
      </c>
      <c r="CD111" s="177">
        <f t="shared" si="190"/>
        <v>12053211.407510411</v>
      </c>
      <c r="CE111" s="174">
        <v>-4.3372097769090345E-2</v>
      </c>
      <c r="CF111" s="175">
        <f>'[2]SPU investering'!K19</f>
        <v>89748191</v>
      </c>
      <c r="CG111" s="177">
        <f t="shared" si="191"/>
        <v>-3892567.3146509943</v>
      </c>
      <c r="CH111" s="174">
        <v>-8.9494334864486685E-2</v>
      </c>
      <c r="CI111" s="175">
        <f>'[2]SPU investering'!K20</f>
        <v>82364909</v>
      </c>
      <c r="CJ111" s="177">
        <f t="shared" si="192"/>
        <v>-7371192.7471289728</v>
      </c>
      <c r="CK111" s="174">
        <v>8.5957131778972601E-2</v>
      </c>
      <c r="CL111" s="175">
        <f>'[2]SPU investering'!K21</f>
        <v>223166618</v>
      </c>
      <c r="CM111" s="177">
        <f t="shared" si="193"/>
        <v>19182762.39209364</v>
      </c>
      <c r="CN111" s="174">
        <v>7.2448652325163244E-3</v>
      </c>
      <c r="CO111" s="175">
        <f>'[2]SPU investering'!K22</f>
        <v>665686501</v>
      </c>
      <c r="CP111" s="177">
        <f t="shared" si="194"/>
        <v>4822808.9868503436</v>
      </c>
      <c r="CQ111" s="174">
        <v>0.10017464405399237</v>
      </c>
      <c r="CR111" s="175">
        <f>'[2]SPU investering'!K23</f>
        <v>72555434</v>
      </c>
      <c r="CS111" s="177">
        <f t="shared" si="195"/>
        <v>7268214.7751329364</v>
      </c>
      <c r="CT111" s="174">
        <v>9.172999503926707E-2</v>
      </c>
      <c r="CU111" s="175">
        <f>'[2]SPU investering'!K24</f>
        <v>165574559</v>
      </c>
      <c r="CV111" s="177">
        <f t="shared" si="196"/>
        <v>15188153.475698832</v>
      </c>
      <c r="CW111" s="174">
        <v>0.21590737779145158</v>
      </c>
      <c r="CX111" s="175">
        <f>'[2]SPU investering'!K25</f>
        <v>84489469</v>
      </c>
      <c r="CY111" s="177">
        <f t="shared" si="197"/>
        <v>18241899.702782135</v>
      </c>
      <c r="CZ111" s="174">
        <v>0.15271356054249596</v>
      </c>
      <c r="DA111" s="175">
        <f>'[2]SPU investering'!K26</f>
        <v>7393960</v>
      </c>
      <c r="DB111" s="177">
        <f t="shared" si="198"/>
        <v>1129157.9581087935</v>
      </c>
      <c r="DC111" s="332">
        <v>7.7773189770608013E-3</v>
      </c>
      <c r="DD111" s="173">
        <v>27509496</v>
      </c>
      <c r="DE111" s="316">
        <f t="shared" si="199"/>
        <v>213950.1252901782</v>
      </c>
      <c r="DF111" s="174">
        <v>-5.7824172894544341E-2</v>
      </c>
      <c r="DG111" s="175">
        <f>'[2]SPU investering'!K27</f>
        <v>115657198</v>
      </c>
      <c r="DH111" s="177">
        <f t="shared" si="200"/>
        <v>-6687781.8136505485</v>
      </c>
      <c r="DI111" s="332">
        <v>3.1848493856251374E-2</v>
      </c>
      <c r="DJ111" s="173">
        <v>417085825</v>
      </c>
      <c r="DK111" s="173">
        <f t="shared" si="201"/>
        <v>13283555.335042035</v>
      </c>
      <c r="DL111" s="174">
        <v>0.11911735757414646</v>
      </c>
      <c r="DM111" s="175">
        <f>'[2]SPU investering'!K28</f>
        <v>156204189</v>
      </c>
      <c r="DN111" s="177">
        <f t="shared" si="202"/>
        <v>18606630.235692557</v>
      </c>
      <c r="DO111" s="332">
        <v>9.1827709155254844E-2</v>
      </c>
      <c r="DP111" s="173">
        <v>17373105</v>
      </c>
      <c r="DQ111" s="173">
        <f t="shared" si="203"/>
        <v>1595332.4330637038</v>
      </c>
      <c r="DR111" s="431">
        <v>-6.5217333155494859E-3</v>
      </c>
      <c r="DS111" s="427">
        <v>68798372</v>
      </c>
      <c r="DT111" s="335">
        <v>-448684.63472796691</v>
      </c>
      <c r="DU111" s="174">
        <v>0.53297248941994457</v>
      </c>
      <c r="DV111" s="175">
        <f>'[2]SPU investering'!K29</f>
        <v>3607129</v>
      </c>
      <c r="DW111" s="177">
        <f t="shared" si="204"/>
        <v>1922500.5227888753</v>
      </c>
      <c r="DX111" s="174">
        <v>0.16583203164263816</v>
      </c>
      <c r="DY111" s="179">
        <f>'[2]SPU investering'!K30</f>
        <v>3960941</v>
      </c>
      <c r="DZ111" s="179">
        <f t="shared" si="205"/>
        <v>656850.89324662287</v>
      </c>
      <c r="EB111" s="180">
        <f t="shared" si="206"/>
        <v>117255880627.42874</v>
      </c>
      <c r="ED111" s="180">
        <f t="shared" si="207"/>
        <v>2304093302086</v>
      </c>
      <c r="EF111" s="182">
        <f t="shared" si="208"/>
        <v>5.0890248464014756E-2</v>
      </c>
      <c r="EG111" s="183">
        <v>5.0405082632122698E-2</v>
      </c>
    </row>
    <row r="112" spans="1:137" ht="15.75">
      <c r="A112" s="171">
        <v>41306</v>
      </c>
      <c r="B112" s="172">
        <v>2453746273028.6387</v>
      </c>
      <c r="C112" s="173">
        <v>28213044698.307278</v>
      </c>
      <c r="D112" s="610"/>
      <c r="E112" s="174">
        <v>-2.3739886283021951E-2</v>
      </c>
      <c r="F112" s="175">
        <f>F111*(1+E111)</f>
        <v>282889276.78678262</v>
      </c>
      <c r="G112" s="175">
        <f t="shared" si="169"/>
        <v>-6715759.261604541</v>
      </c>
      <c r="H112" s="176">
        <v>6.4727433015157486E-3</v>
      </c>
      <c r="I112" s="175">
        <f>I111*(1+H111)</f>
        <v>441348468.01351035</v>
      </c>
      <c r="J112" s="175">
        <f t="shared" si="170"/>
        <v>2856735.3399686869</v>
      </c>
      <c r="K112" s="176">
        <v>-6.1244221956109103E-2</v>
      </c>
      <c r="L112" s="175">
        <f>L111*(1+K111)</f>
        <v>362738509.30719203</v>
      </c>
      <c r="M112" s="177">
        <f t="shared" si="171"/>
        <v>-22215637.776037816</v>
      </c>
      <c r="N112" s="174">
        <v>-0.12925247744693441</v>
      </c>
      <c r="O112" s="175">
        <f>O111*(1+N111)</f>
        <v>128913985.50754678</v>
      </c>
      <c r="P112" s="175">
        <f t="shared" si="172"/>
        <v>-16662452.00440862</v>
      </c>
      <c r="Q112" s="176">
        <v>-1.8211830433525096E-2</v>
      </c>
      <c r="R112" s="178">
        <f>R111*(1+Q111)</f>
        <v>97515361.730885908</v>
      </c>
      <c r="S112" s="178">
        <f t="shared" si="173"/>
        <v>-1775933.2325067564</v>
      </c>
      <c r="T112" s="176">
        <v>-2.4953393478427857E-2</v>
      </c>
      <c r="U112" s="178">
        <f>U111*(1+T111)</f>
        <v>0</v>
      </c>
      <c r="V112" s="178">
        <f t="shared" si="174"/>
        <v>0</v>
      </c>
      <c r="W112" s="176">
        <v>-0.21690848472551322</v>
      </c>
      <c r="X112" s="178">
        <f>X111*(1+W111)</f>
        <v>93995185.138184518</v>
      </c>
      <c r="Y112" s="179">
        <f t="shared" si="175"/>
        <v>-20388353.179817684</v>
      </c>
      <c r="Z112" s="174">
        <v>2.5760467958500628E-2</v>
      </c>
      <c r="AA112" s="175">
        <f>AA111*(1+Z111)</f>
        <v>96939946.025547415</v>
      </c>
      <c r="AB112" s="177">
        <f t="shared" si="176"/>
        <v>2497218.3734898944</v>
      </c>
      <c r="AC112" s="174">
        <v>-6.4974807332496567E-2</v>
      </c>
      <c r="AD112" s="175">
        <f>AD111*(1+AC111)</f>
        <v>0</v>
      </c>
      <c r="AE112" s="177">
        <f t="shared" si="177"/>
        <v>0</v>
      </c>
      <c r="AF112" s="174">
        <v>-0.15976201485733849</v>
      </c>
      <c r="AG112" s="175">
        <f>AG111*(1+AF111)</f>
        <v>0</v>
      </c>
      <c r="AH112" s="175">
        <f t="shared" si="168"/>
        <v>0</v>
      </c>
      <c r="AI112" s="331">
        <v>-2.6024251461569465E-2</v>
      </c>
      <c r="AJ112" s="231">
        <f>AJ111*(1+AI111)</f>
        <v>5125384089.9673109</v>
      </c>
      <c r="AK112" s="173">
        <f t="shared" si="178"/>
        <v>-133384284.39443667</v>
      </c>
      <c r="AL112" s="332">
        <v>1.3093654445446195E-3</v>
      </c>
      <c r="AM112" s="173">
        <f>AM111*(1+AL111)</f>
        <v>5482703495.1136112</v>
      </c>
      <c r="AN112" s="173">
        <f t="shared" si="179"/>
        <v>7178862.4991857726</v>
      </c>
      <c r="AO112" s="332">
        <v>-6.3943965513065026E-2</v>
      </c>
      <c r="AP112" s="173">
        <f>AP111*(1+AO111)</f>
        <v>8930475409.0930061</v>
      </c>
      <c r="AQ112" s="316">
        <f t="shared" si="180"/>
        <v>-571050011.57431841</v>
      </c>
      <c r="AR112" s="332">
        <v>-4.3838491763308021E-2</v>
      </c>
      <c r="AS112" s="173">
        <f>AS111*(1+AR111)</f>
        <v>192825868.16890952</v>
      </c>
      <c r="AT112" s="173">
        <f t="shared" si="181"/>
        <v>-8453195.2334754579</v>
      </c>
      <c r="AU112" s="332">
        <v>-0.19614710695080922</v>
      </c>
      <c r="AV112" s="173">
        <f>AV111*(1+AU111)</f>
        <v>102189846.30385339</v>
      </c>
      <c r="AW112" s="173">
        <f t="shared" si="182"/>
        <v>-20044242.712248687</v>
      </c>
      <c r="AX112" s="176">
        <v>-0.31931062920010228</v>
      </c>
      <c r="AY112" s="178">
        <f>AY111*(1+AX111)</f>
        <v>49809163.657527149</v>
      </c>
      <c r="AZ112" s="179">
        <f t="shared" si="183"/>
        <v>-15904595.387415862</v>
      </c>
      <c r="BA112" s="174">
        <v>-0.12874445706619528</v>
      </c>
      <c r="BB112" s="177">
        <f>BB111*(1+BA111)</f>
        <v>94394412.596637085</v>
      </c>
      <c r="BC112" s="177">
        <f t="shared" si="184"/>
        <v>-12152757.399836466</v>
      </c>
      <c r="BD112" s="332">
        <v>-3.7310301512275011E-2</v>
      </c>
      <c r="BE112" s="173">
        <f>BE111*(1+BD111)</f>
        <v>1272713951.6612179</v>
      </c>
      <c r="BF112" s="172">
        <f t="shared" si="185"/>
        <v>-47485341.275359042</v>
      </c>
      <c r="BG112" s="203">
        <v>-0.11221674293605532</v>
      </c>
      <c r="BH112" s="177">
        <f>BH111*(1+BG111)</f>
        <v>10557431.753215034</v>
      </c>
      <c r="BI112" s="177">
        <f t="shared" si="136"/>
        <v>-1184720.6051154793</v>
      </c>
      <c r="BJ112" s="203">
        <v>2.1561584523520287E-3</v>
      </c>
      <c r="BK112" s="177">
        <f>BK111*(1+BJ111)</f>
        <v>0</v>
      </c>
      <c r="BL112" s="177">
        <f t="shared" si="137"/>
        <v>0</v>
      </c>
      <c r="BM112" s="203">
        <v>-0.19152710940248222</v>
      </c>
      <c r="BN112" s="177">
        <f>BN111*(1+BM111)</f>
        <v>971009045.92322791</v>
      </c>
      <c r="BO112" s="177">
        <f t="shared" si="186"/>
        <v>-185974555.76933795</v>
      </c>
      <c r="BP112" s="332">
        <v>5.1621567162790108E-2</v>
      </c>
      <c r="BQ112" s="173">
        <f>BQ111*(1+BP111)</f>
        <v>1872144922.4788041</v>
      </c>
      <c r="BR112" s="172">
        <f t="shared" si="187"/>
        <v>96643054.854216069</v>
      </c>
      <c r="BS112" s="174">
        <v>-2.4616422670818334E-2</v>
      </c>
      <c r="BT112" s="175">
        <f>BT111*(1+BS111)</f>
        <v>2808126124.1502757</v>
      </c>
      <c r="BU112" s="177">
        <f t="shared" si="188"/>
        <v>-69126019.585050061</v>
      </c>
      <c r="BV112" s="174">
        <v>2.5421591409731235E-2</v>
      </c>
      <c r="BW112" s="175">
        <f>BW111*(1+BV111)</f>
        <v>741398901.75094867</v>
      </c>
      <c r="BX112" s="177">
        <f t="shared" si="209"/>
        <v>18847539.951936089</v>
      </c>
      <c r="BY112" s="174">
        <v>5.2903504431567827E-2</v>
      </c>
      <c r="BZ112" s="175">
        <f>BZ111*(1+BY111)</f>
        <v>130253983.34856129</v>
      </c>
      <c r="CA112" s="177">
        <f t="shared" si="189"/>
        <v>6890892.1853099735</v>
      </c>
      <c r="CB112" s="174">
        <v>5.65741280368319E-2</v>
      </c>
      <c r="CC112" s="175">
        <f>CC111*(1+CB111)</f>
        <v>823875450.4075104</v>
      </c>
      <c r="CD112" s="177">
        <f t="shared" si="190"/>
        <v>46610035.217757046</v>
      </c>
      <c r="CE112" s="174">
        <v>-1.7470398557553172E-2</v>
      </c>
      <c r="CF112" s="175">
        <f>CF111*(1+CE111)</f>
        <v>85855623.685349002</v>
      </c>
      <c r="CG112" s="177">
        <f t="shared" si="191"/>
        <v>-1499931.9641903492</v>
      </c>
      <c r="CH112" s="174">
        <v>-1.3271970743794182E-2</v>
      </c>
      <c r="CI112" s="175">
        <f>CI111*(1+CH111)</f>
        <v>74993716.252871037</v>
      </c>
      <c r="CJ112" s="177">
        <f t="shared" si="192"/>
        <v>-995314.40807650657</v>
      </c>
      <c r="CK112" s="174">
        <v>-7.9940962652345945E-2</v>
      </c>
      <c r="CL112" s="175">
        <f>CL111*(1+CK111)</f>
        <v>242349380.39209366</v>
      </c>
      <c r="CM112" s="177">
        <f t="shared" si="193"/>
        <v>-19373642.766743541</v>
      </c>
      <c r="CN112" s="174">
        <v>7.5184309163312896E-2</v>
      </c>
      <c r="CO112" s="175">
        <f>CO111*(1+CN111)</f>
        <v>670509309.98685038</v>
      </c>
      <c r="CP112" s="177">
        <f t="shared" si="194"/>
        <v>50411779.258930959</v>
      </c>
      <c r="CQ112" s="174">
        <v>5.6653992622503126E-2</v>
      </c>
      <c r="CR112" s="175">
        <f>CR111*(1+CQ111)</f>
        <v>79823648.775132939</v>
      </c>
      <c r="CS112" s="177">
        <f t="shared" si="195"/>
        <v>4522328.4088076623</v>
      </c>
      <c r="CT112" s="174">
        <v>-2.54651695580294E-2</v>
      </c>
      <c r="CU112" s="175">
        <f>CU111*(1+CT111)</f>
        <v>180762712.47569886</v>
      </c>
      <c r="CV112" s="177">
        <f t="shared" si="196"/>
        <v>-4603153.122962988</v>
      </c>
      <c r="CW112" s="174">
        <v>-0.29838773667251633</v>
      </c>
      <c r="CX112" s="175">
        <f>CX111*(1+CW111)</f>
        <v>102731368.70278214</v>
      </c>
      <c r="CY112" s="177">
        <f t="shared" si="197"/>
        <v>-30653780.592492942</v>
      </c>
      <c r="CZ112" s="174">
        <v>-5.9879411403814434E-2</v>
      </c>
      <c r="DA112" s="175">
        <f>DA111*(1+CZ111)</f>
        <v>8523117.9581087921</v>
      </c>
      <c r="DB112" s="177">
        <f t="shared" si="198"/>
        <v>-510359.28665683517</v>
      </c>
      <c r="DC112" s="332">
        <v>-8.7246523577395332E-2</v>
      </c>
      <c r="DD112" s="173">
        <f>DD111*(1+DC111)</f>
        <v>27723446.125290181</v>
      </c>
      <c r="DE112" s="316">
        <f t="shared" si="199"/>
        <v>-2418774.2960167793</v>
      </c>
      <c r="DF112" s="174">
        <v>-0.12797572155673689</v>
      </c>
      <c r="DG112" s="175">
        <f>DG111*(1+DF111)</f>
        <v>108969416.18634945</v>
      </c>
      <c r="DH112" s="177">
        <f t="shared" si="200"/>
        <v>-13945439.664064435</v>
      </c>
      <c r="DI112" s="332">
        <v>-4.3429706584578377E-2</v>
      </c>
      <c r="DJ112" s="173">
        <f>DJ111*(1+DI111)</f>
        <v>430369380.335042</v>
      </c>
      <c r="DK112" s="173">
        <f t="shared" si="201"/>
        <v>-18690815.910937689</v>
      </c>
      <c r="DL112" s="174">
        <v>-0.14486844267398633</v>
      </c>
      <c r="DM112" s="175">
        <f>DM111*(1+DL111)</f>
        <v>174810819.23569256</v>
      </c>
      <c r="DN112" s="177">
        <f t="shared" si="202"/>
        <v>-25324571.145238515</v>
      </c>
      <c r="DO112" s="332">
        <v>-4.0131347196799207E-2</v>
      </c>
      <c r="DP112" s="173">
        <f>DP111*(1+DO111)</f>
        <v>18968437.433063705</v>
      </c>
      <c r="DQ112" s="173">
        <f t="shared" si="203"/>
        <v>-761228.94840704219</v>
      </c>
      <c r="DR112" s="431">
        <v>1.1924318910699913E-2</v>
      </c>
      <c r="DS112" s="335">
        <v>68349687.36527203</v>
      </c>
      <c r="DT112" s="335">
        <v>815023.46959014016</v>
      </c>
      <c r="DU112" s="174">
        <v>-0.26971782367042352</v>
      </c>
      <c r="DV112" s="175">
        <f>DV111*(1+DU111)</f>
        <v>5529629.5227888748</v>
      </c>
      <c r="DW112" s="177">
        <f t="shared" si="204"/>
        <v>-1491439.6405903378</v>
      </c>
      <c r="DX112" s="174">
        <v>-0.17758922416087569</v>
      </c>
      <c r="DY112" s="179">
        <f>DY111*(1+DX111)</f>
        <v>4617791.8932466237</v>
      </c>
      <c r="DZ112" s="179">
        <f t="shared" si="205"/>
        <v>-820070.07965804916</v>
      </c>
      <c r="EB112" s="180">
        <f t="shared" si="206"/>
        <v>29229377609.965088</v>
      </c>
      <c r="ED112" s="180">
        <f t="shared" si="207"/>
        <v>2421349182713.4282</v>
      </c>
      <c r="EF112" s="182">
        <f t="shared" si="208"/>
        <v>1.2071525172263618E-2</v>
      </c>
      <c r="EG112" s="183">
        <v>1.1497947040581401E-2</v>
      </c>
    </row>
    <row r="113" spans="1:137" ht="15.75">
      <c r="A113" s="171">
        <v>41334</v>
      </c>
      <c r="B113" s="172">
        <v>2481959317726.9458</v>
      </c>
      <c r="C113" s="173">
        <v>46854984066.74334</v>
      </c>
      <c r="D113" s="610"/>
      <c r="E113" s="174">
        <v>-1.8805102295482747E-2</v>
      </c>
      <c r="F113" s="175">
        <f t="shared" ref="F113:F122" si="312">F112*(1+E112)</f>
        <v>276173517.52517807</v>
      </c>
      <c r="G113" s="175">
        <f t="shared" si="169"/>
        <v>-5193471.2483642707</v>
      </c>
      <c r="H113" s="176">
        <v>3.4776769234230183E-2</v>
      </c>
      <c r="I113" s="175">
        <f t="shared" ref="I113:I122" si="313">I112*(1+H112)</f>
        <v>444205203.35347903</v>
      </c>
      <c r="J113" s="175">
        <f t="shared" si="170"/>
        <v>15448021.849668231</v>
      </c>
      <c r="K113" s="176">
        <v>-2.7091347612036149E-2</v>
      </c>
      <c r="L113" s="175">
        <f t="shared" ref="L113:L122" si="314">L112*(1+K112)</f>
        <v>340522871.53115422</v>
      </c>
      <c r="M113" s="177">
        <f t="shared" si="171"/>
        <v>-9225223.4824992269</v>
      </c>
      <c r="N113" s="174">
        <v>-7.8388790851394732E-2</v>
      </c>
      <c r="O113" s="175">
        <f t="shared" ref="O113:O122" si="315">O112*(1+N112)</f>
        <v>112251533.50313817</v>
      </c>
      <c r="P113" s="175">
        <f t="shared" si="172"/>
        <v>-8799261.9825258274</v>
      </c>
      <c r="Q113" s="176">
        <v>-3.8841079057580441E-2</v>
      </c>
      <c r="R113" s="178">
        <f t="shared" ref="R113:R122" si="316">R112*(1+Q112)</f>
        <v>95739428.498379141</v>
      </c>
      <c r="S113" s="178">
        <f t="shared" si="173"/>
        <v>-3718622.7112331139</v>
      </c>
      <c r="T113" s="176">
        <v>6.4741078352961737E-2</v>
      </c>
      <c r="U113" s="178">
        <f t="shared" ref="U113:U122" si="317">U112*(1+T112)</f>
        <v>0</v>
      </c>
      <c r="V113" s="178">
        <f t="shared" si="174"/>
        <v>0</v>
      </c>
      <c r="W113" s="176">
        <v>-0.28425743742930393</v>
      </c>
      <c r="X113" s="178">
        <f t="shared" ref="X113:X122" si="318">X112*(1+W112)</f>
        <v>73606831.958366841</v>
      </c>
      <c r="Y113" s="179">
        <f t="shared" si="175"/>
        <v>-20923289.42977475</v>
      </c>
      <c r="Z113" s="174">
        <v>-0.12118207201566271</v>
      </c>
      <c r="AA113" s="175">
        <f t="shared" ref="AA113:AA122" si="319">AA112*(1+Z112)</f>
        <v>99437164.399037302</v>
      </c>
      <c r="AB113" s="177">
        <f t="shared" si="176"/>
        <v>-12050001.61723743</v>
      </c>
      <c r="AC113" s="174">
        <v>-8.2238633253244306E-2</v>
      </c>
      <c r="AD113" s="175">
        <f t="shared" ref="AD113:AD122" si="320">AD112*(1+AC112)</f>
        <v>0</v>
      </c>
      <c r="AE113" s="177">
        <f t="shared" si="177"/>
        <v>0</v>
      </c>
      <c r="AF113" s="174">
        <v>-0.1420528858790823</v>
      </c>
      <c r="AG113" s="175">
        <f t="shared" ref="AG113:AG122" si="321">AG112*(1+AF112)</f>
        <v>0</v>
      </c>
      <c r="AH113" s="175">
        <f t="shared" si="168"/>
        <v>0</v>
      </c>
      <c r="AI113" s="331">
        <v>-8.1873845134667014E-2</v>
      </c>
      <c r="AJ113" s="231">
        <f t="shared" ref="AJ113:AJ122" si="322">AJ112*(1+AI112)</f>
        <v>4991999805.5728741</v>
      </c>
      <c r="AK113" s="173">
        <f t="shared" si="178"/>
        <v>-408714218.99376136</v>
      </c>
      <c r="AL113" s="332">
        <v>-9.8091555864946431E-2</v>
      </c>
      <c r="AM113" s="173">
        <f t="shared" ref="AM113:AM122" si="323">AM112*(1+AL112)</f>
        <v>5489882357.6127968</v>
      </c>
      <c r="AN113" s="173">
        <f t="shared" si="179"/>
        <v>-538511101.97375953</v>
      </c>
      <c r="AO113" s="332">
        <v>-3.6913161128291114E-2</v>
      </c>
      <c r="AP113" s="173">
        <f t="shared" ref="AP113:AP122" si="324">AP112*(1+AO112)</f>
        <v>8359425397.5186872</v>
      </c>
      <c r="AQ113" s="316">
        <f t="shared" si="180"/>
        <v>-308572816.63853627</v>
      </c>
      <c r="AR113" s="332">
        <v>-0.14552220083998096</v>
      </c>
      <c r="AS113" s="173">
        <f t="shared" ref="AS113:AS122" si="325">AS112*(1+AR112)</f>
        <v>184372672.93543407</v>
      </c>
      <c r="AT113" s="173">
        <f t="shared" si="181"/>
        <v>-26830317.140314359</v>
      </c>
      <c r="AU113" s="332">
        <v>-8.2733978257722218E-2</v>
      </c>
      <c r="AV113" s="173">
        <f t="shared" ref="AV113:AV122" si="326">AV112*(1+AU112)</f>
        <v>82145603.59160471</v>
      </c>
      <c r="AW113" s="173">
        <f t="shared" si="182"/>
        <v>-6796232.5815152926</v>
      </c>
      <c r="AX113" s="176">
        <v>-2.0142034278552077E-2</v>
      </c>
      <c r="AY113" s="178">
        <f t="shared" ref="AY113:AY122" si="327">AY112*(1+AX112)</f>
        <v>33904568.270111293</v>
      </c>
      <c r="AZ113" s="179">
        <f t="shared" si="183"/>
        <v>-682906.97629609075</v>
      </c>
      <c r="BA113" s="174">
        <v>-4.9626007273549246E-2</v>
      </c>
      <c r="BB113" s="177">
        <f t="shared" ref="BB113:BB122" si="328">BB112*(1+BA112)</f>
        <v>82241655.196800619</v>
      </c>
      <c r="BC113" s="177">
        <f t="shared" si="184"/>
        <v>-4081324.9789851569</v>
      </c>
      <c r="BD113" s="332">
        <v>-1.9020206034169495E-2</v>
      </c>
      <c r="BE113" s="173">
        <f t="shared" ref="BE113:BE122" si="329">BE112*(1+BD112)</f>
        <v>1225228610.385859</v>
      </c>
      <c r="BF113" s="172">
        <f t="shared" si="185"/>
        <v>-23304100.608498219</v>
      </c>
      <c r="BG113" s="203">
        <v>-0.16674708248950992</v>
      </c>
      <c r="BH113" s="177">
        <f t="shared" ref="BH113:BH122" si="330">BH112*(1+BG112)</f>
        <v>9372711.1480995547</v>
      </c>
      <c r="BI113" s="177">
        <f t="shared" si="136"/>
        <v>-1562872.2389625057</v>
      </c>
      <c r="BJ113" s="203">
        <v>8.7403930909426955E-2</v>
      </c>
      <c r="BK113" s="177">
        <f t="shared" ref="BK113:BK122" si="331">BK112*(1+BJ112)</f>
        <v>0</v>
      </c>
      <c r="BL113" s="177">
        <f t="shared" si="137"/>
        <v>0</v>
      </c>
      <c r="BM113" s="203">
        <v>-9.8929018776532845E-2</v>
      </c>
      <c r="BN113" s="177">
        <f t="shared" ref="BN113:BN122" si="332">BN112*(1+BM112)</f>
        <v>785034490.15389001</v>
      </c>
      <c r="BO113" s="177">
        <f t="shared" si="186"/>
        <v>-77662691.816660076</v>
      </c>
      <c r="BP113" s="332">
        <v>2.309037560309013E-2</v>
      </c>
      <c r="BQ113" s="173">
        <f t="shared" ref="BQ113:BQ122" si="333">BQ112*(1+BP112)</f>
        <v>1968787977.3330204</v>
      </c>
      <c r="BR113" s="172">
        <f t="shared" si="187"/>
        <v>45460053.879467539</v>
      </c>
      <c r="BS113" s="174">
        <v>6.1495564930067935E-2</v>
      </c>
      <c r="BT113" s="175">
        <f t="shared" ref="BT113:BT122" si="334">BT112*(1+BS112)</f>
        <v>2739000104.5652256</v>
      </c>
      <c r="BU113" s="177">
        <f t="shared" si="188"/>
        <v>168436358.7737537</v>
      </c>
      <c r="BV113" s="174">
        <v>2.1071135865282517E-2</v>
      </c>
      <c r="BW113" s="175">
        <f t="shared" ref="BW113:BW122" si="335">BW112*(1+BV112)</f>
        <v>760246441.70288479</v>
      </c>
      <c r="BX113" s="177">
        <f t="shared" si="209"/>
        <v>16019256.064219071</v>
      </c>
      <c r="BY113" s="174">
        <v>3.2077639233420545E-2</v>
      </c>
      <c r="BZ113" s="175">
        <f t="shared" ref="BZ113:BZ122" si="336">BZ112*(1+BY112)</f>
        <v>137144875.53387126</v>
      </c>
      <c r="CA113" s="177">
        <f t="shared" si="189"/>
        <v>4399283.840087886</v>
      </c>
      <c r="CB113" s="174">
        <v>3.5735778159074999E-2</v>
      </c>
      <c r="CC113" s="175">
        <f t="shared" ref="CC113:CC122" si="337">CC112*(1+CB112)</f>
        <v>870485485.62526751</v>
      </c>
      <c r="CD113" s="177">
        <f t="shared" si="190"/>
        <v>31107476.204999227</v>
      </c>
      <c r="CE113" s="174">
        <v>2.6075189707450958E-2</v>
      </c>
      <c r="CF113" s="175">
        <f t="shared" ref="CF113:CF122" si="338">CF112*(1+CE112)</f>
        <v>84355691.721158653</v>
      </c>
      <c r="CG113" s="177">
        <f t="shared" si="191"/>
        <v>2199590.6645324621</v>
      </c>
      <c r="CH113" s="174">
        <v>9.3345390316111984E-2</v>
      </c>
      <c r="CI113" s="175">
        <f t="shared" ref="CI113:CI122" si="339">CI112*(1+CH112)</f>
        <v>73998401.844794527</v>
      </c>
      <c r="CJ113" s="177">
        <f t="shared" si="192"/>
        <v>6907409.7029708466</v>
      </c>
      <c r="CK113" s="174">
        <v>-6.2055139766132826E-2</v>
      </c>
      <c r="CL113" s="175">
        <f t="shared" ref="CL113:CL122" si="340">CL112*(1+CK112)</f>
        <v>222975737.62535012</v>
      </c>
      <c r="CM113" s="177">
        <f t="shared" si="193"/>
        <v>-13836790.562797664</v>
      </c>
      <c r="CN113" s="174">
        <v>4.7321964242076449E-3</v>
      </c>
      <c r="CO113" s="175">
        <f t="shared" ref="CO113:CO122" si="341">CO112*(1+CN112)</f>
        <v>720921089.2457813</v>
      </c>
      <c r="CP113" s="177">
        <f t="shared" si="194"/>
        <v>3411540.2006647666</v>
      </c>
      <c r="CQ113" s="174">
        <v>-5.7893940775782742E-2</v>
      </c>
      <c r="CR113" s="175">
        <f t="shared" ref="CR113:CR122" si="342">CR112*(1+CQ112)</f>
        <v>84345977.183940604</v>
      </c>
      <c r="CS113" s="177">
        <f t="shared" si="195"/>
        <v>-4883121.0077625802</v>
      </c>
      <c r="CT113" s="174">
        <v>-8.1499347664835256E-2</v>
      </c>
      <c r="CU113" s="175">
        <f t="shared" ref="CU113:CU122" si="343">CU112*(1+CT112)</f>
        <v>176159559.35273588</v>
      </c>
      <c r="CV113" s="177">
        <f t="shared" si="196"/>
        <v>-14356889.172172802</v>
      </c>
      <c r="CW113" s="174">
        <v>-1.5045961722098043E-2</v>
      </c>
      <c r="CX113" s="175">
        <f t="shared" ref="CX113:CX122" si="344">CX112*(1+CW112)</f>
        <v>72077588.110289201</v>
      </c>
      <c r="CY113" s="177">
        <f t="shared" si="197"/>
        <v>-1084476.6317285604</v>
      </c>
      <c r="CZ113" s="174">
        <v>-4.4072112495735637E-2</v>
      </c>
      <c r="DA113" s="175">
        <f t="shared" ref="DA113:DA122" si="345">DA112*(1+CZ112)</f>
        <v>8012758.671451957</v>
      </c>
      <c r="DB113" s="177">
        <f t="shared" si="198"/>
        <v>-353139.20156941185</v>
      </c>
      <c r="DC113" s="332">
        <v>-0.1130690426217258</v>
      </c>
      <c r="DD113" s="173">
        <f t="shared" ref="DD113:DD122" si="346">DD112*(1+DC112)</f>
        <v>25304671.829273403</v>
      </c>
      <c r="DE113" s="316">
        <f t="shared" si="199"/>
        <v>-2861175.0175928986</v>
      </c>
      <c r="DF113" s="174">
        <v>0.11380731716775291</v>
      </c>
      <c r="DG113" s="175">
        <f t="shared" ref="DG113:DG122" si="347">DG112*(1+DF112)</f>
        <v>95023976.522285014</v>
      </c>
      <c r="DH113" s="177">
        <f t="shared" si="200"/>
        <v>10814423.834612798</v>
      </c>
      <c r="DI113" s="332">
        <v>5.6556997022630388E-2</v>
      </c>
      <c r="DJ113" s="173">
        <f t="shared" ref="DJ113:DJ122" si="348">DJ112*(1+DI112)</f>
        <v>411678564.42410433</v>
      </c>
      <c r="DK113" s="173">
        <f t="shared" si="201"/>
        <v>23283303.342414822</v>
      </c>
      <c r="DL113" s="174">
        <v>-0.12136200791405209</v>
      </c>
      <c r="DM113" s="175">
        <f t="shared" ref="DM113:DM122" si="349">DM112*(1+DL112)</f>
        <v>149486248.09045404</v>
      </c>
      <c r="DN113" s="177">
        <f t="shared" si="202"/>
        <v>-18141951.223795637</v>
      </c>
      <c r="DO113" s="332">
        <v>-0.11963340846554653</v>
      </c>
      <c r="DP113" s="173">
        <f t="shared" ref="DP113:DP122" si="350">DP112*(1+DO112)</f>
        <v>18207208.484656662</v>
      </c>
      <c r="DQ113" s="173">
        <f t="shared" si="203"/>
        <v>-2178190.4096622947</v>
      </c>
      <c r="DR113" s="431">
        <v>-1.0782418241839292E-3</v>
      </c>
      <c r="DS113" s="335">
        <v>69164710.834862173</v>
      </c>
      <c r="DT113" s="335">
        <v>-74576.283979735759</v>
      </c>
      <c r="DU113" s="174">
        <v>-0.18529214744591346</v>
      </c>
      <c r="DV113" s="175">
        <f t="shared" ref="DV113:DV122" si="351">DV112*(1+DU112)</f>
        <v>4038189.8821985368</v>
      </c>
      <c r="DW113" s="177">
        <f t="shared" si="204"/>
        <v>-748244.87506692717</v>
      </c>
      <c r="DX113" s="174">
        <v>-0.44295302366699857</v>
      </c>
      <c r="DY113" s="179">
        <f t="shared" ref="DY113:DY122" si="352">DY112*(1+DX112)</f>
        <v>3797721.8135885745</v>
      </c>
      <c r="DZ113" s="179">
        <f t="shared" si="205"/>
        <v>-1682212.3603751766</v>
      </c>
      <c r="EB113" s="180">
        <f t="shared" si="206"/>
        <v>48044326569.551361</v>
      </c>
      <c r="ED113" s="180">
        <f t="shared" si="207"/>
        <v>2450578560323.3931</v>
      </c>
      <c r="EF113" s="182">
        <f t="shared" si="208"/>
        <v>1.9605299478018423E-2</v>
      </c>
      <c r="EG113" s="183">
        <v>1.8878224043436202E-2</v>
      </c>
    </row>
    <row r="114" spans="1:137" ht="15.75">
      <c r="A114" s="171">
        <v>41365</v>
      </c>
      <c r="B114" s="172">
        <v>2528814301793.689</v>
      </c>
      <c r="C114" s="173">
        <v>63334025112.27343</v>
      </c>
      <c r="D114" s="610"/>
      <c r="E114" s="174">
        <v>-3.1170252763852796E-2</v>
      </c>
      <c r="F114" s="175">
        <f t="shared" si="312"/>
        <v>270980046.27681381</v>
      </c>
      <c r="G114" s="175">
        <f t="shared" si="169"/>
        <v>-8446516.5364088137</v>
      </c>
      <c r="H114" s="176">
        <v>-4.5594664189548176E-2</v>
      </c>
      <c r="I114" s="175">
        <f t="shared" si="313"/>
        <v>459653225.20314729</v>
      </c>
      <c r="J114" s="175">
        <f t="shared" si="170"/>
        <v>-20957734.446780264</v>
      </c>
      <c r="K114" s="176">
        <v>-6.1315271835080183E-2</v>
      </c>
      <c r="L114" s="175">
        <f t="shared" si="314"/>
        <v>331297648.04865497</v>
      </c>
      <c r="M114" s="177">
        <f t="shared" si="171"/>
        <v>-20313605.348426003</v>
      </c>
      <c r="N114" s="174">
        <v>-0.10075993851793449</v>
      </c>
      <c r="O114" s="175">
        <f t="shared" si="315"/>
        <v>103452271.52061234</v>
      </c>
      <c r="P114" s="175">
        <f t="shared" si="172"/>
        <v>-10423844.517957566</v>
      </c>
      <c r="Q114" s="176">
        <v>-7.6688727851792995E-2</v>
      </c>
      <c r="R114" s="178">
        <f t="shared" si="316"/>
        <v>92020805.787146032</v>
      </c>
      <c r="S114" s="178">
        <f t="shared" si="173"/>
        <v>-7056958.5317131402</v>
      </c>
      <c r="T114" s="176">
        <v>-0.18384190551711338</v>
      </c>
      <c r="U114" s="178">
        <f t="shared" si="317"/>
        <v>0</v>
      </c>
      <c r="V114" s="178">
        <f t="shared" si="174"/>
        <v>0</v>
      </c>
      <c r="W114" s="176">
        <v>-0.14980146352577378</v>
      </c>
      <c r="X114" s="178">
        <f t="shared" si="318"/>
        <v>52683542.528592095</v>
      </c>
      <c r="Y114" s="179">
        <f t="shared" si="175"/>
        <v>-7892071.7745054401</v>
      </c>
      <c r="Z114" s="174">
        <v>-4.2773716316944377E-2</v>
      </c>
      <c r="AA114" s="175">
        <f t="shared" si="319"/>
        <v>87387162.781799883</v>
      </c>
      <c r="AB114" s="177">
        <f t="shared" si="176"/>
        <v>-3737873.7105713482</v>
      </c>
      <c r="AC114" s="174">
        <v>4.8929279741412347E-2</v>
      </c>
      <c r="AD114" s="175">
        <f t="shared" si="320"/>
        <v>0</v>
      </c>
      <c r="AE114" s="177">
        <f t="shared" si="177"/>
        <v>0</v>
      </c>
      <c r="AF114" s="174">
        <v>6.8796710922173113E-2</v>
      </c>
      <c r="AG114" s="175">
        <f t="shared" si="321"/>
        <v>0</v>
      </c>
      <c r="AH114" s="175">
        <f t="shared" si="168"/>
        <v>0</v>
      </c>
      <c r="AI114" s="331">
        <v>-7.9255160136659578E-2</v>
      </c>
      <c r="AJ114" s="231">
        <f t="shared" si="322"/>
        <v>4583285586.579113</v>
      </c>
      <c r="AK114" s="173">
        <f t="shared" si="178"/>
        <v>-363249033.11637133</v>
      </c>
      <c r="AL114" s="332">
        <v>-7.7596324996353175E-2</v>
      </c>
      <c r="AM114" s="173">
        <f t="shared" si="323"/>
        <v>4951371255.6390371</v>
      </c>
      <c r="AN114" s="173">
        <f t="shared" si="179"/>
        <v>-384208213.13016802</v>
      </c>
      <c r="AO114" s="332">
        <v>-0.13575857640678696</v>
      </c>
      <c r="AP114" s="173">
        <f t="shared" si="324"/>
        <v>8050852580.8801508</v>
      </c>
      <c r="AQ114" s="316">
        <f t="shared" si="180"/>
        <v>-1092972285.2411959</v>
      </c>
      <c r="AR114" s="332">
        <v>2.6547954649529245E-2</v>
      </c>
      <c r="AS114" s="173">
        <f t="shared" si="325"/>
        <v>157542355.7951197</v>
      </c>
      <c r="AT114" s="173">
        <f t="shared" si="181"/>
        <v>4182427.3170288387</v>
      </c>
      <c r="AU114" s="332">
        <v>-0.37378601666126116</v>
      </c>
      <c r="AV114" s="173">
        <f t="shared" si="326"/>
        <v>75349371.010089412</v>
      </c>
      <c r="AW114" s="173">
        <f t="shared" si="182"/>
        <v>-28164541.247792829</v>
      </c>
      <c r="AX114" s="176">
        <v>-0.16498667088121283</v>
      </c>
      <c r="AY114" s="178">
        <f t="shared" si="327"/>
        <v>33221661.293815199</v>
      </c>
      <c r="AZ114" s="179">
        <f t="shared" si="183"/>
        <v>-5481131.2980098156</v>
      </c>
      <c r="BA114" s="174">
        <v>-0.18894410770212769</v>
      </c>
      <c r="BB114" s="177">
        <f t="shared" si="328"/>
        <v>78160330.217815459</v>
      </c>
      <c r="BC114" s="177">
        <f t="shared" si="184"/>
        <v>-14767933.85070879</v>
      </c>
      <c r="BD114" s="332">
        <v>-8.335142614378302E-2</v>
      </c>
      <c r="BE114" s="173">
        <f t="shared" si="329"/>
        <v>1201924509.7773607</v>
      </c>
      <c r="BF114" s="172">
        <f t="shared" si="185"/>
        <v>-100182122.0071103</v>
      </c>
      <c r="BG114" s="203">
        <v>-0.23579956401311167</v>
      </c>
      <c r="BH114" s="177">
        <f t="shared" si="330"/>
        <v>7809838.9091370497</v>
      </c>
      <c r="BI114" s="177">
        <f t="shared" si="136"/>
        <v>-1841556.6097871519</v>
      </c>
      <c r="BJ114" s="203">
        <v>-2.8695428519383365E-2</v>
      </c>
      <c r="BK114" s="177">
        <f t="shared" si="331"/>
        <v>0</v>
      </c>
      <c r="BL114" s="177">
        <f t="shared" si="137"/>
        <v>0</v>
      </c>
      <c r="BM114" s="203">
        <v>-0.11879582181123607</v>
      </c>
      <c r="BN114" s="177">
        <f t="shared" si="332"/>
        <v>707371798.33722997</v>
      </c>
      <c r="BO114" s="177">
        <f t="shared" si="186"/>
        <v>-84032814.109563187</v>
      </c>
      <c r="BP114" s="332">
        <v>-5.6115351710975044E-2</v>
      </c>
      <c r="BQ114" s="173">
        <f t="shared" si="333"/>
        <v>2014248031.2124882</v>
      </c>
      <c r="BR114" s="172">
        <f t="shared" si="187"/>
        <v>-113030236.70462781</v>
      </c>
      <c r="BS114" s="174">
        <v>-5.1683547898101929E-2</v>
      </c>
      <c r="BT114" s="175">
        <f t="shared" si="334"/>
        <v>2907436463.3389792</v>
      </c>
      <c r="BU114" s="177">
        <f t="shared" si="188"/>
        <v>-150266631.7136682</v>
      </c>
      <c r="BV114" s="174">
        <v>-9.6144524081487055E-4</v>
      </c>
      <c r="BW114" s="175">
        <f t="shared" si="335"/>
        <v>776265697.76710379</v>
      </c>
      <c r="BX114" s="177">
        <f t="shared" si="209"/>
        <v>-746336.96072601667</v>
      </c>
      <c r="BY114" s="174">
        <v>4.6746874180288042E-2</v>
      </c>
      <c r="BZ114" s="175">
        <f t="shared" si="336"/>
        <v>141544159.37395915</v>
      </c>
      <c r="CA114" s="177">
        <f t="shared" si="189"/>
        <v>6616747.0092091067</v>
      </c>
      <c r="CB114" s="174">
        <v>5.6460119529231044E-2</v>
      </c>
      <c r="CC114" s="175">
        <f t="shared" si="337"/>
        <v>901592961.83026671</v>
      </c>
      <c r="CD114" s="177">
        <f t="shared" si="190"/>
        <v>50904046.391650304</v>
      </c>
      <c r="CE114" s="174">
        <v>9.1542275124002065E-2</v>
      </c>
      <c r="CF114" s="175">
        <f t="shared" si="338"/>
        <v>86555282.385691106</v>
      </c>
      <c r="CG114" s="177">
        <f t="shared" si="191"/>
        <v>7923467.4735866254</v>
      </c>
      <c r="CH114" s="174">
        <v>0.19048301402800338</v>
      </c>
      <c r="CI114" s="175">
        <f t="shared" si="339"/>
        <v>80905811.547765359</v>
      </c>
      <c r="CJ114" s="177">
        <f t="shared" si="192"/>
        <v>15411182.835999986</v>
      </c>
      <c r="CK114" s="174">
        <v>6.6729868222657834E-2</v>
      </c>
      <c r="CL114" s="175">
        <f t="shared" si="340"/>
        <v>209138947.06255245</v>
      </c>
      <c r="CM114" s="177">
        <f t="shared" si="193"/>
        <v>13955814.377709538</v>
      </c>
      <c r="CN114" s="174">
        <v>3.0212408566014873E-2</v>
      </c>
      <c r="CO114" s="175">
        <f t="shared" si="341"/>
        <v>724332629.44644618</v>
      </c>
      <c r="CP114" s="177">
        <f t="shared" si="194"/>
        <v>21883833.338531889</v>
      </c>
      <c r="CQ114" s="174">
        <v>-9.5191842373731576E-3</v>
      </c>
      <c r="CR114" s="175">
        <f t="shared" si="342"/>
        <v>79462856.176178023</v>
      </c>
      <c r="CS114" s="177">
        <f t="shared" si="195"/>
        <v>-756421.56796892406</v>
      </c>
      <c r="CT114" s="174">
        <v>-8.9422957660750688E-2</v>
      </c>
      <c r="CU114" s="175">
        <f t="shared" si="343"/>
        <v>161802670.18056306</v>
      </c>
      <c r="CV114" s="177">
        <f t="shared" si="196"/>
        <v>-14468873.324952899</v>
      </c>
      <c r="CW114" s="174">
        <v>-9.8287771590697834E-2</v>
      </c>
      <c r="CX114" s="175">
        <f t="shared" si="344"/>
        <v>70993111.478560641</v>
      </c>
      <c r="CY114" s="177">
        <f t="shared" si="197"/>
        <v>-6977754.7255177172</v>
      </c>
      <c r="CZ114" s="174">
        <v>-0.419217392994157</v>
      </c>
      <c r="DA114" s="175">
        <f t="shared" si="345"/>
        <v>7659619.4698825451</v>
      </c>
      <c r="DB114" s="177">
        <f t="shared" si="198"/>
        <v>-3211045.7054914474</v>
      </c>
      <c r="DC114" s="332">
        <v>-5.2095413690194494E-3</v>
      </c>
      <c r="DD114" s="173">
        <f t="shared" si="346"/>
        <v>22443496.811680503</v>
      </c>
      <c r="DE114" s="316">
        <f t="shared" si="199"/>
        <v>-116920.32510590569</v>
      </c>
      <c r="DF114" s="174">
        <v>4.5076675314910122E-2</v>
      </c>
      <c r="DG114" s="175">
        <f t="shared" si="347"/>
        <v>105838400.35689782</v>
      </c>
      <c r="DH114" s="177">
        <f t="shared" si="200"/>
        <v>4770843.2087373501</v>
      </c>
      <c r="DI114" s="332">
        <v>-2.6284966536422462E-2</v>
      </c>
      <c r="DJ114" s="173">
        <f t="shared" si="348"/>
        <v>434961867.76651913</v>
      </c>
      <c r="DK114" s="173">
        <f t="shared" si="201"/>
        <v>-11432958.138862766</v>
      </c>
      <c r="DL114" s="174">
        <v>-0.58115040978926658</v>
      </c>
      <c r="DM114" s="175">
        <f t="shared" si="349"/>
        <v>131344296.8666584</v>
      </c>
      <c r="DN114" s="177">
        <f t="shared" si="202"/>
        <v>-76330791.947541609</v>
      </c>
      <c r="DO114" s="332">
        <v>2.7853596047552692E-2</v>
      </c>
      <c r="DP114" s="173">
        <f t="shared" si="350"/>
        <v>16029018.074994368</v>
      </c>
      <c r="DQ114" s="173">
        <f t="shared" si="203"/>
        <v>446465.79449981381</v>
      </c>
      <c r="DR114" s="431">
        <v>-0.10093543367596594</v>
      </c>
      <c r="DS114" s="335">
        <v>69090134.550882444</v>
      </c>
      <c r="DT114" s="335">
        <v>-6973642.6936241575</v>
      </c>
      <c r="DU114" s="174">
        <v>-0.12001791602720145</v>
      </c>
      <c r="DV114" s="175">
        <f t="shared" si="351"/>
        <v>3289945.0071316096</v>
      </c>
      <c r="DW114" s="177">
        <f t="shared" si="204"/>
        <v>-394852.34360003221</v>
      </c>
      <c r="DX114" s="174">
        <v>-0.19026540954622845</v>
      </c>
      <c r="DY114" s="179">
        <f t="shared" si="352"/>
        <v>2115509.4532133983</v>
      </c>
      <c r="DZ114" s="179">
        <f t="shared" si="205"/>
        <v>-402508.27251456503</v>
      </c>
      <c r="EB114" s="180">
        <f t="shared" si="206"/>
        <v>65746767494.427742</v>
      </c>
      <c r="ED114" s="180">
        <f t="shared" si="207"/>
        <v>2498622886892.9443</v>
      </c>
      <c r="EF114" s="182">
        <f t="shared" si="208"/>
        <v>2.6313201499640598E-2</v>
      </c>
      <c r="EG114" s="183">
        <v>2.50449489578379E-2</v>
      </c>
    </row>
    <row r="115" spans="1:137" ht="15.75">
      <c r="A115" s="171">
        <v>41395</v>
      </c>
      <c r="B115" s="172">
        <v>2592148326905.9624</v>
      </c>
      <c r="C115" s="173">
        <v>53221590138.664108</v>
      </c>
      <c r="D115" s="610"/>
      <c r="E115" s="174">
        <v>-4.1290913480500444E-2</v>
      </c>
      <c r="F115" s="175">
        <f t="shared" si="312"/>
        <v>262533529.74040499</v>
      </c>
      <c r="G115" s="175">
        <f t="shared" si="169"/>
        <v>-10840249.262241453</v>
      </c>
      <c r="H115" s="176">
        <v>0.10735009766585933</v>
      </c>
      <c r="I115" s="175">
        <f t="shared" si="313"/>
        <v>438695490.75636703</v>
      </c>
      <c r="J115" s="175">
        <f t="shared" si="170"/>
        <v>47094003.778268091</v>
      </c>
      <c r="K115" s="176">
        <v>1.4586643816048456E-2</v>
      </c>
      <c r="L115" s="175">
        <f t="shared" si="314"/>
        <v>310984042.70022893</v>
      </c>
      <c r="M115" s="177">
        <f t="shared" si="171"/>
        <v>4536213.4633430429</v>
      </c>
      <c r="N115" s="174">
        <v>8.8444771391798058E-2</v>
      </c>
      <c r="O115" s="175">
        <f t="shared" si="315"/>
        <v>93028427.002654776</v>
      </c>
      <c r="P115" s="175">
        <f t="shared" si="172"/>
        <v>8227877.9591883747</v>
      </c>
      <c r="Q115" s="176">
        <v>7.4722651553828807E-3</v>
      </c>
      <c r="R115" s="178">
        <f t="shared" si="316"/>
        <v>84963847.255432889</v>
      </c>
      <c r="S115" s="178">
        <f t="shared" si="173"/>
        <v>634872.39531404455</v>
      </c>
      <c r="T115" s="176">
        <v>-6.2815342099450777E-2</v>
      </c>
      <c r="U115" s="178">
        <f t="shared" si="317"/>
        <v>0</v>
      </c>
      <c r="V115" s="178">
        <f t="shared" si="174"/>
        <v>0</v>
      </c>
      <c r="W115" s="176">
        <v>7.6034420473652622E-2</v>
      </c>
      <c r="X115" s="178">
        <f t="shared" si="318"/>
        <v>44791470.754086651</v>
      </c>
      <c r="Y115" s="179">
        <f t="shared" si="175"/>
        <v>3405693.5209495388</v>
      </c>
      <c r="Z115" s="174">
        <v>-9.1028252280250646E-2</v>
      </c>
      <c r="AA115" s="175">
        <f t="shared" si="319"/>
        <v>83649289.071228534</v>
      </c>
      <c r="AB115" s="177">
        <f t="shared" si="176"/>
        <v>-7614448.5886394046</v>
      </c>
      <c r="AC115" s="174">
        <v>-3.5031655972449567E-2</v>
      </c>
      <c r="AD115" s="175">
        <f t="shared" si="320"/>
        <v>0</v>
      </c>
      <c r="AE115" s="177">
        <f t="shared" si="177"/>
        <v>0</v>
      </c>
      <c r="AF115" s="174">
        <v>-8.7056741995642471E-3</v>
      </c>
      <c r="AG115" s="175">
        <f t="shared" si="321"/>
        <v>0</v>
      </c>
      <c r="AH115" s="175">
        <f t="shared" si="168"/>
        <v>0</v>
      </c>
      <c r="AI115" s="331">
        <v>5.36151295731329E-2</v>
      </c>
      <c r="AJ115" s="231">
        <f t="shared" si="322"/>
        <v>4220036553.4627419</v>
      </c>
      <c r="AK115" s="173">
        <f t="shared" si="178"/>
        <v>226257806.6172621</v>
      </c>
      <c r="AL115" s="332">
        <v>-3.0710311457480179E-2</v>
      </c>
      <c r="AM115" s="173">
        <f t="shared" si="323"/>
        <v>4567163042.5088692</v>
      </c>
      <c r="AN115" s="173">
        <f t="shared" si="179"/>
        <v>-140258999.51254016</v>
      </c>
      <c r="AO115" s="332">
        <v>7.5362208522065474E-2</v>
      </c>
      <c r="AP115" s="173">
        <f t="shared" si="324"/>
        <v>6957880295.6389542</v>
      </c>
      <c r="AQ115" s="316">
        <f t="shared" si="180"/>
        <v>524361225.71151346</v>
      </c>
      <c r="AR115" s="332">
        <v>0.12112691307378459</v>
      </c>
      <c r="AS115" s="173">
        <f t="shared" si="325"/>
        <v>161724783.11214855</v>
      </c>
      <c r="AT115" s="173">
        <f t="shared" si="181"/>
        <v>19589223.745901883</v>
      </c>
      <c r="AU115" s="332">
        <v>1.850619294659112E-3</v>
      </c>
      <c r="AV115" s="173">
        <f t="shared" si="326"/>
        <v>47184829.76229658</v>
      </c>
      <c r="AW115" s="173">
        <f t="shared" si="182"/>
        <v>87321.156373311576</v>
      </c>
      <c r="AX115" s="176">
        <v>0.17241265410969778</v>
      </c>
      <c r="AY115" s="178">
        <f t="shared" si="327"/>
        <v>27740529.995805383</v>
      </c>
      <c r="AZ115" s="179">
        <f t="shared" si="183"/>
        <v>4782818.4029864892</v>
      </c>
      <c r="BA115" s="174">
        <v>3.4608616469799798E-2</v>
      </c>
      <c r="BB115" s="177">
        <f t="shared" si="328"/>
        <v>63392396.367106669</v>
      </c>
      <c r="BC115" s="177">
        <f t="shared" si="184"/>
        <v>2193923.1329707247</v>
      </c>
      <c r="BD115" s="332">
        <v>0.11973041439325081</v>
      </c>
      <c r="BE115" s="173">
        <f t="shared" si="329"/>
        <v>1101742387.7702503</v>
      </c>
      <c r="BF115" s="172">
        <f t="shared" si="185"/>
        <v>131912072.6423417</v>
      </c>
      <c r="BG115" s="203">
        <v>9.79886396238598E-2</v>
      </c>
      <c r="BH115" s="177">
        <f t="shared" si="330"/>
        <v>5968282.2993498975</v>
      </c>
      <c r="BI115" s="177">
        <f t="shared" si="136"/>
        <v>584823.86340445839</v>
      </c>
      <c r="BJ115" s="203">
        <v>8.7180473279460061E-2</v>
      </c>
      <c r="BK115" s="177">
        <f t="shared" si="331"/>
        <v>0</v>
      </c>
      <c r="BL115" s="177">
        <f t="shared" si="137"/>
        <v>0</v>
      </c>
      <c r="BM115" s="203">
        <v>8.8689749832810499E-2</v>
      </c>
      <c r="BN115" s="177">
        <f t="shared" si="332"/>
        <v>623338984.22766685</v>
      </c>
      <c r="BO115" s="177">
        <f t="shared" si="186"/>
        <v>55283778.572189979</v>
      </c>
      <c r="BP115" s="332">
        <v>5.0177061048070376E-2</v>
      </c>
      <c r="BQ115" s="173">
        <f t="shared" si="333"/>
        <v>1901217794.5078604</v>
      </c>
      <c r="BR115" s="172">
        <f t="shared" si="187"/>
        <v>95397521.34069863</v>
      </c>
      <c r="BS115" s="174">
        <v>3.6289809353721357E-2</v>
      </c>
      <c r="BT115" s="175">
        <f t="shared" si="334"/>
        <v>2757169831.6253109</v>
      </c>
      <c r="BU115" s="177">
        <f t="shared" si="188"/>
        <v>100057167.54551455</v>
      </c>
      <c r="BV115" s="174">
        <v>1.3429080037357237E-2</v>
      </c>
      <c r="BW115" s="175">
        <f t="shared" si="335"/>
        <v>775519360.80637777</v>
      </c>
      <c r="BX115" s="177">
        <f t="shared" si="209"/>
        <v>10414511.566788971</v>
      </c>
      <c r="BY115" s="174">
        <v>-2.8254116867732857E-2</v>
      </c>
      <c r="BZ115" s="175">
        <f t="shared" si="336"/>
        <v>148160906.38316828</v>
      </c>
      <c r="CA115" s="177">
        <f t="shared" si="189"/>
        <v>-4186155.5641792635</v>
      </c>
      <c r="CB115" s="174">
        <v>-3.7994468434076355E-2</v>
      </c>
      <c r="CC115" s="175">
        <f t="shared" si="337"/>
        <v>952497008.22191715</v>
      </c>
      <c r="CD115" s="177">
        <f t="shared" si="190"/>
        <v>-36189617.512439795</v>
      </c>
      <c r="CE115" s="174">
        <v>-2.470495084796704E-3</v>
      </c>
      <c r="CF115" s="175">
        <f t="shared" si="338"/>
        <v>94478749.859277725</v>
      </c>
      <c r="CG115" s="177">
        <f t="shared" si="191"/>
        <v>-233409.2871450829</v>
      </c>
      <c r="CH115" s="174">
        <v>-1.7216804935121604E-2</v>
      </c>
      <c r="CI115" s="175">
        <f t="shared" si="339"/>
        <v>96316994.38376534</v>
      </c>
      <c r="CJ115" s="177">
        <f t="shared" si="192"/>
        <v>-1658270.9042424909</v>
      </c>
      <c r="CK115" s="174">
        <v>-2.665786629474726E-2</v>
      </c>
      <c r="CL115" s="175">
        <f t="shared" si="340"/>
        <v>223094761.44026199</v>
      </c>
      <c r="CM115" s="177">
        <f t="shared" si="193"/>
        <v>-5947230.3215330411</v>
      </c>
      <c r="CN115" s="174">
        <v>2.66459063483768E-2</v>
      </c>
      <c r="CO115" s="175">
        <f t="shared" si="341"/>
        <v>746216462.78497815</v>
      </c>
      <c r="CP115" s="177">
        <f t="shared" si="194"/>
        <v>19883613.98298553</v>
      </c>
      <c r="CQ115" s="174">
        <v>-5.0979717464242409E-2</v>
      </c>
      <c r="CR115" s="175">
        <f t="shared" si="342"/>
        <v>78706434.608209103</v>
      </c>
      <c r="CS115" s="177">
        <f t="shared" si="195"/>
        <v>-4012431.7989443708</v>
      </c>
      <c r="CT115" s="174">
        <v>0.10632913508646663</v>
      </c>
      <c r="CU115" s="175">
        <f t="shared" si="343"/>
        <v>147333796.85561016</v>
      </c>
      <c r="CV115" s="177">
        <f t="shared" si="196"/>
        <v>15665875.188662205</v>
      </c>
      <c r="CW115" s="174">
        <v>0.1693017168164398</v>
      </c>
      <c r="CX115" s="175">
        <f t="shared" si="344"/>
        <v>64015356.753042929</v>
      </c>
      <c r="CY115" s="177">
        <f t="shared" si="197"/>
        <v>10837909.80090704</v>
      </c>
      <c r="CZ115" s="174">
        <v>-4.6458681732663383E-2</v>
      </c>
      <c r="DA115" s="175">
        <f t="shared" si="345"/>
        <v>4448573.7643910982</v>
      </c>
      <c r="DB115" s="177">
        <f t="shared" si="198"/>
        <v>-206674.8726841223</v>
      </c>
      <c r="DC115" s="332">
        <v>-8.0184706883226722E-2</v>
      </c>
      <c r="DD115" s="173">
        <f t="shared" si="346"/>
        <v>22326576.486574598</v>
      </c>
      <c r="DE115" s="316">
        <f t="shared" si="199"/>
        <v>-1790249.9912819259</v>
      </c>
      <c r="DF115" s="174">
        <v>2.1276285343134558E-2</v>
      </c>
      <c r="DG115" s="175">
        <f t="shared" si="347"/>
        <v>110609243.56563516</v>
      </c>
      <c r="DH115" s="177">
        <f t="shared" si="200"/>
        <v>2353353.8276907238</v>
      </c>
      <c r="DI115" s="332">
        <v>-0.10993996500226523</v>
      </c>
      <c r="DJ115" s="173">
        <f t="shared" si="348"/>
        <v>423528909.6276564</v>
      </c>
      <c r="DK115" s="173">
        <f t="shared" si="201"/>
        <v>-46562753.501912095</v>
      </c>
      <c r="DL115" s="174">
        <v>0.12433207738890721</v>
      </c>
      <c r="DM115" s="175">
        <f t="shared" si="349"/>
        <v>55013504.919116788</v>
      </c>
      <c r="DN115" s="177">
        <f t="shared" si="202"/>
        <v>6839943.3510386562</v>
      </c>
      <c r="DO115" s="332">
        <v>-4.5205248774022017E-2</v>
      </c>
      <c r="DP115" s="173">
        <f t="shared" si="350"/>
        <v>16475483.869494183</v>
      </c>
      <c r="DQ115" s="173">
        <f t="shared" si="203"/>
        <v>-744778.34699287137</v>
      </c>
      <c r="DR115" s="431">
        <v>9.3355587906961107E-2</v>
      </c>
      <c r="DS115" s="335">
        <v>62116491.85725829</v>
      </c>
      <c r="DT115" s="335">
        <v>5798921.61605231</v>
      </c>
      <c r="DU115" s="174">
        <v>-5.6607519206405228E-2</v>
      </c>
      <c r="DV115" s="175">
        <f t="shared" si="351"/>
        <v>2895092.6635315772</v>
      </c>
      <c r="DW115" s="177">
        <f t="shared" si="204"/>
        <v>-163884.01355518663</v>
      </c>
      <c r="DX115" s="174">
        <v>-0.32238183143927995</v>
      </c>
      <c r="DY115" s="179">
        <f t="shared" si="352"/>
        <v>1713001.1806988334</v>
      </c>
      <c r="DZ115" s="179">
        <f t="shared" si="205"/>
        <v>-552240.45789133885</v>
      </c>
      <c r="EB115" s="180">
        <f t="shared" si="206"/>
        <v>52186351059.418007</v>
      </c>
      <c r="ED115" s="180">
        <f t="shared" si="207"/>
        <v>2564369654387.3735</v>
      </c>
      <c r="EF115" s="182">
        <f t="shared" si="208"/>
        <v>2.0350557093097913E-2</v>
      </c>
      <c r="EG115" s="183">
        <v>2.0531845954274697E-2</v>
      </c>
    </row>
    <row r="116" spans="1:137" ht="15.75">
      <c r="A116" s="171">
        <v>41426</v>
      </c>
      <c r="B116" s="172">
        <v>2645369917044.6265</v>
      </c>
      <c r="C116" s="173">
        <v>-94022193098.170715</v>
      </c>
      <c r="D116" s="610"/>
      <c r="E116" s="174">
        <v>-7.9149619334709376E-2</v>
      </c>
      <c r="F116" s="175">
        <f t="shared" si="312"/>
        <v>251693280.47816354</v>
      </c>
      <c r="G116" s="175">
        <f t="shared" si="169"/>
        <v>-19921427.338950884</v>
      </c>
      <c r="H116" s="176">
        <v>-0.18041686759447073</v>
      </c>
      <c r="I116" s="175">
        <f t="shared" si="313"/>
        <v>485789494.53463507</v>
      </c>
      <c r="J116" s="175">
        <f t="shared" si="170"/>
        <v>-87644618.914240122</v>
      </c>
      <c r="K116" s="176">
        <v>-0.14448305889017996</v>
      </c>
      <c r="L116" s="175">
        <f t="shared" si="314"/>
        <v>315520256.16357195</v>
      </c>
      <c r="M116" s="177">
        <f t="shared" si="171"/>
        <v>-45587331.752326034</v>
      </c>
      <c r="N116" s="174">
        <v>-0.25413859891120327</v>
      </c>
      <c r="O116" s="175">
        <f t="shared" si="315"/>
        <v>101256304.96184315</v>
      </c>
      <c r="P116" s="175">
        <f t="shared" si="172"/>
        <v>-25733135.473928336</v>
      </c>
      <c r="Q116" s="176">
        <v>-0.19551275665759618</v>
      </c>
      <c r="R116" s="178">
        <f t="shared" si="316"/>
        <v>85598719.650746942</v>
      </c>
      <c r="S116" s="178">
        <f t="shared" si="173"/>
        <v>-16735641.645278282</v>
      </c>
      <c r="T116" s="176">
        <v>-0.27597369335466937</v>
      </c>
      <c r="U116" s="178">
        <f t="shared" si="317"/>
        <v>0</v>
      </c>
      <c r="V116" s="178">
        <f t="shared" si="174"/>
        <v>0</v>
      </c>
      <c r="W116" s="176">
        <v>1.8037677124880844E-2</v>
      </c>
      <c r="X116" s="178">
        <f t="shared" si="318"/>
        <v>48197164.275036193</v>
      </c>
      <c r="Y116" s="179">
        <f t="shared" si="175"/>
        <v>869364.88752794452</v>
      </c>
      <c r="Z116" s="174">
        <v>-6.6576170565247478E-2</v>
      </c>
      <c r="AA116" s="175">
        <f t="shared" si="319"/>
        <v>76034840.482589126</v>
      </c>
      <c r="AB116" s="177">
        <f t="shared" si="176"/>
        <v>-5062108.5088702375</v>
      </c>
      <c r="AC116" s="174">
        <v>-9.2725418038646715E-2</v>
      </c>
      <c r="AD116" s="175">
        <f t="shared" si="320"/>
        <v>0</v>
      </c>
      <c r="AE116" s="177">
        <f t="shared" si="177"/>
        <v>0</v>
      </c>
      <c r="AF116" s="174">
        <v>-0.24247334960700845</v>
      </c>
      <c r="AG116" s="175">
        <f t="shared" si="321"/>
        <v>0</v>
      </c>
      <c r="AH116" s="175">
        <f t="shared" si="168"/>
        <v>0</v>
      </c>
      <c r="AI116" s="331">
        <v>-0.12199711580937377</v>
      </c>
      <c r="AJ116" s="231">
        <f t="shared" si="322"/>
        <v>4446294360.0800037</v>
      </c>
      <c r="AK116" s="173">
        <f t="shared" si="178"/>
        <v>-542435087.96924567</v>
      </c>
      <c r="AL116" s="332">
        <v>-0.12811649238732253</v>
      </c>
      <c r="AM116" s="173">
        <f t="shared" si="323"/>
        <v>4426904042.9963293</v>
      </c>
      <c r="AN116" s="173">
        <f t="shared" si="179"/>
        <v>-567159418.12394655</v>
      </c>
      <c r="AO116" s="332">
        <v>-0.13910171512393876</v>
      </c>
      <c r="AP116" s="173">
        <f t="shared" si="324"/>
        <v>7482241521.3504677</v>
      </c>
      <c r="AQ116" s="316">
        <f t="shared" si="180"/>
        <v>-1040792628.591399</v>
      </c>
      <c r="AR116" s="332">
        <v>-0.20353223195991349</v>
      </c>
      <c r="AS116" s="173">
        <f t="shared" si="325"/>
        <v>181314006.85805044</v>
      </c>
      <c r="AT116" s="173">
        <f t="shared" si="181"/>
        <v>-36903244.501414068</v>
      </c>
      <c r="AU116" s="332">
        <v>-0.23437687107392552</v>
      </c>
      <c r="AV116" s="173">
        <f t="shared" si="326"/>
        <v>47272150.918669887</v>
      </c>
      <c r="AW116" s="173">
        <f t="shared" si="182"/>
        <v>-11079498.821252242</v>
      </c>
      <c r="AX116" s="176">
        <v>-0.32261116097613052</v>
      </c>
      <c r="AY116" s="178">
        <f t="shared" si="327"/>
        <v>32523348.398791872</v>
      </c>
      <c r="AZ116" s="179">
        <f t="shared" si="183"/>
        <v>-10492395.185765421</v>
      </c>
      <c r="BA116" s="174">
        <v>-0.25278344206658099</v>
      </c>
      <c r="BB116" s="177">
        <f t="shared" si="328"/>
        <v>65586319.500077397</v>
      </c>
      <c r="BC116" s="177">
        <f t="shared" si="184"/>
        <v>-16579135.595708085</v>
      </c>
      <c r="BD116" s="332">
        <v>-9.3677449114238226E-2</v>
      </c>
      <c r="BE116" s="173">
        <f t="shared" si="329"/>
        <v>1233654460.4125919</v>
      </c>
      <c r="BF116" s="172">
        <f t="shared" si="185"/>
        <v>-115565602.93985359</v>
      </c>
      <c r="BG116" s="203">
        <v>-0.25901298643906717</v>
      </c>
      <c r="BH116" s="177">
        <f t="shared" si="330"/>
        <v>6553106.1627543559</v>
      </c>
      <c r="BI116" s="177">
        <f t="shared" si="136"/>
        <v>-1697339.5976672615</v>
      </c>
      <c r="BJ116" s="203">
        <v>9.3773945566469577E-2</v>
      </c>
      <c r="BK116" s="177">
        <f t="shared" si="331"/>
        <v>0</v>
      </c>
      <c r="BL116" s="177">
        <f t="shared" si="137"/>
        <v>0</v>
      </c>
      <c r="BM116" s="203">
        <v>-0.20751424085538739</v>
      </c>
      <c r="BN116" s="177">
        <f t="shared" si="332"/>
        <v>678622762.7998569</v>
      </c>
      <c r="BO116" s="177">
        <f t="shared" si="186"/>
        <v>-140823887.44959792</v>
      </c>
      <c r="BP116" s="332">
        <v>-6.4930669512402672E-2</v>
      </c>
      <c r="BQ116" s="173">
        <f t="shared" si="333"/>
        <v>1996615315.8485589</v>
      </c>
      <c r="BR116" s="172">
        <f t="shared" si="187"/>
        <v>-129641569.21676426</v>
      </c>
      <c r="BS116" s="174">
        <v>-0.10287620299988574</v>
      </c>
      <c r="BT116" s="175">
        <f t="shared" si="334"/>
        <v>2857226999.1708255</v>
      </c>
      <c r="BU116" s="177">
        <f t="shared" si="188"/>
        <v>-293940664.78345221</v>
      </c>
      <c r="BV116" s="174">
        <v>-8.9715425056664758E-2</v>
      </c>
      <c r="BW116" s="175">
        <f t="shared" si="335"/>
        <v>785933872.3731668</v>
      </c>
      <c r="BX116" s="177">
        <f t="shared" si="209"/>
        <v>-70510391.426389173</v>
      </c>
      <c r="BY116" s="174">
        <v>-3.9537301376840001E-2</v>
      </c>
      <c r="BZ116" s="175">
        <f t="shared" si="336"/>
        <v>143974750.81898901</v>
      </c>
      <c r="CA116" s="177">
        <f t="shared" si="189"/>
        <v>-5692373.1137858098</v>
      </c>
      <c r="CB116" s="174">
        <v>-9.7841965925126631E-2</v>
      </c>
      <c r="CC116" s="175">
        <f t="shared" si="337"/>
        <v>916307390.70947731</v>
      </c>
      <c r="CD116" s="177">
        <f t="shared" si="190"/>
        <v>-89653316.498738378</v>
      </c>
      <c r="CE116" s="174">
        <v>-0.19458362492721928</v>
      </c>
      <c r="CF116" s="175">
        <f t="shared" si="338"/>
        <v>94245340.572132647</v>
      </c>
      <c r="CG116" s="177">
        <f t="shared" si="191"/>
        <v>-18338600.0010259</v>
      </c>
      <c r="CH116" s="174">
        <v>6.9860522984343254E-2</v>
      </c>
      <c r="CI116" s="175">
        <f t="shared" si="339"/>
        <v>94658723.479522854</v>
      </c>
      <c r="CJ116" s="177">
        <f t="shared" si="192"/>
        <v>6612907.927309799</v>
      </c>
      <c r="CK116" s="174">
        <v>-9.9226661976029931E-2</v>
      </c>
      <c r="CL116" s="175">
        <f t="shared" si="340"/>
        <v>217147531.11872894</v>
      </c>
      <c r="CM116" s="177">
        <f t="shared" si="193"/>
        <v>-21546824.669247556</v>
      </c>
      <c r="CN116" s="174">
        <v>-9.2497336341527833E-2</v>
      </c>
      <c r="CO116" s="175">
        <f t="shared" si="341"/>
        <v>766100076.76796365</v>
      </c>
      <c r="CP116" s="177">
        <f t="shared" si="194"/>
        <v>-70862216.472076625</v>
      </c>
      <c r="CQ116" s="174">
        <v>-9.551559357781654E-2</v>
      </c>
      <c r="CR116" s="175">
        <f t="shared" si="342"/>
        <v>74694002.809264734</v>
      </c>
      <c r="CS116" s="177">
        <f t="shared" si="195"/>
        <v>-7134442.0150300171</v>
      </c>
      <c r="CT116" s="174">
        <v>-0.14236070714652435</v>
      </c>
      <c r="CU116" s="175">
        <f t="shared" si="343"/>
        <v>162999672.04427236</v>
      </c>
      <c r="CV116" s="177">
        <f t="shared" si="196"/>
        <v>-23204748.57687417</v>
      </c>
      <c r="CW116" s="174">
        <v>-0.19779821429295358</v>
      </c>
      <c r="CX116" s="175">
        <f t="shared" si="344"/>
        <v>74853266.553949982</v>
      </c>
      <c r="CY116" s="177">
        <f t="shared" si="197"/>
        <v>-14805842.458365774</v>
      </c>
      <c r="CZ116" s="174">
        <v>-0.23623890296623223</v>
      </c>
      <c r="DA116" s="175">
        <f t="shared" si="345"/>
        <v>4241898.8917069761</v>
      </c>
      <c r="DB116" s="177">
        <f t="shared" si="198"/>
        <v>-1002101.5406705324</v>
      </c>
      <c r="DC116" s="332">
        <v>-0.21498795447881158</v>
      </c>
      <c r="DD116" s="173">
        <f t="shared" si="346"/>
        <v>20536326.495292671</v>
      </c>
      <c r="DE116" s="316">
        <f t="shared" si="199"/>
        <v>-4415062.8257319927</v>
      </c>
      <c r="DF116" s="174">
        <v>-0.12512699893318621</v>
      </c>
      <c r="DG116" s="175">
        <f t="shared" si="347"/>
        <v>112962597.39332588</v>
      </c>
      <c r="DH116" s="177">
        <f t="shared" si="200"/>
        <v>-14134670.80352463</v>
      </c>
      <c r="DI116" s="332">
        <v>-9.9600902394875776E-2</v>
      </c>
      <c r="DJ116" s="173">
        <f t="shared" si="348"/>
        <v>376966156.12574428</v>
      </c>
      <c r="DK116" s="173">
        <f t="shared" si="201"/>
        <v>-37546169.322451763</v>
      </c>
      <c r="DL116" s="174">
        <v>-0.38253890952406844</v>
      </c>
      <c r="DM116" s="175">
        <f t="shared" si="349"/>
        <v>61853448.270155445</v>
      </c>
      <c r="DN116" s="177">
        <f t="shared" si="202"/>
        <v>-23661350.65156864</v>
      </c>
      <c r="DO116" s="332">
        <v>4.2732254604315123E-2</v>
      </c>
      <c r="DP116" s="173">
        <f t="shared" si="350"/>
        <v>15730705.522501312</v>
      </c>
      <c r="DQ116" s="173">
        <f t="shared" si="203"/>
        <v>672208.51349303208</v>
      </c>
      <c r="DR116" s="431">
        <v>-9.5745029373613039E-2</v>
      </c>
      <c r="DS116" s="335">
        <v>67915413.473310605</v>
      </c>
      <c r="DT116" s="335">
        <v>-6502563.2579231989</v>
      </c>
      <c r="DU116" s="174">
        <v>-7.9804649757863111E-2</v>
      </c>
      <c r="DV116" s="175">
        <f t="shared" si="351"/>
        <v>2731208.6499763904</v>
      </c>
      <c r="DW116" s="177">
        <f t="shared" si="204"/>
        <v>-217963.14972701197</v>
      </c>
      <c r="DX116" s="174">
        <v>-0.44792466977072232</v>
      </c>
      <c r="DY116" s="179">
        <f t="shared" si="352"/>
        <v>1160760.7228074947</v>
      </c>
      <c r="DZ116" s="179">
        <f t="shared" si="205"/>
        <v>-519933.36344637198</v>
      </c>
      <c r="EB116" s="180">
        <f t="shared" si="206"/>
        <v>-90512804272.942841</v>
      </c>
      <c r="ED116" s="180">
        <f t="shared" si="207"/>
        <v>2616556005446.792</v>
      </c>
      <c r="EF116" s="182">
        <f t="shared" si="208"/>
        <v>-3.4592343555622559E-2</v>
      </c>
      <c r="EG116" s="183">
        <v>-3.5542172190122699E-2</v>
      </c>
    </row>
    <row r="117" spans="1:137" ht="15.75">
      <c r="A117" s="171">
        <v>41456</v>
      </c>
      <c r="B117" s="172">
        <v>2551347723946.4556</v>
      </c>
      <c r="C117" s="173">
        <v>121946449529.2795</v>
      </c>
      <c r="D117" s="610"/>
      <c r="E117" s="174">
        <v>-3.3034397115148849E-2</v>
      </c>
      <c r="F117" s="175">
        <f t="shared" si="312"/>
        <v>231771853.13921264</v>
      </c>
      <c r="G117" s="175">
        <f t="shared" si="169"/>
        <v>-7656443.4367147088</v>
      </c>
      <c r="H117" s="176">
        <v>-1.8293424481957438E-2</v>
      </c>
      <c r="I117" s="175">
        <f t="shared" si="313"/>
        <v>398144875.62039495</v>
      </c>
      <c r="J117" s="175">
        <f t="shared" si="170"/>
        <v>-7283433.2150400318</v>
      </c>
      <c r="K117" s="176">
        <v>-4.4828765738035431E-2</v>
      </c>
      <c r="L117" s="175">
        <f t="shared" si="314"/>
        <v>269932924.41124594</v>
      </c>
      <c r="M117" s="177">
        <f t="shared" si="171"/>
        <v>-12100759.833414569</v>
      </c>
      <c r="N117" s="174">
        <v>6.8841789160711889E-2</v>
      </c>
      <c r="O117" s="175">
        <f t="shared" si="315"/>
        <v>75523169.487914816</v>
      </c>
      <c r="P117" s="175">
        <f t="shared" si="172"/>
        <v>5199150.1106357407</v>
      </c>
      <c r="Q117" s="176">
        <v>-8.5488204305013471E-2</v>
      </c>
      <c r="R117" s="178">
        <f t="shared" si="316"/>
        <v>68863078.005468667</v>
      </c>
      <c r="S117" s="178">
        <f t="shared" si="173"/>
        <v>-5886980.8816035846</v>
      </c>
      <c r="T117" s="176">
        <v>-7.7234145031713761E-2</v>
      </c>
      <c r="U117" s="178">
        <f t="shared" si="317"/>
        <v>0</v>
      </c>
      <c r="V117" s="178">
        <f t="shared" si="174"/>
        <v>0</v>
      </c>
      <c r="W117" s="176">
        <v>-5.2435815002502335E-2</v>
      </c>
      <c r="X117" s="178">
        <f t="shared" si="318"/>
        <v>49066529.162564144</v>
      </c>
      <c r="Y117" s="179">
        <f t="shared" si="175"/>
        <v>-2572843.4459830993</v>
      </c>
      <c r="Z117" s="174">
        <v>0.15630871873257215</v>
      </c>
      <c r="AA117" s="175">
        <f t="shared" si="319"/>
        <v>70972731.973718897</v>
      </c>
      <c r="AB117" s="177">
        <f t="shared" si="176"/>
        <v>11093656.799762258</v>
      </c>
      <c r="AC117" s="174">
        <v>-1.0145835435139113E-2</v>
      </c>
      <c r="AD117" s="175">
        <f t="shared" si="320"/>
        <v>0</v>
      </c>
      <c r="AE117" s="177">
        <f t="shared" si="177"/>
        <v>0</v>
      </c>
      <c r="AF117" s="174">
        <v>9.4341678284621505E-2</v>
      </c>
      <c r="AG117" s="175">
        <f t="shared" si="321"/>
        <v>0</v>
      </c>
      <c r="AH117" s="175">
        <f t="shared" si="168"/>
        <v>0</v>
      </c>
      <c r="AI117" s="331">
        <v>6.8802761156832551E-2</v>
      </c>
      <c r="AJ117" s="231">
        <f t="shared" si="322"/>
        <v>3903859272.1107578</v>
      </c>
      <c r="AK117" s="173">
        <f t="shared" si="178"/>
        <v>268596297.08892262</v>
      </c>
      <c r="AL117" s="332">
        <v>5.8123016350781397E-2</v>
      </c>
      <c r="AM117" s="173">
        <f t="shared" si="323"/>
        <v>3859744624.8723826</v>
      </c>
      <c r="AN117" s="173">
        <f t="shared" si="179"/>
        <v>224339999.9412981</v>
      </c>
      <c r="AO117" s="332">
        <v>-1.6378993251212001E-2</v>
      </c>
      <c r="AP117" s="173">
        <f t="shared" si="324"/>
        <v>6441448892.7590685</v>
      </c>
      <c r="AQ117" s="316">
        <f t="shared" si="180"/>
        <v>-105504447.9425278</v>
      </c>
      <c r="AR117" s="332">
        <v>7.5096076954202035E-2</v>
      </c>
      <c r="AS117" s="173">
        <f t="shared" si="325"/>
        <v>144410762.35663635</v>
      </c>
      <c r="AT117" s="173">
        <f t="shared" si="181"/>
        <v>10844681.722948946</v>
      </c>
      <c r="AU117" s="332">
        <v>4.4197381975782324E-2</v>
      </c>
      <c r="AV117" s="173">
        <f t="shared" si="326"/>
        <v>36192652.097417645</v>
      </c>
      <c r="AW117" s="173">
        <f t="shared" si="182"/>
        <v>1599620.469466167</v>
      </c>
      <c r="AX117" s="176">
        <v>7.1468171508872108E-2</v>
      </c>
      <c r="AY117" s="178">
        <f t="shared" si="327"/>
        <v>22030953.213026449</v>
      </c>
      <c r="AZ117" s="179">
        <f t="shared" si="183"/>
        <v>1574511.9427325113</v>
      </c>
      <c r="BA117" s="174">
        <v>6.827607801427836E-2</v>
      </c>
      <c r="BB117" s="177">
        <f t="shared" si="328"/>
        <v>49007183.90436931</v>
      </c>
      <c r="BC117" s="177">
        <f t="shared" si="184"/>
        <v>3346018.3115148055</v>
      </c>
      <c r="BD117" s="332">
        <v>5.356500771381037E-2</v>
      </c>
      <c r="BE117" s="173">
        <f t="shared" si="329"/>
        <v>1118088857.4727383</v>
      </c>
      <c r="BF117" s="172">
        <f t="shared" si="185"/>
        <v>59890438.275252648</v>
      </c>
      <c r="BG117" s="203">
        <v>0.19581415148193279</v>
      </c>
      <c r="BH117" s="177">
        <f t="shared" si="330"/>
        <v>4855766.5650870949</v>
      </c>
      <c r="BI117" s="177">
        <f t="shared" si="136"/>
        <v>950827.80973686883</v>
      </c>
      <c r="BJ117" s="203">
        <v>2.6083278210347331E-2</v>
      </c>
      <c r="BK117" s="177">
        <f t="shared" si="331"/>
        <v>0</v>
      </c>
      <c r="BL117" s="177">
        <f t="shared" si="137"/>
        <v>0</v>
      </c>
      <c r="BM117" s="203">
        <v>8.5020508193774338E-2</v>
      </c>
      <c r="BN117" s="177">
        <f t="shared" si="332"/>
        <v>537798875.35025895</v>
      </c>
      <c r="BO117" s="177">
        <f t="shared" si="186"/>
        <v>45723933.688319318</v>
      </c>
      <c r="BP117" s="332">
        <v>0.11890576993380886</v>
      </c>
      <c r="BQ117" s="173">
        <f t="shared" si="333"/>
        <v>1866973746.6317947</v>
      </c>
      <c r="BR117" s="172">
        <f t="shared" si="187"/>
        <v>221993950.78946134</v>
      </c>
      <c r="BS117" s="174">
        <v>-3.591174571940757E-2</v>
      </c>
      <c r="BT117" s="175">
        <f t="shared" si="334"/>
        <v>2563286334.3873734</v>
      </c>
      <c r="BU117" s="177">
        <f t="shared" si="188"/>
        <v>-92052087.046551675</v>
      </c>
      <c r="BV117" s="174">
        <v>4.4987470031075873E-2</v>
      </c>
      <c r="BW117" s="175">
        <f t="shared" si="335"/>
        <v>715423480.94677758</v>
      </c>
      <c r="BX117" s="177">
        <f t="shared" si="209"/>
        <v>32185092.408621136</v>
      </c>
      <c r="BY117" s="174">
        <v>7.6589804208395881E-2</v>
      </c>
      <c r="BZ117" s="175">
        <f t="shared" si="336"/>
        <v>138282377.70520321</v>
      </c>
      <c r="CA117" s="177">
        <f t="shared" si="189"/>
        <v>10591020.233912962</v>
      </c>
      <c r="CB117" s="174">
        <v>7.3096818609646785E-2</v>
      </c>
      <c r="CC117" s="175">
        <f t="shared" si="337"/>
        <v>826654074.2107389</v>
      </c>
      <c r="CD117" s="177">
        <f t="shared" si="190"/>
        <v>60425782.915507875</v>
      </c>
      <c r="CE117" s="174">
        <v>7.551808050010185E-2</v>
      </c>
      <c r="CF117" s="175">
        <f t="shared" si="338"/>
        <v>75906740.571106747</v>
      </c>
      <c r="CG117" s="177">
        <f t="shared" si="191"/>
        <v>5732331.3449491868</v>
      </c>
      <c r="CH117" s="174">
        <v>5.9319489664151945E-2</v>
      </c>
      <c r="CI117" s="175">
        <f t="shared" si="339"/>
        <v>101271631.40683265</v>
      </c>
      <c r="CJ117" s="177">
        <f t="shared" si="192"/>
        <v>6007381.4925094144</v>
      </c>
      <c r="CK117" s="174">
        <v>-7.8598527518954336E-3</v>
      </c>
      <c r="CL117" s="175">
        <f t="shared" si="340"/>
        <v>195600706.44948137</v>
      </c>
      <c r="CM117" s="177">
        <f t="shared" si="193"/>
        <v>-1537392.7508596471</v>
      </c>
      <c r="CN117" s="174">
        <v>3.8691510784771843E-2</v>
      </c>
      <c r="CO117" s="175">
        <f t="shared" si="341"/>
        <v>695237860.29588699</v>
      </c>
      <c r="CP117" s="177">
        <f t="shared" si="194"/>
        <v>26899803.169620011</v>
      </c>
      <c r="CQ117" s="174">
        <v>3.6652213716111423E-2</v>
      </c>
      <c r="CR117" s="175">
        <f t="shared" si="342"/>
        <v>67559560.794234708</v>
      </c>
      <c r="CS117" s="177">
        <f t="shared" si="195"/>
        <v>2476207.4607969131</v>
      </c>
      <c r="CT117" s="174">
        <v>0.14799091730496225</v>
      </c>
      <c r="CU117" s="175">
        <f t="shared" si="343"/>
        <v>139794923.4673982</v>
      </c>
      <c r="CV117" s="177">
        <f t="shared" si="196"/>
        <v>20688378.958517253</v>
      </c>
      <c r="CW117" s="174">
        <v>-8.8698858004083517E-2</v>
      </c>
      <c r="CX117" s="175">
        <f t="shared" si="344"/>
        <v>60047424.095584214</v>
      </c>
      <c r="CY117" s="177">
        <f t="shared" si="197"/>
        <v>-5326137.9433652069</v>
      </c>
      <c r="CZ117" s="174">
        <v>3.6813573341876238E-2</v>
      </c>
      <c r="DA117" s="175">
        <f t="shared" si="345"/>
        <v>3239797.3510364438</v>
      </c>
      <c r="DB117" s="177">
        <f t="shared" si="198"/>
        <v>119268.51739519648</v>
      </c>
      <c r="DC117" s="332">
        <v>-3.4161425445087851E-2</v>
      </c>
      <c r="DD117" s="173">
        <f t="shared" si="346"/>
        <v>16121263.669560678</v>
      </c>
      <c r="DE117" s="316">
        <f t="shared" si="199"/>
        <v>-550725.34692830045</v>
      </c>
      <c r="DF117" s="174">
        <v>-8.1788695488720312E-3</v>
      </c>
      <c r="DG117" s="175">
        <f t="shared" si="347"/>
        <v>98827926.589801252</v>
      </c>
      <c r="DH117" s="177">
        <f t="shared" si="200"/>
        <v>-808300.71936348593</v>
      </c>
      <c r="DI117" s="332">
        <v>6.6100391283987425E-2</v>
      </c>
      <c r="DJ117" s="173">
        <f t="shared" si="348"/>
        <v>339419986.80329251</v>
      </c>
      <c r="DK117" s="173">
        <f t="shared" si="201"/>
        <v>22435793.937303483</v>
      </c>
      <c r="DL117" s="174">
        <v>0.10861669974772288</v>
      </c>
      <c r="DM117" s="175">
        <f t="shared" si="349"/>
        <v>38192097.618586801</v>
      </c>
      <c r="DN117" s="177">
        <f t="shared" si="202"/>
        <v>4148299.5997737646</v>
      </c>
      <c r="DO117" s="332">
        <v>7.3309903112176361E-2</v>
      </c>
      <c r="DP117" s="173">
        <f t="shared" si="350"/>
        <v>16402914.035994345</v>
      </c>
      <c r="DQ117" s="173">
        <f t="shared" si="203"/>
        <v>1202496.0387361031</v>
      </c>
      <c r="DR117" s="431">
        <v>6.7077100110499666E-2</v>
      </c>
      <c r="DS117" s="335">
        <v>61412850.215387404</v>
      </c>
      <c r="DT117" s="335">
        <v>4119395.9019686617</v>
      </c>
      <c r="DU117" s="174">
        <v>-8.1712441262064131E-2</v>
      </c>
      <c r="DV117" s="175">
        <f t="shared" si="351"/>
        <v>2513245.5002493784</v>
      </c>
      <c r="DW117" s="177">
        <f t="shared" si="204"/>
        <v>-205363.42531627431</v>
      </c>
      <c r="DX117" s="174">
        <v>0.53338490589358045</v>
      </c>
      <c r="DY117" s="179">
        <f t="shared" si="352"/>
        <v>640827.35936112271</v>
      </c>
      <c r="DZ117" s="179">
        <f t="shared" si="205"/>
        <v>341807.64076686412</v>
      </c>
      <c r="EB117" s="180">
        <f t="shared" si="206"/>
        <v>121135408298.69675</v>
      </c>
      <c r="ED117" s="180">
        <f t="shared" si="207"/>
        <v>2526043201173.8472</v>
      </c>
      <c r="EF117" s="182">
        <f t="shared" si="208"/>
        <v>4.7954606731351768E-2</v>
      </c>
      <c r="EG117" s="183">
        <v>4.7796875504155602E-2</v>
      </c>
    </row>
    <row r="118" spans="1:137" ht="15.75">
      <c r="A118" s="171">
        <v>41487</v>
      </c>
      <c r="B118" s="172">
        <v>2673294173475.7349</v>
      </c>
      <c r="C118" s="173">
        <v>-40433674115.531509</v>
      </c>
      <c r="D118" s="610"/>
      <c r="E118" s="174">
        <v>5.6641553155239978E-2</v>
      </c>
      <c r="F118" s="175">
        <f t="shared" si="312"/>
        <v>224115409.70249793</v>
      </c>
      <c r="G118" s="175">
        <f t="shared" si="169"/>
        <v>12694244.891572421</v>
      </c>
      <c r="H118" s="176">
        <v>0.13168521037702069</v>
      </c>
      <c r="I118" s="175">
        <f t="shared" si="313"/>
        <v>390861442.40535492</v>
      </c>
      <c r="J118" s="175">
        <f t="shared" si="170"/>
        <v>51470671.271414921</v>
      </c>
      <c r="K118" s="176">
        <v>1.9954086069705394E-2</v>
      </c>
      <c r="L118" s="175">
        <f t="shared" si="314"/>
        <v>257832164.57783139</v>
      </c>
      <c r="M118" s="177">
        <f t="shared" si="171"/>
        <v>5144805.2035244936</v>
      </c>
      <c r="N118" s="174">
        <v>4.591636218450125E-2</v>
      </c>
      <c r="O118" s="175">
        <f t="shared" si="315"/>
        <v>80722319.598550558</v>
      </c>
      <c r="P118" s="175">
        <f t="shared" si="172"/>
        <v>3706475.2630601111</v>
      </c>
      <c r="Q118" s="176">
        <v>4.601580752147371E-2</v>
      </c>
      <c r="R118" s="178">
        <f t="shared" si="316"/>
        <v>62976097.123865083</v>
      </c>
      <c r="S118" s="178">
        <f t="shared" si="173"/>
        <v>2897895.9637054098</v>
      </c>
      <c r="T118" s="176">
        <v>3.2462351487409433E-2</v>
      </c>
      <c r="U118" s="178">
        <f t="shared" si="317"/>
        <v>0</v>
      </c>
      <c r="V118" s="178">
        <f t="shared" si="174"/>
        <v>0</v>
      </c>
      <c r="W118" s="176">
        <v>-0.12329282980061193</v>
      </c>
      <c r="X118" s="178">
        <f t="shared" si="318"/>
        <v>46493685.716581039</v>
      </c>
      <c r="Y118" s="179">
        <f t="shared" si="175"/>
        <v>-5732338.0798575683</v>
      </c>
      <c r="Z118" s="174">
        <v>-1.5807476922370407E-2</v>
      </c>
      <c r="AA118" s="175">
        <f t="shared" si="319"/>
        <v>82066388.77348116</v>
      </c>
      <c r="AB118" s="177">
        <f t="shared" si="176"/>
        <v>-1297262.5466390813</v>
      </c>
      <c r="AC118" s="174">
        <v>-0.17053730002050899</v>
      </c>
      <c r="AD118" s="175">
        <f t="shared" si="320"/>
        <v>0</v>
      </c>
      <c r="AE118" s="177">
        <f t="shared" si="177"/>
        <v>0</v>
      </c>
      <c r="AF118" s="174">
        <v>-0.26931825603234727</v>
      </c>
      <c r="AG118" s="175">
        <f t="shared" si="321"/>
        <v>0</v>
      </c>
      <c r="AH118" s="175">
        <f t="shared" si="168"/>
        <v>0</v>
      </c>
      <c r="AI118" s="331">
        <v>1.1589420378454994E-2</v>
      </c>
      <c r="AJ118" s="231">
        <f t="shared" si="322"/>
        <v>4172455569.1996803</v>
      </c>
      <c r="AK118" s="173">
        <f t="shared" si="178"/>
        <v>48356341.601880811</v>
      </c>
      <c r="AL118" s="332">
        <v>8.8370721623458298E-2</v>
      </c>
      <c r="AM118" s="173">
        <f t="shared" si="323"/>
        <v>4084084624.8136806</v>
      </c>
      <c r="AN118" s="173">
        <f t="shared" si="179"/>
        <v>360913505.46605587</v>
      </c>
      <c r="AO118" s="332">
        <v>0.12914154747708126</v>
      </c>
      <c r="AP118" s="173">
        <f t="shared" si="324"/>
        <v>6335944444.8165407</v>
      </c>
      <c r="AQ118" s="316">
        <f t="shared" si="180"/>
        <v>818233670.33242452</v>
      </c>
      <c r="AR118" s="332">
        <v>0.14443808474524603</v>
      </c>
      <c r="AS118" s="173">
        <f t="shared" si="325"/>
        <v>155255444.07958528</v>
      </c>
      <c r="AT118" s="173">
        <f t="shared" si="181"/>
        <v>22424798.989127945</v>
      </c>
      <c r="AU118" s="332">
        <v>1.6266193910244472E-2</v>
      </c>
      <c r="AV118" s="173">
        <f t="shared" si="326"/>
        <v>37792272.566883817</v>
      </c>
      <c r="AW118" s="173">
        <f t="shared" si="182"/>
        <v>614736.43388174474</v>
      </c>
      <c r="AX118" s="176">
        <v>0.11252318708881347</v>
      </c>
      <c r="AY118" s="178">
        <f t="shared" si="327"/>
        <v>23605465.155758958</v>
      </c>
      <c r="AZ118" s="179">
        <f t="shared" si="183"/>
        <v>2656162.1720399326</v>
      </c>
      <c r="BA118" s="174">
        <v>7.5432810804410194E-2</v>
      </c>
      <c r="BB118" s="177">
        <f t="shared" si="328"/>
        <v>52353202.215884119</v>
      </c>
      <c r="BC118" s="177">
        <f t="shared" si="184"/>
        <v>3949149.1977558155</v>
      </c>
      <c r="BD118" s="332">
        <v>1.7864540114415604E-2</v>
      </c>
      <c r="BE118" s="173">
        <f t="shared" si="329"/>
        <v>1177979295.7479908</v>
      </c>
      <c r="BF118" s="172">
        <f t="shared" si="185"/>
        <v>21044058.382841025</v>
      </c>
      <c r="BG118" s="203">
        <v>7.6029141645941128E-2</v>
      </c>
      <c r="BH118" s="177">
        <f t="shared" si="330"/>
        <v>5806594.3748239633</v>
      </c>
      <c r="BI118" s="177">
        <f t="shared" si="136"/>
        <v>441470.3862040161</v>
      </c>
      <c r="BJ118" s="203">
        <v>-0.10263304560583482</v>
      </c>
      <c r="BK118" s="177">
        <f t="shared" si="331"/>
        <v>0</v>
      </c>
      <c r="BL118" s="177">
        <f t="shared" si="137"/>
        <v>0</v>
      </c>
      <c r="BM118" s="203">
        <v>0.1017383668621861</v>
      </c>
      <c r="BN118" s="177">
        <f t="shared" si="332"/>
        <v>583522809.03857827</v>
      </c>
      <c r="BO118" s="177">
        <f t="shared" si="186"/>
        <v>59366657.618420236</v>
      </c>
      <c r="BP118" s="332">
        <v>2.0560693590837068E-2</v>
      </c>
      <c r="BQ118" s="173">
        <f t="shared" si="333"/>
        <v>2088967697.4212563</v>
      </c>
      <c r="BR118" s="172">
        <f t="shared" si="187"/>
        <v>42950624.747834891</v>
      </c>
      <c r="BS118" s="174">
        <v>-8.2027982715370498E-2</v>
      </c>
      <c r="BT118" s="175">
        <f t="shared" si="334"/>
        <v>2471234247.3408217</v>
      </c>
      <c r="BU118" s="177">
        <f t="shared" si="188"/>
        <v>-202710360.12650454</v>
      </c>
      <c r="BV118" s="174">
        <v>-4.4706539721371633E-2</v>
      </c>
      <c r="BW118" s="175">
        <f t="shared" si="335"/>
        <v>747608573.35539877</v>
      </c>
      <c r="BX118" s="177">
        <f t="shared" si="209"/>
        <v>-33422992.380751114</v>
      </c>
      <c r="BY118" s="174">
        <v>-5.599178459661712E-2</v>
      </c>
      <c r="BZ118" s="175">
        <f t="shared" si="336"/>
        <v>148873397.93911618</v>
      </c>
      <c r="CA118" s="177">
        <f t="shared" si="189"/>
        <v>-8335687.2295734566</v>
      </c>
      <c r="CB118" s="174">
        <v>-7.6638581759896879E-2</v>
      </c>
      <c r="CC118" s="175">
        <f t="shared" si="337"/>
        <v>887079857.12624681</v>
      </c>
      <c r="CD118" s="177">
        <f t="shared" si="190"/>
        <v>-67984542.157927513</v>
      </c>
      <c r="CE118" s="174">
        <v>-0.14132003400306675</v>
      </c>
      <c r="CF118" s="175">
        <f t="shared" si="338"/>
        <v>81639071.916055933</v>
      </c>
      <c r="CG118" s="177">
        <f t="shared" si="191"/>
        <v>-11537236.419155836</v>
      </c>
      <c r="CH118" s="174">
        <v>-0.1362341096663745</v>
      </c>
      <c r="CI118" s="175">
        <f t="shared" si="339"/>
        <v>107279012.89934207</v>
      </c>
      <c r="CJ118" s="177">
        <f t="shared" si="192"/>
        <v>-14615060.808229374</v>
      </c>
      <c r="CK118" s="174">
        <v>-0.17327773273902772</v>
      </c>
      <c r="CL118" s="175">
        <f t="shared" si="340"/>
        <v>194063313.69862172</v>
      </c>
      <c r="CM118" s="177">
        <f t="shared" si="193"/>
        <v>-33626851.005519874</v>
      </c>
      <c r="CN118" s="174">
        <v>-2.7278994768381821E-2</v>
      </c>
      <c r="CO118" s="175">
        <f t="shared" si="341"/>
        <v>722137663.46550703</v>
      </c>
      <c r="CP118" s="177">
        <f t="shared" si="194"/>
        <v>-19699189.543727037</v>
      </c>
      <c r="CQ118" s="174">
        <v>-5.9113229933777683E-2</v>
      </c>
      <c r="CR118" s="175">
        <f t="shared" si="342"/>
        <v>70035768.255031615</v>
      </c>
      <c r="CS118" s="177">
        <f t="shared" si="195"/>
        <v>-4140040.4724484519</v>
      </c>
      <c r="CT118" s="174">
        <v>-0.1074451098017814</v>
      </c>
      <c r="CU118" s="175">
        <f t="shared" si="343"/>
        <v>160483302.42591545</v>
      </c>
      <c r="CV118" s="177">
        <f t="shared" si="196"/>
        <v>-17243146.050504979</v>
      </c>
      <c r="CW118" s="174">
        <v>1.4595883516889559E-3</v>
      </c>
      <c r="CX118" s="175">
        <f t="shared" si="344"/>
        <v>54721286.152219005</v>
      </c>
      <c r="CY118" s="177">
        <f t="shared" si="197"/>
        <v>79870.551857217026</v>
      </c>
      <c r="CZ118" s="174">
        <v>-8.2738863534016868E-2</v>
      </c>
      <c r="DA118" s="175">
        <f t="shared" si="345"/>
        <v>3359065.8684316403</v>
      </c>
      <c r="DB118" s="177">
        <f t="shared" si="198"/>
        <v>-277925.29248993937</v>
      </c>
      <c r="DC118" s="332">
        <v>-0.15661786631740293</v>
      </c>
      <c r="DD118" s="173">
        <f t="shared" si="346"/>
        <v>15570538.322632378</v>
      </c>
      <c r="DE118" s="316">
        <f t="shared" si="199"/>
        <v>-2438624.489504037</v>
      </c>
      <c r="DF118" s="174">
        <v>-5.1786378066967717E-2</v>
      </c>
      <c r="DG118" s="175">
        <f t="shared" si="347"/>
        <v>98019625.870437771</v>
      </c>
      <c r="DH118" s="177">
        <f t="shared" si="200"/>
        <v>-5076081.4033092204</v>
      </c>
      <c r="DI118" s="332">
        <v>-6.6161156826090486E-2</v>
      </c>
      <c r="DJ118" s="173">
        <f t="shared" si="348"/>
        <v>361855780.740596</v>
      </c>
      <c r="DK118" s="173">
        <f t="shared" si="201"/>
        <v>-23940797.058005985</v>
      </c>
      <c r="DL118" s="174">
        <v>-8.7268697343099319E-2</v>
      </c>
      <c r="DM118" s="175">
        <f t="shared" si="349"/>
        <v>42340397.218360566</v>
      </c>
      <c r="DN118" s="177">
        <f t="shared" si="202"/>
        <v>-3694991.3102357127</v>
      </c>
      <c r="DO118" s="332">
        <v>-6.5713235080733429E-2</v>
      </c>
      <c r="DP118" s="173">
        <f t="shared" si="350"/>
        <v>17605410.074730448</v>
      </c>
      <c r="DQ118" s="173">
        <f t="shared" si="203"/>
        <v>-1156908.4509334746</v>
      </c>
      <c r="DR118" s="431">
        <v>2.5401697945602243E-2</v>
      </c>
      <c r="DS118" s="335">
        <v>65532246.117356069</v>
      </c>
      <c r="DT118" s="335">
        <v>1664630.3215699443</v>
      </c>
      <c r="DU118" s="174">
        <v>-0.11861968075852236</v>
      </c>
      <c r="DV118" s="175">
        <f t="shared" si="351"/>
        <v>2307882.0749331042</v>
      </c>
      <c r="DW118" s="177">
        <f t="shared" si="204"/>
        <v>-273760.23495688103</v>
      </c>
      <c r="DX118" s="174">
        <v>0.24103799393770298</v>
      </c>
      <c r="DY118" s="179">
        <f t="shared" si="352"/>
        <v>982635.00012798677</v>
      </c>
      <c r="DZ118" s="179">
        <f t="shared" si="205"/>
        <v>236852.36920382443</v>
      </c>
      <c r="EB118" s="180">
        <f t="shared" si="206"/>
        <v>-41435316941.63562</v>
      </c>
      <c r="ED118" s="180">
        <f t="shared" si="207"/>
        <v>2647178609472.5439</v>
      </c>
      <c r="EF118" s="182">
        <f t="shared" si="208"/>
        <v>-1.5652633635435613E-2</v>
      </c>
      <c r="EG118" s="183">
        <v>-1.5125037310413501E-2</v>
      </c>
    </row>
    <row r="119" spans="1:137" ht="15.75">
      <c r="A119" s="171">
        <v>41518</v>
      </c>
      <c r="B119" s="172">
        <v>2632860499360.2036</v>
      </c>
      <c r="C119" s="173">
        <v>113517339497.9384</v>
      </c>
      <c r="D119" s="610"/>
      <c r="E119" s="174">
        <v>-0.17453331148394371</v>
      </c>
      <c r="F119" s="175">
        <f t="shared" si="312"/>
        <v>236809654.59407035</v>
      </c>
      <c r="G119" s="175">
        <f t="shared" si="169"/>
        <v>-41331173.207672</v>
      </c>
      <c r="H119" s="176">
        <v>4.5015656754422435E-2</v>
      </c>
      <c r="I119" s="175">
        <f t="shared" si="313"/>
        <v>442332113.67676985</v>
      </c>
      <c r="J119" s="175">
        <f t="shared" si="170"/>
        <v>19911870.600731637</v>
      </c>
      <c r="K119" s="176">
        <v>4.1464737196108215E-2</v>
      </c>
      <c r="L119" s="175">
        <f t="shared" si="314"/>
        <v>262976969.78135589</v>
      </c>
      <c r="M119" s="177">
        <f t="shared" si="171"/>
        <v>10904270.940612813</v>
      </c>
      <c r="N119" s="174">
        <v>2.0510413626371828E-2</v>
      </c>
      <c r="O119" s="175">
        <f t="shared" si="315"/>
        <v>84428794.861610681</v>
      </c>
      <c r="P119" s="175">
        <f t="shared" si="172"/>
        <v>1731669.5045877316</v>
      </c>
      <c r="Q119" s="176">
        <v>6.3402386656087772E-2</v>
      </c>
      <c r="R119" s="178">
        <f t="shared" si="316"/>
        <v>65873993.087570488</v>
      </c>
      <c r="S119" s="178">
        <f t="shared" si="173"/>
        <v>4176568.3803185974</v>
      </c>
      <c r="T119" s="176">
        <v>3.4466100731285976E-2</v>
      </c>
      <c r="U119" s="178">
        <f t="shared" si="317"/>
        <v>0</v>
      </c>
      <c r="V119" s="178">
        <f t="shared" si="174"/>
        <v>0</v>
      </c>
      <c r="W119" s="176">
        <v>4.9744077273225287E-2</v>
      </c>
      <c r="X119" s="178">
        <f t="shared" si="318"/>
        <v>40761347.636723466</v>
      </c>
      <c r="Y119" s="179">
        <f t="shared" si="175"/>
        <v>2027635.626601971</v>
      </c>
      <c r="Z119" s="174">
        <v>6.4414629997746845E-2</v>
      </c>
      <c r="AA119" s="175">
        <f t="shared" si="319"/>
        <v>80769126.226842076</v>
      </c>
      <c r="AB119" s="177">
        <f t="shared" si="176"/>
        <v>5202713.3811433427</v>
      </c>
      <c r="AC119" s="174">
        <v>0.16157429456155484</v>
      </c>
      <c r="AD119" s="175">
        <f t="shared" si="320"/>
        <v>0</v>
      </c>
      <c r="AE119" s="177">
        <f t="shared" si="177"/>
        <v>0</v>
      </c>
      <c r="AF119" s="174">
        <v>-0.10510107557125838</v>
      </c>
      <c r="AG119" s="175">
        <f t="shared" si="321"/>
        <v>0</v>
      </c>
      <c r="AH119" s="175">
        <f t="shared" si="168"/>
        <v>0</v>
      </c>
      <c r="AI119" s="331">
        <v>6.0288145396205986E-2</v>
      </c>
      <c r="AJ119" s="231">
        <f t="shared" si="322"/>
        <v>4220811910.8015614</v>
      </c>
      <c r="AK119" s="173">
        <f t="shared" si="178"/>
        <v>254464922.16844255</v>
      </c>
      <c r="AL119" s="332">
        <v>5.939840226310359E-2</v>
      </c>
      <c r="AM119" s="173">
        <f t="shared" si="323"/>
        <v>4444998130.2797365</v>
      </c>
      <c r="AN119" s="173">
        <f t="shared" si="179"/>
        <v>264025787.00109914</v>
      </c>
      <c r="AO119" s="332">
        <v>9.9007255958070486E-2</v>
      </c>
      <c r="AP119" s="173">
        <f t="shared" si="324"/>
        <v>7154178115.1489649</v>
      </c>
      <c r="AQ119" s="316">
        <f t="shared" si="180"/>
        <v>708315543.81617987</v>
      </c>
      <c r="AR119" s="332">
        <v>5.2817724881801191E-2</v>
      </c>
      <c r="AS119" s="173">
        <f t="shared" si="325"/>
        <v>177680243.06871322</v>
      </c>
      <c r="AT119" s="173">
        <f t="shared" si="181"/>
        <v>9384666.1953348573</v>
      </c>
      <c r="AU119" s="332">
        <v>8.7377995182545548E-2</v>
      </c>
      <c r="AV119" s="173">
        <f t="shared" si="326"/>
        <v>38407009.000765562</v>
      </c>
      <c r="AW119" s="173">
        <f t="shared" si="182"/>
        <v>3355927.4474448767</v>
      </c>
      <c r="AX119" s="176">
        <v>2.2183246345937112E-3</v>
      </c>
      <c r="AY119" s="178">
        <f t="shared" si="327"/>
        <v>26261627.327798892</v>
      </c>
      <c r="AZ119" s="179">
        <f t="shared" si="183"/>
        <v>58256.814845775698</v>
      </c>
      <c r="BA119" s="174">
        <v>-1.1160080653802506E-2</v>
      </c>
      <c r="BB119" s="177">
        <f t="shared" si="328"/>
        <v>56302351.413639933</v>
      </c>
      <c r="BC119" s="177">
        <f t="shared" si="184"/>
        <v>-628338.78277495317</v>
      </c>
      <c r="BD119" s="332">
        <v>8.4839636892903664E-2</v>
      </c>
      <c r="BE119" s="173">
        <f t="shared" si="329"/>
        <v>1199023354.1308317</v>
      </c>
      <c r="BF119" s="172">
        <f t="shared" si="185"/>
        <v>101724705.9905712</v>
      </c>
      <c r="BG119" s="203">
        <v>8.0784907070157341E-2</v>
      </c>
      <c r="BH119" s="177">
        <f t="shared" si="330"/>
        <v>6248064.7610279787</v>
      </c>
      <c r="BI119" s="177">
        <f t="shared" si="136"/>
        <v>504749.33108797012</v>
      </c>
      <c r="BJ119" s="203">
        <v>1.6999538380644198E-2</v>
      </c>
      <c r="BK119" s="177">
        <f t="shared" si="331"/>
        <v>0</v>
      </c>
      <c r="BL119" s="177">
        <f t="shared" si="137"/>
        <v>0</v>
      </c>
      <c r="BM119" s="203">
        <v>4.4863116152595056E-2</v>
      </c>
      <c r="BN119" s="177">
        <f t="shared" si="332"/>
        <v>642889466.65699852</v>
      </c>
      <c r="BO119" s="177">
        <f t="shared" si="186"/>
        <v>28842024.815912809</v>
      </c>
      <c r="BP119" s="332">
        <v>2.6014445579851084E-2</v>
      </c>
      <c r="BQ119" s="173">
        <f t="shared" si="333"/>
        <v>2131918322.1690912</v>
      </c>
      <c r="BR119" s="172">
        <f t="shared" si="187"/>
        <v>55460673.172755256</v>
      </c>
      <c r="BS119" s="174">
        <v>0.15527443723498002</v>
      </c>
      <c r="BT119" s="175">
        <f t="shared" si="334"/>
        <v>2268523887.2143173</v>
      </c>
      <c r="BU119" s="177">
        <f t="shared" si="188"/>
        <v>352243769.94131243</v>
      </c>
      <c r="BV119" s="174">
        <v>4.059382798969529E-2</v>
      </c>
      <c r="BW119" s="175">
        <f t="shared" si="335"/>
        <v>714185580.97464764</v>
      </c>
      <c r="BX119" s="177">
        <f t="shared" si="209"/>
        <v>28991526.626805443</v>
      </c>
      <c r="BY119" s="174">
        <v>4.5987598466802386E-2</v>
      </c>
      <c r="BZ119" s="175">
        <f t="shared" si="336"/>
        <v>140537710.70954272</v>
      </c>
      <c r="CA119" s="177">
        <f t="shared" si="189"/>
        <v>6462991.8095540842</v>
      </c>
      <c r="CB119" s="174">
        <v>2.6748208889116942E-2</v>
      </c>
      <c r="CC119" s="175">
        <f t="shared" si="337"/>
        <v>819095314.9683193</v>
      </c>
      <c r="CD119" s="177">
        <f t="shared" si="190"/>
        <v>21909332.584869638</v>
      </c>
      <c r="CE119" s="174">
        <v>-1.1781752249665194E-2</v>
      </c>
      <c r="CF119" s="175">
        <f t="shared" si="338"/>
        <v>70101835.496900097</v>
      </c>
      <c r="CG119" s="177">
        <f t="shared" si="191"/>
        <v>-825922.45807126211</v>
      </c>
      <c r="CH119" s="174">
        <v>4.8165354260573827E-2</v>
      </c>
      <c r="CI119" s="175">
        <f t="shared" si="339"/>
        <v>92663952.091112703</v>
      </c>
      <c r="CJ119" s="177">
        <f t="shared" si="192"/>
        <v>4463192.0796532845</v>
      </c>
      <c r="CK119" s="174">
        <v>0.14032418738552496</v>
      </c>
      <c r="CL119" s="175">
        <f t="shared" si="340"/>
        <v>160436462.69310185</v>
      </c>
      <c r="CM119" s="177">
        <f t="shared" si="193"/>
        <v>22513116.254417609</v>
      </c>
      <c r="CN119" s="174">
        <v>1.4303179043987761E-2</v>
      </c>
      <c r="CO119" s="175">
        <f t="shared" si="341"/>
        <v>702438473.92177999</v>
      </c>
      <c r="CP119" s="177">
        <f t="shared" si="194"/>
        <v>10047103.259888746</v>
      </c>
      <c r="CQ119" s="174">
        <v>6.8986151711660726E-2</v>
      </c>
      <c r="CR119" s="175">
        <f t="shared" si="342"/>
        <v>65895727.782583162</v>
      </c>
      <c r="CS119" s="177">
        <f t="shared" si="195"/>
        <v>4545892.6739595784</v>
      </c>
      <c r="CT119" s="174">
        <v>2.2181702931513444E-2</v>
      </c>
      <c r="CU119" s="175">
        <f t="shared" si="343"/>
        <v>143240156.37541047</v>
      </c>
      <c r="CV119" s="177">
        <f t="shared" si="196"/>
        <v>3177310.5965828863</v>
      </c>
      <c r="CW119" s="174">
        <v>-0.10343698593602219</v>
      </c>
      <c r="CX119" s="175">
        <f t="shared" si="344"/>
        <v>54801156.704076223</v>
      </c>
      <c r="CY119" s="177">
        <f t="shared" si="197"/>
        <v>-5668466.4752772804</v>
      </c>
      <c r="CZ119" s="174">
        <v>7.1172532508579203E-2</v>
      </c>
      <c r="DA119" s="175">
        <f t="shared" si="345"/>
        <v>3081140.575941701</v>
      </c>
      <c r="DB119" s="177">
        <f t="shared" si="198"/>
        <v>219292.57780471316</v>
      </c>
      <c r="DC119" s="332">
        <v>-7.1011384484555268E-2</v>
      </c>
      <c r="DD119" s="173">
        <f t="shared" si="346"/>
        <v>13131913.833128341</v>
      </c>
      <c r="DE119" s="316">
        <f t="shared" si="199"/>
        <v>-932515.38222232659</v>
      </c>
      <c r="DF119" s="174">
        <v>-8.6452455634624781E-2</v>
      </c>
      <c r="DG119" s="175">
        <f t="shared" si="347"/>
        <v>92943544.467128545</v>
      </c>
      <c r="DH119" s="177">
        <f t="shared" si="200"/>
        <v>-8035197.6545692058</v>
      </c>
      <c r="DI119" s="332">
        <v>0.1316734834380392</v>
      </c>
      <c r="DJ119" s="173">
        <f t="shared" si="348"/>
        <v>337914983.68259001</v>
      </c>
      <c r="DK119" s="173">
        <f t="shared" si="201"/>
        <v>44494443.007394798</v>
      </c>
      <c r="DL119" s="174"/>
      <c r="DM119" s="175">
        <f t="shared" si="349"/>
        <v>38645405.908124857</v>
      </c>
      <c r="DN119" s="177">
        <f t="shared" si="202"/>
        <v>0</v>
      </c>
      <c r="DO119" s="332">
        <v>-2.9999832218458665E-2</v>
      </c>
      <c r="DP119" s="173">
        <f t="shared" si="350"/>
        <v>16448501.623796973</v>
      </c>
      <c r="DQ119" s="173">
        <f t="shared" si="203"/>
        <v>-493452.2889589541</v>
      </c>
      <c r="DR119" s="431">
        <v>-2.1833650490084796E-3</v>
      </c>
      <c r="DS119" s="335">
        <v>67196876.438926011</v>
      </c>
      <c r="DT119" s="335">
        <v>-146715.31141929244</v>
      </c>
      <c r="DU119" s="174">
        <v>9.3580058529046453E-3</v>
      </c>
      <c r="DV119" s="175">
        <f t="shared" si="351"/>
        <v>2034121.8399762232</v>
      </c>
      <c r="DW119" s="177">
        <f t="shared" si="204"/>
        <v>19035.324084018663</v>
      </c>
      <c r="DX119" s="174">
        <v>-0.22034065145250134</v>
      </c>
      <c r="DY119" s="179">
        <f t="shared" si="352"/>
        <v>1219487.3693318113</v>
      </c>
      <c r="DZ119" s="179">
        <f t="shared" si="205"/>
        <v>-268702.64139666839</v>
      </c>
      <c r="EB119" s="180">
        <f t="shared" si="206"/>
        <v>111606490990.21672</v>
      </c>
      <c r="ED119" s="180">
        <f t="shared" si="207"/>
        <v>2605743292530.9072</v>
      </c>
      <c r="EF119" s="182">
        <f t="shared" si="208"/>
        <v>4.2830961633912729E-2</v>
      </c>
      <c r="EG119" s="183">
        <v>4.3115592157474202E-2</v>
      </c>
    </row>
    <row r="120" spans="1:137" ht="15.75">
      <c r="A120" s="185">
        <v>41548</v>
      </c>
      <c r="B120" s="186">
        <v>2746377838858.1421</v>
      </c>
      <c r="C120" s="173">
        <v>107494703796.36348</v>
      </c>
      <c r="D120" s="610"/>
      <c r="E120" s="174">
        <v>-9.0521242927938377E-3</v>
      </c>
      <c r="F120" s="175">
        <f t="shared" si="312"/>
        <v>195478481.38639835</v>
      </c>
      <c r="G120" s="175">
        <f t="shared" si="169"/>
        <v>-1769495.5100762644</v>
      </c>
      <c r="H120" s="176">
        <v>8.1450049105893388E-2</v>
      </c>
      <c r="I120" s="175">
        <f t="shared" si="313"/>
        <v>462243984.27750146</v>
      </c>
      <c r="J120" s="175">
        <f t="shared" si="170"/>
        <v>37649795.218306303</v>
      </c>
      <c r="K120" s="176">
        <v>-1.9773260752403946E-2</v>
      </c>
      <c r="L120" s="175">
        <f t="shared" si="314"/>
        <v>273881240.72196865</v>
      </c>
      <c r="M120" s="177">
        <f t="shared" si="171"/>
        <v>-5415525.1879874002</v>
      </c>
      <c r="N120" s="174">
        <v>4.8207719192929356E-2</v>
      </c>
      <c r="O120" s="175">
        <f t="shared" si="315"/>
        <v>86160464.366198421</v>
      </c>
      <c r="P120" s="175">
        <f t="shared" si="172"/>
        <v>4153599.4716980895</v>
      </c>
      <c r="Q120" s="176">
        <v>-2.3251478130019373E-2</v>
      </c>
      <c r="R120" s="178">
        <f t="shared" si="316"/>
        <v>70050561.467889085</v>
      </c>
      <c r="S120" s="178">
        <f t="shared" si="173"/>
        <v>-1628779.0979662009</v>
      </c>
      <c r="T120" s="176">
        <v>6.7581425686127919E-2</v>
      </c>
      <c r="U120" s="178">
        <f t="shared" si="317"/>
        <v>0</v>
      </c>
      <c r="V120" s="178">
        <f t="shared" si="174"/>
        <v>0</v>
      </c>
      <c r="W120" s="176">
        <v>-0.13579076151002922</v>
      </c>
      <c r="X120" s="178">
        <f t="shared" si="318"/>
        <v>42788983.263325438</v>
      </c>
      <c r="Y120" s="179">
        <f t="shared" si="175"/>
        <v>-5810348.6215668563</v>
      </c>
      <c r="Z120" s="174">
        <v>-8.6358988910534881E-2</v>
      </c>
      <c r="AA120" s="175">
        <f t="shared" si="319"/>
        <v>85971839.607985422</v>
      </c>
      <c r="AB120" s="177">
        <f t="shared" si="176"/>
        <v>-7424441.1433242969</v>
      </c>
      <c r="AC120" s="174">
        <v>-3.5344500006016445E-2</v>
      </c>
      <c r="AD120" s="175">
        <f t="shared" si="320"/>
        <v>0</v>
      </c>
      <c r="AE120" s="177">
        <f t="shared" si="177"/>
        <v>0</v>
      </c>
      <c r="AF120" s="174">
        <v>0.32835940959251669</v>
      </c>
      <c r="AG120" s="175">
        <f t="shared" si="321"/>
        <v>0</v>
      </c>
      <c r="AH120" s="175">
        <f t="shared" si="168"/>
        <v>0</v>
      </c>
      <c r="AI120" s="331">
        <v>6.0297422965011532E-2</v>
      </c>
      <c r="AJ120" s="231">
        <f t="shared" si="322"/>
        <v>4475276832.9700041</v>
      </c>
      <c r="AK120" s="173">
        <f t="shared" si="178"/>
        <v>269847660.08310962</v>
      </c>
      <c r="AL120" s="332">
        <v>-4.279120154086228E-2</v>
      </c>
      <c r="AM120" s="173">
        <f t="shared" si="323"/>
        <v>4709023917.2808352</v>
      </c>
      <c r="AN120" s="173">
        <f t="shared" si="179"/>
        <v>-201504791.50510499</v>
      </c>
      <c r="AO120" s="332">
        <v>1.8876406284259732E-2</v>
      </c>
      <c r="AP120" s="173">
        <f t="shared" si="324"/>
        <v>7862493658.9651451</v>
      </c>
      <c r="AQ120" s="316">
        <f t="shared" si="180"/>
        <v>148415624.71404195</v>
      </c>
      <c r="AR120" s="332">
        <v>0.22210562838781867</v>
      </c>
      <c r="AS120" s="173">
        <f t="shared" si="325"/>
        <v>187064909.26404807</v>
      </c>
      <c r="AT120" s="173">
        <f t="shared" si="181"/>
        <v>41548169.221401677</v>
      </c>
      <c r="AU120" s="332">
        <v>-3.0015913299830513E-2</v>
      </c>
      <c r="AV120" s="173">
        <f t="shared" si="326"/>
        <v>41762936.448210441</v>
      </c>
      <c r="AW120" s="173">
        <f t="shared" si="182"/>
        <v>-1253552.6795758163</v>
      </c>
      <c r="AX120" s="176">
        <v>-0.13727112264526686</v>
      </c>
      <c r="AY120" s="178">
        <f t="shared" si="327"/>
        <v>26319884.142644666</v>
      </c>
      <c r="AZ120" s="179">
        <f t="shared" si="183"/>
        <v>-3612960.0441541905</v>
      </c>
      <c r="BA120" s="174">
        <v>4.0779547159799132E-2</v>
      </c>
      <c r="BB120" s="177">
        <f t="shared" si="328"/>
        <v>55674012.630864978</v>
      </c>
      <c r="BC120" s="177">
        <f t="shared" si="184"/>
        <v>2270361.0236556111</v>
      </c>
      <c r="BD120" s="332">
        <v>-8.1895955178575583E-4</v>
      </c>
      <c r="BE120" s="173">
        <f t="shared" si="329"/>
        <v>1300748060.121403</v>
      </c>
      <c r="BF120" s="172">
        <f t="shared" si="185"/>
        <v>-1065260.0483032155</v>
      </c>
      <c r="BG120" s="203">
        <v>-2.2767101428113425E-2</v>
      </c>
      <c r="BH120" s="177">
        <f t="shared" si="330"/>
        <v>6752814.0921159489</v>
      </c>
      <c r="BI120" s="177">
        <f t="shared" si="136"/>
        <v>-153742.00336039747</v>
      </c>
      <c r="BJ120" s="203">
        <v>-6.8089775878638792E-2</v>
      </c>
      <c r="BK120" s="177">
        <f t="shared" si="331"/>
        <v>0</v>
      </c>
      <c r="BL120" s="177">
        <f t="shared" si="137"/>
        <v>0</v>
      </c>
      <c r="BM120" s="203">
        <v>3.1949320592734726E-2</v>
      </c>
      <c r="BN120" s="177">
        <f t="shared" si="332"/>
        <v>671731491.47291124</v>
      </c>
      <c r="BO120" s="177">
        <f t="shared" si="186"/>
        <v>21461364.773303892</v>
      </c>
      <c r="BP120" s="332">
        <v>8.1208071030979531E-2</v>
      </c>
      <c r="BQ120" s="173">
        <f t="shared" si="333"/>
        <v>2187378995.3418465</v>
      </c>
      <c r="BR120" s="172">
        <f t="shared" si="187"/>
        <v>177632828.82539332</v>
      </c>
      <c r="BS120" s="174">
        <v>9.8330716161803985E-2</v>
      </c>
      <c r="BT120" s="175">
        <f t="shared" si="334"/>
        <v>2620767657.1556301</v>
      </c>
      <c r="BU120" s="177">
        <f t="shared" si="188"/>
        <v>257701960.62180629</v>
      </c>
      <c r="BV120" s="174">
        <v>-3.5041443048088684E-2</v>
      </c>
      <c r="BW120" s="175">
        <f t="shared" si="335"/>
        <v>743177107.60145319</v>
      </c>
      <c r="BX120" s="177">
        <f t="shared" si="209"/>
        <v>-26041998.290659599</v>
      </c>
      <c r="BY120" s="174">
        <v>3.0647440546715834E-2</v>
      </c>
      <c r="BZ120" s="175">
        <f t="shared" si="336"/>
        <v>147000702.51909679</v>
      </c>
      <c r="CA120" s="177">
        <f t="shared" si="189"/>
        <v>4505195.2907794798</v>
      </c>
      <c r="CB120" s="174">
        <v>4.821980619937067E-2</v>
      </c>
      <c r="CC120" s="175">
        <f t="shared" si="337"/>
        <v>841004647.55318892</v>
      </c>
      <c r="CD120" s="177">
        <f t="shared" si="190"/>
        <v>40553081.117784806</v>
      </c>
      <c r="CE120" s="174">
        <v>0.14782644013000956</v>
      </c>
      <c r="CF120" s="175">
        <f t="shared" si="338"/>
        <v>69275913.038828835</v>
      </c>
      <c r="CG120" s="177">
        <f t="shared" si="191"/>
        <v>10240811.61128618</v>
      </c>
      <c r="CH120" s="174">
        <v>-1.5395945800197984E-2</v>
      </c>
      <c r="CI120" s="175">
        <f t="shared" si="339"/>
        <v>97127144.170765981</v>
      </c>
      <c r="CJ120" s="177">
        <f t="shared" si="192"/>
        <v>-1495364.2473811286</v>
      </c>
      <c r="CK120" s="174">
        <v>3.2099978385770375E-2</v>
      </c>
      <c r="CL120" s="175">
        <f t="shared" si="340"/>
        <v>182949578.94751948</v>
      </c>
      <c r="CM120" s="177">
        <f t="shared" si="193"/>
        <v>5872677.5299011664</v>
      </c>
      <c r="CN120" s="174">
        <v>-2.4496548857497358E-2</v>
      </c>
      <c r="CO120" s="175">
        <f t="shared" si="341"/>
        <v>712485577.18166876</v>
      </c>
      <c r="CP120" s="177">
        <f t="shared" si="194"/>
        <v>-17453437.751692954</v>
      </c>
      <c r="CQ120" s="174">
        <v>-5.5619578895441134E-2</v>
      </c>
      <c r="CR120" s="175">
        <f t="shared" si="342"/>
        <v>70441620.456542745</v>
      </c>
      <c r="CS120" s="177">
        <f t="shared" si="195"/>
        <v>-3917933.2665053993</v>
      </c>
      <c r="CT120" s="174">
        <v>3.2883004017709112E-2</v>
      </c>
      <c r="CU120" s="175">
        <f t="shared" si="343"/>
        <v>146417466.97199336</v>
      </c>
      <c r="CV120" s="177">
        <f t="shared" si="196"/>
        <v>4814646.1547028488</v>
      </c>
      <c r="CW120" s="174">
        <v>9.2568149806466927E-3</v>
      </c>
      <c r="CX120" s="175">
        <f t="shared" si="344"/>
        <v>49132690.228798941</v>
      </c>
      <c r="CY120" s="177">
        <f t="shared" si="197"/>
        <v>454812.2229494194</v>
      </c>
      <c r="CZ120" s="174">
        <v>-3.4954255725218493E-2</v>
      </c>
      <c r="DA120" s="175">
        <f t="shared" si="345"/>
        <v>3300433.1537464145</v>
      </c>
      <c r="DB120" s="177">
        <f t="shared" si="198"/>
        <v>-115364.18446004154</v>
      </c>
      <c r="DC120" s="332">
        <v>5.0790312995369895E-2</v>
      </c>
      <c r="DD120" s="173">
        <f t="shared" si="346"/>
        <v>12199398.450906014</v>
      </c>
      <c r="DE120" s="316">
        <f t="shared" si="199"/>
        <v>619611.26567674708</v>
      </c>
      <c r="DF120" s="174">
        <v>1.349037150785722E-3</v>
      </c>
      <c r="DG120" s="175">
        <f t="shared" si="347"/>
        <v>84908346.812559336</v>
      </c>
      <c r="DH120" s="177">
        <f t="shared" si="200"/>
        <v>114544.51426194099</v>
      </c>
      <c r="DI120" s="332">
        <v>1.2214951036297064E-2</v>
      </c>
      <c r="DJ120" s="173">
        <f t="shared" si="348"/>
        <v>382409426.6899848</v>
      </c>
      <c r="DK120" s="173">
        <f t="shared" si="201"/>
        <v>4671112.4228365961</v>
      </c>
      <c r="DL120" s="174">
        <v>7.3651624939867641E-2</v>
      </c>
      <c r="DM120" s="175">
        <f t="shared" si="349"/>
        <v>38645405.908124857</v>
      </c>
      <c r="DN120" s="177">
        <f t="shared" si="202"/>
        <v>2846296.9415941569</v>
      </c>
      <c r="DO120" s="332">
        <v>6.4869341068171549E-2</v>
      </c>
      <c r="DP120" s="173">
        <f t="shared" si="350"/>
        <v>15955049.334838018</v>
      </c>
      <c r="DQ120" s="173">
        <f t="shared" si="203"/>
        <v>1034993.537061111</v>
      </c>
      <c r="DR120" s="431">
        <v>2.0552360437203075E-2</v>
      </c>
      <c r="DS120" s="335">
        <v>67050161.127506718</v>
      </c>
      <c r="DT120" s="335">
        <v>1378039.0788650606</v>
      </c>
      <c r="DU120" s="174">
        <v>2.0280300383480471E-2</v>
      </c>
      <c r="DV120" s="175">
        <f t="shared" si="351"/>
        <v>2053157.1640602418</v>
      </c>
      <c r="DW120" s="177">
        <f t="shared" si="204"/>
        <v>41638.644021636595</v>
      </c>
      <c r="DX120" s="174">
        <v>-0.11416062989175989</v>
      </c>
      <c r="DY120" s="179">
        <f t="shared" si="352"/>
        <v>950784.72793514293</v>
      </c>
      <c r="DZ120" s="179">
        <f t="shared" si="205"/>
        <v>-108542.18343254147</v>
      </c>
      <c r="EB120" s="180">
        <f t="shared" si="206"/>
        <v>106735646507.84459</v>
      </c>
      <c r="ED120" s="180">
        <f t="shared" si="207"/>
        <v>2717349783521.124</v>
      </c>
      <c r="EF120" s="182">
        <f t="shared" si="208"/>
        <v>3.9279318089678258E-2</v>
      </c>
      <c r="EG120" s="183">
        <v>3.9140537137838403E-2</v>
      </c>
    </row>
    <row r="121" spans="1:137" ht="15.75">
      <c r="A121" s="171">
        <v>41579</v>
      </c>
      <c r="B121" s="172">
        <v>2853872542654.5054</v>
      </c>
      <c r="C121" s="173">
        <v>48099359643.048195</v>
      </c>
      <c r="D121" s="610"/>
      <c r="E121" s="174">
        <v>-0.11098627206851114</v>
      </c>
      <c r="F121" s="175">
        <f t="shared" si="312"/>
        <v>193708985.87632209</v>
      </c>
      <c r="G121" s="175">
        <f t="shared" si="169"/>
        <v>-21499038.208584864</v>
      </c>
      <c r="H121" s="176">
        <v>-6.228249420729759E-2</v>
      </c>
      <c r="I121" s="175">
        <f t="shared" si="313"/>
        <v>499893779.49580777</v>
      </c>
      <c r="J121" s="175">
        <f t="shared" si="170"/>
        <v>-31134631.425711747</v>
      </c>
      <c r="K121" s="176">
        <v>-1.0633234600932935E-3</v>
      </c>
      <c r="L121" s="175">
        <f t="shared" si="314"/>
        <v>268465715.53398126</v>
      </c>
      <c r="M121" s="177">
        <f t="shared" si="171"/>
        <v>-285465.89355801482</v>
      </c>
      <c r="N121" s="174">
        <v>-3.1454788888198186E-2</v>
      </c>
      <c r="O121" s="175">
        <f t="shared" si="315"/>
        <v>90314063.837896511</v>
      </c>
      <c r="P121" s="175">
        <f t="shared" si="172"/>
        <v>-2840809.8116562888</v>
      </c>
      <c r="Q121" s="176">
        <v>4.0644601343117776E-3</v>
      </c>
      <c r="R121" s="178">
        <f t="shared" si="316"/>
        <v>68421782.369922891</v>
      </c>
      <c r="S121" s="178">
        <f t="shared" si="173"/>
        <v>278097.60676110804</v>
      </c>
      <c r="T121" s="176">
        <v>-0.10450847351861559</v>
      </c>
      <c r="U121" s="178">
        <f t="shared" si="317"/>
        <v>0</v>
      </c>
      <c r="V121" s="178">
        <f t="shared" si="174"/>
        <v>0</v>
      </c>
      <c r="W121" s="176">
        <v>-0.18221699898781038</v>
      </c>
      <c r="X121" s="178">
        <f t="shared" si="318"/>
        <v>36978634.641758583</v>
      </c>
      <c r="Y121" s="179">
        <f t="shared" si="175"/>
        <v>-6738135.8310879339</v>
      </c>
      <c r="Z121" s="174">
        <v>-0.11433149889039847</v>
      </c>
      <c r="AA121" s="175">
        <f t="shared" si="319"/>
        <v>78547398.464661136</v>
      </c>
      <c r="AB121" s="177">
        <f t="shared" si="176"/>
        <v>-8980441.8004060909</v>
      </c>
      <c r="AC121" s="174">
        <v>-0.10011841082017746</v>
      </c>
      <c r="AD121" s="175">
        <f t="shared" si="320"/>
        <v>0</v>
      </c>
      <c r="AE121" s="177">
        <f t="shared" si="177"/>
        <v>0</v>
      </c>
      <c r="AF121" s="174">
        <v>0.18376139525003743</v>
      </c>
      <c r="AG121" s="175">
        <f t="shared" si="321"/>
        <v>0</v>
      </c>
      <c r="AH121" s="175">
        <f t="shared" si="168"/>
        <v>0</v>
      </c>
      <c r="AI121" s="331">
        <v>-3.785179802367656E-2</v>
      </c>
      <c r="AJ121" s="231">
        <f t="shared" si="322"/>
        <v>4745124493.0531139</v>
      </c>
      <c r="AK121" s="173">
        <f t="shared" si="178"/>
        <v>-179611493.90824708</v>
      </c>
      <c r="AL121" s="332">
        <v>-7.8869037009291015E-2</v>
      </c>
      <c r="AM121" s="173">
        <f t="shared" si="323"/>
        <v>4507519125.7757301</v>
      </c>
      <c r="AN121" s="173">
        <f t="shared" si="179"/>
        <v>-355503692.75089312</v>
      </c>
      <c r="AO121" s="332">
        <v>-8.5996240905220511E-2</v>
      </c>
      <c r="AP121" s="173">
        <f t="shared" si="324"/>
        <v>8010909283.6791868</v>
      </c>
      <c r="AQ121" s="316">
        <f t="shared" si="180"/>
        <v>-688908084.62914288</v>
      </c>
      <c r="AR121" s="332">
        <v>9.3743750698584705E-2</v>
      </c>
      <c r="AS121" s="173">
        <f t="shared" si="325"/>
        <v>228613078.48544976</v>
      </c>
      <c r="AT121" s="173">
        <f t="shared" si="181"/>
        <v>21431047.43597598</v>
      </c>
      <c r="AU121" s="332">
        <v>-0.43355654119921722</v>
      </c>
      <c r="AV121" s="173">
        <f t="shared" si="326"/>
        <v>40509383.768634625</v>
      </c>
      <c r="AW121" s="173">
        <f t="shared" si="182"/>
        <v>-17563108.312840939</v>
      </c>
      <c r="AX121" s="176">
        <v>7.3346217938589364E-3</v>
      </c>
      <c r="AY121" s="178">
        <f t="shared" si="327"/>
        <v>22706924.098490477</v>
      </c>
      <c r="AZ121" s="179">
        <f t="shared" si="183"/>
        <v>166546.70036428893</v>
      </c>
      <c r="BA121" s="174">
        <v>6.9457636244493082E-2</v>
      </c>
      <c r="BB121" s="177">
        <f t="shared" si="328"/>
        <v>57944373.654520586</v>
      </c>
      <c r="BC121" s="177">
        <f t="shared" si="184"/>
        <v>4024679.2277106792</v>
      </c>
      <c r="BD121" s="332">
        <v>-2.5826761988233509E-2</v>
      </c>
      <c r="BE121" s="173">
        <f t="shared" si="329"/>
        <v>1299682800.0730996</v>
      </c>
      <c r="BF121" s="172">
        <f t="shared" si="185"/>
        <v>-33566598.337688819</v>
      </c>
      <c r="BG121" s="203">
        <v>3.3958884055037504E-2</v>
      </c>
      <c r="BH121" s="177">
        <f t="shared" si="330"/>
        <v>6599072.0887555517</v>
      </c>
      <c r="BI121" s="177">
        <f t="shared" si="136"/>
        <v>224097.12393288393</v>
      </c>
      <c r="BJ121" s="203">
        <v>-8.5227938095599406E-3</v>
      </c>
      <c r="BK121" s="177">
        <f t="shared" si="331"/>
        <v>0</v>
      </c>
      <c r="BL121" s="177">
        <f t="shared" si="137"/>
        <v>0</v>
      </c>
      <c r="BM121" s="203">
        <v>-0.11740932495244118</v>
      </c>
      <c r="BN121" s="177">
        <f t="shared" si="332"/>
        <v>693192856.24621522</v>
      </c>
      <c r="BO121" s="177">
        <f t="shared" si="186"/>
        <v>-81387305.31372273</v>
      </c>
      <c r="BP121" s="332">
        <v>-2.3774959793854727E-2</v>
      </c>
      <c r="BQ121" s="173">
        <f t="shared" si="333"/>
        <v>2365011824.1672397</v>
      </c>
      <c r="BR121" s="172">
        <f t="shared" si="187"/>
        <v>-56228061.031567149</v>
      </c>
      <c r="BS121" s="174">
        <v>6.0783781786566252E-2</v>
      </c>
      <c r="BT121" s="175">
        <f t="shared" si="334"/>
        <v>2878469617.7774363</v>
      </c>
      <c r="BU121" s="177">
        <f t="shared" si="188"/>
        <v>174964269.12624446</v>
      </c>
      <c r="BV121" s="174">
        <v>2.1700149853174193E-2</v>
      </c>
      <c r="BW121" s="175">
        <f t="shared" si="335"/>
        <v>717135109.31079364</v>
      </c>
      <c r="BX121" s="177">
        <f t="shared" si="209"/>
        <v>15561939.337016677</v>
      </c>
      <c r="BY121" s="174">
        <v>1.511631684925327E-2</v>
      </c>
      <c r="BZ121" s="175">
        <f t="shared" si="336"/>
        <v>151505897.80987626</v>
      </c>
      <c r="CA121" s="177">
        <f t="shared" si="189"/>
        <v>2290211.1558246766</v>
      </c>
      <c r="CB121" s="174">
        <v>3.5688921031538076E-2</v>
      </c>
      <c r="CC121" s="175">
        <f t="shared" si="337"/>
        <v>881557728.67097366</v>
      </c>
      <c r="CD121" s="177">
        <f t="shared" si="190"/>
        <v>31461844.16328045</v>
      </c>
      <c r="CE121" s="174">
        <v>1.2609744083036591E-2</v>
      </c>
      <c r="CF121" s="175">
        <f t="shared" si="338"/>
        <v>79516724.650115013</v>
      </c>
      <c r="CG121" s="177">
        <f t="shared" si="191"/>
        <v>1002685.5481592376</v>
      </c>
      <c r="CH121" s="174">
        <v>-4.207757717240982E-2</v>
      </c>
      <c r="CI121" s="175">
        <f t="shared" si="339"/>
        <v>95631779.923384845</v>
      </c>
      <c r="CJ121" s="177">
        <f t="shared" si="192"/>
        <v>-4023953.599861138</v>
      </c>
      <c r="CK121" s="174">
        <v>1.6511976649283583E-2</v>
      </c>
      <c r="CL121" s="175">
        <f t="shared" si="340"/>
        <v>188822256.47742063</v>
      </c>
      <c r="CM121" s="177">
        <f t="shared" si="193"/>
        <v>3117828.6898202053</v>
      </c>
      <c r="CN121" s="174">
        <v>-5.6515508965797753E-2</v>
      </c>
      <c r="CO121" s="175">
        <f t="shared" si="341"/>
        <v>695032139.42997587</v>
      </c>
      <c r="CP121" s="177">
        <f t="shared" si="194"/>
        <v>-39280095.107472397</v>
      </c>
      <c r="CQ121" s="174">
        <v>4.4796099611946069E-2</v>
      </c>
      <c r="CR121" s="175">
        <f t="shared" si="342"/>
        <v>66523687.190037347</v>
      </c>
      <c r="CS121" s="177">
        <f t="shared" si="195"/>
        <v>2980001.7179188537</v>
      </c>
      <c r="CT121" s="174">
        <v>1.8110088855240711E-2</v>
      </c>
      <c r="CU121" s="175">
        <f t="shared" si="343"/>
        <v>151232113.1266962</v>
      </c>
      <c r="CV121" s="177">
        <f t="shared" si="196"/>
        <v>2738827.0064902832</v>
      </c>
      <c r="CW121" s="174">
        <v>-0.1151576388746644</v>
      </c>
      <c r="CX121" s="175">
        <f t="shared" si="344"/>
        <v>49587502.451748356</v>
      </c>
      <c r="CY121" s="177">
        <f t="shared" si="197"/>
        <v>-5710379.7000349732</v>
      </c>
      <c r="CZ121" s="174">
        <v>-0.18749896668505883</v>
      </c>
      <c r="DA121" s="175">
        <f t="shared" si="345"/>
        <v>3185068.9692863729</v>
      </c>
      <c r="DB121" s="177">
        <f t="shared" si="198"/>
        <v>-597197.14056184026</v>
      </c>
      <c r="DC121" s="332">
        <v>-9.9840589717672373E-2</v>
      </c>
      <c r="DD121" s="173">
        <f t="shared" si="346"/>
        <v>12819009.716582762</v>
      </c>
      <c r="DE121" s="316">
        <f t="shared" si="199"/>
        <v>-1279857.4897001951</v>
      </c>
      <c r="DF121" s="174">
        <v>9.4324447529737163E-2</v>
      </c>
      <c r="DG121" s="175">
        <f t="shared" si="347"/>
        <v>85022891.326821283</v>
      </c>
      <c r="DH121" s="177">
        <f t="shared" si="200"/>
        <v>8019737.2517832993</v>
      </c>
      <c r="DI121" s="332">
        <v>-5.1263706712071803E-2</v>
      </c>
      <c r="DJ121" s="173">
        <f t="shared" si="348"/>
        <v>387080539.11282134</v>
      </c>
      <c r="DK121" s="173">
        <f t="shared" si="201"/>
        <v>-19843183.231030311</v>
      </c>
      <c r="DL121" s="174">
        <v>3.2403259136968535E-3</v>
      </c>
      <c r="DM121" s="175">
        <f t="shared" si="349"/>
        <v>41491702.84971901</v>
      </c>
      <c r="DN121" s="177">
        <f t="shared" si="202"/>
        <v>134446.6399473541</v>
      </c>
      <c r="DO121" s="332">
        <v>-3.7620281726559778E-3</v>
      </c>
      <c r="DP121" s="173">
        <f t="shared" si="350"/>
        <v>16990042.871899128</v>
      </c>
      <c r="DQ121" s="173">
        <f t="shared" si="203"/>
        <v>-63917.0199387174</v>
      </c>
      <c r="DR121" s="431">
        <v>3.7819649270704719E-2</v>
      </c>
      <c r="DS121" s="335">
        <v>68428200.206371784</v>
      </c>
      <c r="DT121" s="335">
        <v>2587930.5320305452</v>
      </c>
      <c r="DU121" s="174">
        <v>-0.15994648897933894</v>
      </c>
      <c r="DV121" s="175">
        <f t="shared" si="351"/>
        <v>2094795.8080818781</v>
      </c>
      <c r="DW121" s="177">
        <f t="shared" si="204"/>
        <v>-335055.23463133356</v>
      </c>
      <c r="DX121" s="174">
        <v>6.589970762081504E-2</v>
      </c>
      <c r="DY121" s="179">
        <f t="shared" si="352"/>
        <v>842242.54450260149</v>
      </c>
      <c r="DZ121" s="179">
        <f t="shared" si="205"/>
        <v>55503.537428532742</v>
      </c>
      <c r="EB121" s="180">
        <f t="shared" si="206"/>
        <v>49383700456.025879</v>
      </c>
      <c r="ED121" s="180">
        <f t="shared" si="207"/>
        <v>2824085430028.9692</v>
      </c>
      <c r="EF121" s="182">
        <f t="shared" si="208"/>
        <v>1.7486617058719539E-2</v>
      </c>
      <c r="EG121" s="183">
        <v>1.68540672101316E-2</v>
      </c>
    </row>
    <row r="122" spans="1:137" ht="15.75">
      <c r="A122" s="187">
        <v>41609</v>
      </c>
      <c r="B122" s="188">
        <v>2901971902297.5537</v>
      </c>
      <c r="C122" s="189">
        <v>47905922947.12925</v>
      </c>
      <c r="D122" s="612"/>
      <c r="E122" s="190">
        <v>-2.9785445742012445E-2</v>
      </c>
      <c r="F122" s="191">
        <f t="shared" si="312"/>
        <v>172209947.66773725</v>
      </c>
      <c r="G122" s="191">
        <f t="shared" si="169"/>
        <v>-5129350.0524921902</v>
      </c>
      <c r="H122" s="192">
        <v>6.0431823537572281E-2</v>
      </c>
      <c r="I122" s="191">
        <f t="shared" si="313"/>
        <v>468759148.07009602</v>
      </c>
      <c r="J122" s="191">
        <f t="shared" si="170"/>
        <v>28327970.11779476</v>
      </c>
      <c r="K122" s="192">
        <v>-5.8909345186022158E-2</v>
      </c>
      <c r="L122" s="191">
        <f t="shared" si="314"/>
        <v>268180249.64042324</v>
      </c>
      <c r="M122" s="193">
        <f t="shared" si="171"/>
        <v>-15798322.898141287</v>
      </c>
      <c r="N122" s="190">
        <v>-1.0383730059916231E-2</v>
      </c>
      <c r="O122" s="191">
        <f t="shared" si="315"/>
        <v>87473254.026240215</v>
      </c>
      <c r="P122" s="191">
        <f t="shared" si="172"/>
        <v>-908298.657270959</v>
      </c>
      <c r="Q122" s="192">
        <v>-0.13073494955561751</v>
      </c>
      <c r="R122" s="194">
        <f t="shared" si="316"/>
        <v>68699879.976684004</v>
      </c>
      <c r="S122" s="194">
        <f t="shared" si="173"/>
        <v>-8981475.3432287611</v>
      </c>
      <c r="T122" s="192">
        <v>-0.10869833541129416</v>
      </c>
      <c r="U122" s="194">
        <f t="shared" si="317"/>
        <v>0</v>
      </c>
      <c r="V122" s="194">
        <f t="shared" si="174"/>
        <v>0</v>
      </c>
      <c r="W122" s="192">
        <v>0.22278838536934248</v>
      </c>
      <c r="X122" s="194">
        <f t="shared" si="318"/>
        <v>30240498.810670648</v>
      </c>
      <c r="Y122" s="195">
        <f t="shared" si="175"/>
        <v>6737231.9027928356</v>
      </c>
      <c r="Z122" s="190">
        <v>8.1672637744470804E-3</v>
      </c>
      <c r="AA122" s="191">
        <f t="shared" si="319"/>
        <v>69566956.664255038</v>
      </c>
      <c r="AB122" s="193">
        <f t="shared" si="176"/>
        <v>568171.68506250007</v>
      </c>
      <c r="AC122" s="190">
        <v>7.1737863603105814E-2</v>
      </c>
      <c r="AD122" s="191">
        <f t="shared" si="320"/>
        <v>0</v>
      </c>
      <c r="AE122" s="193">
        <f t="shared" si="177"/>
        <v>0</v>
      </c>
      <c r="AF122" s="190">
        <v>0.12513413010547375</v>
      </c>
      <c r="AG122" s="191">
        <f t="shared" si="321"/>
        <v>0</v>
      </c>
      <c r="AH122" s="191">
        <f t="shared" si="168"/>
        <v>0</v>
      </c>
      <c r="AI122" s="343">
        <v>-3.9568672400887163E-2</v>
      </c>
      <c r="AJ122" s="344">
        <f t="shared" si="322"/>
        <v>4565512999.1448669</v>
      </c>
      <c r="AK122" s="189">
        <f t="shared" si="178"/>
        <v>-180651288.20515507</v>
      </c>
      <c r="AL122" s="345">
        <v>-7.6588063908408388E-2</v>
      </c>
      <c r="AM122" s="189">
        <f t="shared" si="323"/>
        <v>4152015433.024837</v>
      </c>
      <c r="AN122" s="189">
        <f t="shared" si="179"/>
        <v>-317994823.33320415</v>
      </c>
      <c r="AO122" s="345">
        <v>4.7918864690145412E-3</v>
      </c>
      <c r="AP122" s="189">
        <f t="shared" si="324"/>
        <v>7322001199.0500441</v>
      </c>
      <c r="AQ122" s="317">
        <f t="shared" si="180"/>
        <v>35086198.47183615</v>
      </c>
      <c r="AR122" s="345">
        <v>-8.0963188381599716E-2</v>
      </c>
      <c r="AS122" s="189">
        <f t="shared" si="325"/>
        <v>250044125.92142576</v>
      </c>
      <c r="AT122" s="189">
        <f t="shared" si="181"/>
        <v>-20244369.670688834</v>
      </c>
      <c r="AU122" s="345">
        <v>-1.0741241250439973E-2</v>
      </c>
      <c r="AV122" s="189">
        <f t="shared" si="326"/>
        <v>22946275.455793682</v>
      </c>
      <c r="AW122" s="189">
        <f t="shared" si="182"/>
        <v>-246471.4804697294</v>
      </c>
      <c r="AX122" s="192">
        <v>7.336230898479483E-2</v>
      </c>
      <c r="AY122" s="194">
        <f t="shared" si="327"/>
        <v>22873470.798854768</v>
      </c>
      <c r="AZ122" s="195">
        <f t="shared" si="183"/>
        <v>1678050.6323002654</v>
      </c>
      <c r="BA122" s="190">
        <v>-6.8069384485781564E-2</v>
      </c>
      <c r="BB122" s="193">
        <f t="shared" si="328"/>
        <v>61969052.882231258</v>
      </c>
      <c r="BC122" s="193">
        <f t="shared" si="184"/>
        <v>-4218195.28686033</v>
      </c>
      <c r="BD122" s="345">
        <v>-5.1420598426483208E-2</v>
      </c>
      <c r="BE122" s="189">
        <f t="shared" si="329"/>
        <v>1266116201.7354107</v>
      </c>
      <c r="BF122" s="188">
        <f t="shared" si="185"/>
        <v>-65104452.770700753</v>
      </c>
      <c r="BG122" s="204">
        <v>4.1008031631831504E-2</v>
      </c>
      <c r="BH122" s="191">
        <f t="shared" si="330"/>
        <v>6823169.2126884358</v>
      </c>
      <c r="BI122" s="191">
        <f t="shared" si="136"/>
        <v>279804.73890326626</v>
      </c>
      <c r="BJ122" s="204">
        <v>-4.2912836756131181E-2</v>
      </c>
      <c r="BK122" s="193">
        <f t="shared" si="331"/>
        <v>0</v>
      </c>
      <c r="BL122" s="193">
        <f t="shared" si="137"/>
        <v>0</v>
      </c>
      <c r="BM122" s="204">
        <v>-1.0915160134710889E-3</v>
      </c>
      <c r="BN122" s="193">
        <f t="shared" si="332"/>
        <v>611805550.93249249</v>
      </c>
      <c r="BO122" s="193">
        <f t="shared" si="186"/>
        <v>-667795.55597331747</v>
      </c>
      <c r="BP122" s="345">
        <v>-1.883074326223767E-2</v>
      </c>
      <c r="BQ122" s="189">
        <f t="shared" si="333"/>
        <v>2308783763.1356726</v>
      </c>
      <c r="BR122" s="188">
        <f t="shared" si="187"/>
        <v>-43476114.291630797</v>
      </c>
      <c r="BS122" s="190">
        <v>-7.2769888641062222E-2</v>
      </c>
      <c r="BT122" s="191">
        <f t="shared" si="334"/>
        <v>3053433886.9036803</v>
      </c>
      <c r="BU122" s="193">
        <f t="shared" si="188"/>
        <v>-222198043.92282659</v>
      </c>
      <c r="BV122" s="190">
        <v>-2.9805231705867449E-2</v>
      </c>
      <c r="BW122" s="191">
        <f t="shared" si="335"/>
        <v>732697048.64781034</v>
      </c>
      <c r="BX122" s="193">
        <f t="shared" si="209"/>
        <v>-21838205.305153221</v>
      </c>
      <c r="BY122" s="190">
        <v>-1.119606159315847E-2</v>
      </c>
      <c r="BZ122" s="191">
        <f t="shared" si="336"/>
        <v>153796108.96570092</v>
      </c>
      <c r="CA122" s="193">
        <f t="shared" si="189"/>
        <v>-1721910.7087680993</v>
      </c>
      <c r="CB122" s="190">
        <v>-2.741557252061131E-2</v>
      </c>
      <c r="CC122" s="191">
        <f t="shared" si="337"/>
        <v>913019572.83425415</v>
      </c>
      <c r="CD122" s="193">
        <f t="shared" si="190"/>
        <v>-25030954.311775055</v>
      </c>
      <c r="CE122" s="190">
        <v>4.4408266554125116E-2</v>
      </c>
      <c r="CF122" s="191">
        <f t="shared" si="338"/>
        <v>80519410.198274255</v>
      </c>
      <c r="CG122" s="193">
        <f t="shared" si="191"/>
        <v>3575727.4308659034</v>
      </c>
      <c r="CH122" s="190">
        <v>-5.0757208709107104E-2</v>
      </c>
      <c r="CI122" s="191">
        <f t="shared" si="339"/>
        <v>91607826.323523715</v>
      </c>
      <c r="CJ122" s="193">
        <f t="shared" si="192"/>
        <v>-4649757.560090729</v>
      </c>
      <c r="CK122" s="190">
        <v>-8.3144521031872809E-2</v>
      </c>
      <c r="CL122" s="191">
        <f t="shared" si="340"/>
        <v>191940085.16724083</v>
      </c>
      <c r="CM122" s="193">
        <f t="shared" si="193"/>
        <v>-15958766.448047113</v>
      </c>
      <c r="CN122" s="190">
        <v>-2.5965156292415387E-2</v>
      </c>
      <c r="CO122" s="191">
        <f t="shared" si="341"/>
        <v>655752044.32250345</v>
      </c>
      <c r="CP122" s="193">
        <f t="shared" si="194"/>
        <v>-17026704.319904704</v>
      </c>
      <c r="CQ122" s="190">
        <v>-2.6019641387261577E-2</v>
      </c>
      <c r="CR122" s="191">
        <f t="shared" si="342"/>
        <v>69503688.907956198</v>
      </c>
      <c r="CS122" s="193">
        <f t="shared" si="195"/>
        <v>-1808461.0604768104</v>
      </c>
      <c r="CT122" s="190">
        <v>-6.879756246754766E-2</v>
      </c>
      <c r="CU122" s="191">
        <f t="shared" si="343"/>
        <v>153970940.13318649</v>
      </c>
      <c r="CV122" s="193">
        <f t="shared" si="196"/>
        <v>-10592825.371999938</v>
      </c>
      <c r="CW122" s="190">
        <v>-9.7110175302322736E-3</v>
      </c>
      <c r="CX122" s="191">
        <f t="shared" si="344"/>
        <v>43877122.75171338</v>
      </c>
      <c r="CY122" s="193">
        <f t="shared" si="197"/>
        <v>-426091.50821804197</v>
      </c>
      <c r="CZ122" s="190">
        <v>4.7965882345946585E-2</v>
      </c>
      <c r="DA122" s="191">
        <f t="shared" si="345"/>
        <v>2587871.8287245324</v>
      </c>
      <c r="DB122" s="193">
        <f t="shared" si="198"/>
        <v>124129.55566299055</v>
      </c>
      <c r="DC122" s="345">
        <v>5.3276848507096061E-2</v>
      </c>
      <c r="DD122" s="189">
        <f t="shared" si="346"/>
        <v>11539152.226882566</v>
      </c>
      <c r="DE122" s="317">
        <f t="shared" si="199"/>
        <v>614769.66509194265</v>
      </c>
      <c r="DF122" s="190">
        <v>7.9430182369782346E-2</v>
      </c>
      <c r="DG122" s="191">
        <f t="shared" si="347"/>
        <v>93042628.578604579</v>
      </c>
      <c r="DH122" s="193">
        <f t="shared" si="200"/>
        <v>7390392.9561624844</v>
      </c>
      <c r="DI122" s="345">
        <v>-5.0435838420360084E-2</v>
      </c>
      <c r="DJ122" s="189">
        <f t="shared" si="348"/>
        <v>367237355.88179106</v>
      </c>
      <c r="DK122" s="189">
        <f t="shared" si="201"/>
        <v>-18521923.943174288</v>
      </c>
      <c r="DL122" s="190">
        <v>3.7732392346151007E-2</v>
      </c>
      <c r="DM122" s="191">
        <f t="shared" si="349"/>
        <v>41626149.489666365</v>
      </c>
      <c r="DN122" s="193">
        <f t="shared" si="202"/>
        <v>1570654.2044036249</v>
      </c>
      <c r="DO122" s="345">
        <v>8.3466292785205023E-2</v>
      </c>
      <c r="DP122" s="189">
        <f t="shared" si="350"/>
        <v>16926125.851960409</v>
      </c>
      <c r="DQ122" s="189">
        <f t="shared" si="203"/>
        <v>1412760.9760789555</v>
      </c>
      <c r="DR122" s="443">
        <v>-6.2048406050676597E-3</v>
      </c>
      <c r="DS122" s="348">
        <v>71016130.738402337</v>
      </c>
      <c r="DT122" s="348">
        <v>-440643.77162043238</v>
      </c>
      <c r="DU122" s="190">
        <v>-0.23824601034670892</v>
      </c>
      <c r="DV122" s="191">
        <f t="shared" si="351"/>
        <v>1759740.5734505446</v>
      </c>
      <c r="DW122" s="193">
        <f t="shared" si="204"/>
        <v>-419251.17086982192</v>
      </c>
      <c r="DX122" s="190">
        <v>-0.36836275581088368</v>
      </c>
      <c r="DY122" s="195">
        <f t="shared" si="352"/>
        <v>897746.08193113422</v>
      </c>
      <c r="DZ122" s="195">
        <f t="shared" si="205"/>
        <v>-330696.22075857595</v>
      </c>
      <c r="EA122" s="196"/>
      <c r="EB122" s="180">
        <f t="shared" si="206"/>
        <v>48822942277.961784</v>
      </c>
      <c r="EC122" s="170"/>
      <c r="ED122" s="180">
        <f t="shared" si="207"/>
        <v>2873469130484.9946</v>
      </c>
      <c r="EE122" s="170"/>
      <c r="EF122" s="198">
        <f t="shared" si="208"/>
        <v>1.6990940240141458E-2</v>
      </c>
      <c r="EG122" s="199">
        <v>1.6508058851018199E-2</v>
      </c>
    </row>
    <row r="123" spans="1:137" ht="15.75">
      <c r="A123" s="207">
        <v>41670</v>
      </c>
      <c r="B123" s="208">
        <v>3107000000000</v>
      </c>
      <c r="C123" s="209">
        <v>-89440329610.279541</v>
      </c>
      <c r="D123" s="617"/>
      <c r="E123" s="174">
        <v>-5.1908311902397371E-2</v>
      </c>
      <c r="F123" s="175">
        <f>'[2]SPU investering'!L2</f>
        <v>148758903.69</v>
      </c>
      <c r="G123" s="175">
        <f t="shared" si="169"/>
        <v>-7721823.5709992107</v>
      </c>
      <c r="H123" s="176">
        <v>1.2976096170657469E-2</v>
      </c>
      <c r="I123" s="175">
        <f>'[2]SPU investering'!L3</f>
        <v>307450924.32999998</v>
      </c>
      <c r="J123" s="175">
        <f t="shared" si="170"/>
        <v>3989512.7618636121</v>
      </c>
      <c r="K123" s="176">
        <v>-9.7047757433362691E-2</v>
      </c>
      <c r="L123" s="175">
        <f>'[2]SPU investering'!L4</f>
        <v>483793287.47000003</v>
      </c>
      <c r="M123" s="177">
        <f t="shared" si="171"/>
        <v>-46951053.610277668</v>
      </c>
      <c r="N123" s="174">
        <v>-4.5370297534003956E-2</v>
      </c>
      <c r="O123" s="175">
        <f>'[2]SPU investering'!L5</f>
        <v>64389092.950000003</v>
      </c>
      <c r="P123" s="175">
        <f t="shared" si="172"/>
        <v>-2921352.3050861368</v>
      </c>
      <c r="Q123" s="176">
        <v>-7.4049549118883284E-2</v>
      </c>
      <c r="R123" s="178">
        <f>'[2]SPU investering'!L6</f>
        <v>34145119.869999997</v>
      </c>
      <c r="S123" s="178">
        <f t="shared" si="173"/>
        <v>-2528430.7309837225</v>
      </c>
      <c r="T123" s="176">
        <v>-0.17913253903589854</v>
      </c>
      <c r="U123" s="178">
        <f>'[2]SPU investering'!L7</f>
        <v>21848500.059999999</v>
      </c>
      <c r="V123" s="178">
        <f t="shared" si="174"/>
        <v>-3913777.2898737816</v>
      </c>
      <c r="W123" s="176">
        <v>-6.8176000238263174E-2</v>
      </c>
      <c r="X123" s="178">
        <f>'[2]SPU investering'!L8</f>
        <v>130152329.22</v>
      </c>
      <c r="Y123" s="179">
        <f t="shared" si="175"/>
        <v>-8873265.2279132269</v>
      </c>
      <c r="Z123" s="174">
        <v>4.0715167049829588E-2</v>
      </c>
      <c r="AA123" s="175">
        <f>'[2]SPU investering'!L9</f>
        <v>84339774.870000005</v>
      </c>
      <c r="AB123" s="177">
        <f t="shared" si="176"/>
        <v>3433908.0227770698</v>
      </c>
      <c r="AC123" s="174">
        <v>1.1584962367511048E-2</v>
      </c>
      <c r="AD123" s="175">
        <f>'[2]SPU investering'!L10</f>
        <v>107534226.23999999</v>
      </c>
      <c r="AE123" s="177">
        <f t="shared" si="177"/>
        <v>1245779.964209819</v>
      </c>
      <c r="AF123" s="174">
        <v>-5.3221160744608503E-2</v>
      </c>
      <c r="AG123" s="175">
        <f>'[2]SPU investering'!L11</f>
        <v>57676786.740000002</v>
      </c>
      <c r="AH123" s="175">
        <f t="shared" si="168"/>
        <v>-3069625.5383220445</v>
      </c>
      <c r="AI123" s="331">
        <v>-1.8100551793647959E-2</v>
      </c>
      <c r="AJ123" s="231">
        <v>4638828444.9200001</v>
      </c>
      <c r="AK123" s="173">
        <f t="shared" si="178"/>
        <v>-83965354.529121876</v>
      </c>
      <c r="AL123" s="332">
        <v>0.10401021682892483</v>
      </c>
      <c r="AM123" s="173">
        <v>2993873703.5</v>
      </c>
      <c r="AN123" s="173">
        <f t="shared" si="179"/>
        <v>311393453.05945122</v>
      </c>
      <c r="AO123" s="332">
        <v>8.534209504267673E-2</v>
      </c>
      <c r="AP123" s="173">
        <v>8606591560.1299992</v>
      </c>
      <c r="AQ123" s="316">
        <f t="shared" si="180"/>
        <v>734504554.91811383</v>
      </c>
      <c r="AR123" s="332">
        <v>3.6688889405822947E-2</v>
      </c>
      <c r="AS123" s="173">
        <v>372038320.75999999</v>
      </c>
      <c r="AT123" s="173">
        <f t="shared" si="181"/>
        <v>13649672.805091724</v>
      </c>
      <c r="AU123" s="332">
        <v>-0.11065412714083989</v>
      </c>
      <c r="AV123" s="173">
        <v>34657015</v>
      </c>
      <c r="AW123" s="173">
        <f t="shared" si="182"/>
        <v>-3834941.7441319949</v>
      </c>
      <c r="AX123" s="176">
        <v>-3.4794245426705304E-2</v>
      </c>
      <c r="AY123" s="178">
        <f>'[2]SPU investering'!L12</f>
        <v>46742577</v>
      </c>
      <c r="AZ123" s="179">
        <f t="shared" si="183"/>
        <v>-1626372.6960146707</v>
      </c>
      <c r="BA123" s="174">
        <v>-5.3449768791020418E-2</v>
      </c>
      <c r="BB123" s="177">
        <f>'[2]SPU investering'!L13</f>
        <v>70755878</v>
      </c>
      <c r="BC123" s="177">
        <f t="shared" si="184"/>
        <v>-3781885.3197056483</v>
      </c>
      <c r="BD123" s="332">
        <v>1.7761236830867503E-2</v>
      </c>
      <c r="BE123" s="173">
        <v>1830848680</v>
      </c>
      <c r="BF123" s="172">
        <f t="shared" si="185"/>
        <v>32518137.006961152</v>
      </c>
      <c r="BG123" s="203">
        <v>-7.0508600607095462E-2</v>
      </c>
      <c r="BH123" s="173">
        <v>8991071.6999999993</v>
      </c>
      <c r="BI123" s="177">
        <f t="shared" si="136"/>
        <v>-633947.88352505874</v>
      </c>
      <c r="BJ123" s="203">
        <v>-6.3703432153878345E-2</v>
      </c>
      <c r="BK123" s="177">
        <f>'[2]SPU investering'!L14</f>
        <v>26129014</v>
      </c>
      <c r="BL123" s="177">
        <f t="shared" si="137"/>
        <v>-1664507.8705967374</v>
      </c>
      <c r="BM123" s="203">
        <v>-1.1704762903223805E-2</v>
      </c>
      <c r="BN123" s="173">
        <v>283296028</v>
      </c>
      <c r="BO123" s="177">
        <f t="shared" si="186"/>
        <v>-3315912.8391650524</v>
      </c>
      <c r="BP123" s="332">
        <v>3.5552850505441755E-2</v>
      </c>
      <c r="BQ123" s="173">
        <v>1047372299</v>
      </c>
      <c r="BR123" s="172">
        <f t="shared" si="187"/>
        <v>37237070.769887842</v>
      </c>
      <c r="BS123" s="174">
        <v>4.525432214179579E-2</v>
      </c>
      <c r="BT123" s="175">
        <f>'[2]SPU investering'!L15</f>
        <v>2828669104</v>
      </c>
      <c r="BU123" s="177">
        <f t="shared" si="188"/>
        <v>128009502.86496086</v>
      </c>
      <c r="BV123" s="174">
        <v>-5.5382486704614307E-4</v>
      </c>
      <c r="BW123" s="175">
        <f>'[2]SPU investering'!L16</f>
        <v>945774251.67999995</v>
      </c>
      <c r="BX123" s="177">
        <f t="shared" si="209"/>
        <v>-523793.29919234145</v>
      </c>
      <c r="BY123" s="174">
        <v>1.6880566447497899E-2</v>
      </c>
      <c r="BZ123" s="175">
        <f>'[2]SPU investering'!L17</f>
        <v>209247988.11000001</v>
      </c>
      <c r="CA123" s="177">
        <f t="shared" si="189"/>
        <v>3532224.5672961054</v>
      </c>
      <c r="CB123" s="174">
        <v>2.5945814797484965E-2</v>
      </c>
      <c r="CC123" s="175">
        <f>'[2]SPU investering'!L18</f>
        <v>1100894352.3800001</v>
      </c>
      <c r="CD123" s="177">
        <f t="shared" si="190"/>
        <v>28563600.978448633</v>
      </c>
      <c r="CE123" s="174">
        <v>4.6635883777076705E-2</v>
      </c>
      <c r="CF123" s="175">
        <f>'[2]SPU investering'!L19</f>
        <v>99309161.290000007</v>
      </c>
      <c r="CG123" s="177">
        <f t="shared" si="191"/>
        <v>4631370.5039194049</v>
      </c>
      <c r="CH123" s="174">
        <v>3.2010260144417057E-3</v>
      </c>
      <c r="CI123" s="175">
        <f>'[2]SPU investering'!L20</f>
        <v>113267522</v>
      </c>
      <c r="CJ123" s="177">
        <f t="shared" si="192"/>
        <v>362572.28451334819</v>
      </c>
      <c r="CK123" s="174">
        <v>-4.2410636018367989E-2</v>
      </c>
      <c r="CL123" s="175">
        <f>'[2]SPU investering'!L21</f>
        <v>423025775</v>
      </c>
      <c r="CM123" s="177">
        <f t="shared" si="193"/>
        <v>-17940792.169913031</v>
      </c>
      <c r="CN123" s="174">
        <v>2.6069060192946063E-2</v>
      </c>
      <c r="CO123" s="175">
        <f>'[2]SPU investering'!L22</f>
        <v>829119377</v>
      </c>
      <c r="CP123" s="177">
        <f t="shared" si="194"/>
        <v>21614362.94615094</v>
      </c>
      <c r="CQ123" s="174">
        <v>-0.1672658021491589</v>
      </c>
      <c r="CR123" s="175">
        <f>'[2]SPU investering'!L23</f>
        <v>119326095</v>
      </c>
      <c r="CS123" s="177">
        <f t="shared" si="195"/>
        <v>-19959174.997501738</v>
      </c>
      <c r="CT123" s="174">
        <v>1.8100328679074702E-2</v>
      </c>
      <c r="CU123" s="175">
        <f>'[2]SPU investering'!L24</f>
        <v>167162032</v>
      </c>
      <c r="CV123" s="177">
        <f t="shared" si="196"/>
        <v>3025687.7218620032</v>
      </c>
      <c r="CW123" s="174">
        <v>9.9510084933639983E-2</v>
      </c>
      <c r="CX123" s="175">
        <f>'[2]SPU investering'!L25</f>
        <v>62949130</v>
      </c>
      <c r="CY123" s="177">
        <f t="shared" si="197"/>
        <v>6264073.272798745</v>
      </c>
      <c r="CZ123" s="174">
        <v>8.5307513929830214E-2</v>
      </c>
      <c r="DA123" s="175">
        <f>'[2]SPU investering'!L26</f>
        <v>90456.95</v>
      </c>
      <c r="DB123" s="177">
        <f t="shared" si="198"/>
        <v>7716.6575221749554</v>
      </c>
      <c r="DC123" s="332">
        <v>0.15553782490127271</v>
      </c>
      <c r="DD123" s="173">
        <v>14071179.800000001</v>
      </c>
      <c r="DE123" s="316">
        <f t="shared" si="199"/>
        <v>2188600.6998867257</v>
      </c>
      <c r="DF123" s="174">
        <v>2.8246697707941743E-3</v>
      </c>
      <c r="DG123" s="175">
        <f>'[2]SPU investering'!L27</f>
        <v>95853633.390000001</v>
      </c>
      <c r="DH123" s="177">
        <f t="shared" si="200"/>
        <v>270754.86065752013</v>
      </c>
      <c r="DI123" s="332">
        <v>7.862126349950713E-3</v>
      </c>
      <c r="DJ123" s="173">
        <v>441414094</v>
      </c>
      <c r="DK123" s="173">
        <f t="shared" si="201"/>
        <v>3470453.3796770209</v>
      </c>
      <c r="DL123" s="174">
        <v>-0.20865015459377112</v>
      </c>
      <c r="DM123" s="175">
        <f>'[2]SPU investering'!L28</f>
        <v>40888768</v>
      </c>
      <c r="DN123" s="177">
        <f t="shared" si="202"/>
        <v>-8531447.7643488422</v>
      </c>
      <c r="DO123" s="332">
        <v>-5.982294190114678E-2</v>
      </c>
      <c r="DP123" s="173">
        <v>19407046.440000001</v>
      </c>
      <c r="DQ123" s="173">
        <f t="shared" si="203"/>
        <v>-1160986.6116529775</v>
      </c>
      <c r="DR123" s="431">
        <v>3.6664266811395292E-2</v>
      </c>
      <c r="DS123" s="427">
        <v>213822565</v>
      </c>
      <c r="DT123" s="335">
        <v>7839647.5734569123</v>
      </c>
      <c r="DU123" s="174">
        <v>7.3329814755709516E-2</v>
      </c>
      <c r="DV123" s="175">
        <f>'[2]SPU investering'!L29</f>
        <v>1514027</v>
      </c>
      <c r="DW123" s="177">
        <f t="shared" si="204"/>
        <v>111023.31944514261</v>
      </c>
      <c r="DX123" s="174">
        <v>-7.0247901656675174E-2</v>
      </c>
      <c r="DY123" s="179">
        <f>'[2]SPU investering'!L30</f>
        <v>1294229</v>
      </c>
      <c r="DZ123" s="179">
        <f t="shared" si="205"/>
        <v>-90916.871513217047</v>
      </c>
      <c r="EB123" s="180">
        <f t="shared" si="206"/>
        <v>-90565183928.348663</v>
      </c>
      <c r="ED123" s="180">
        <f t="shared" si="207"/>
        <v>3077872685674.5088</v>
      </c>
      <c r="EF123" s="182">
        <f t="shared" si="208"/>
        <v>-2.9424603671838204E-2</v>
      </c>
      <c r="EG123" s="183">
        <v>-2.87867169650079E-2</v>
      </c>
    </row>
    <row r="124" spans="1:137" ht="15.75">
      <c r="A124" s="207">
        <v>41698</v>
      </c>
      <c r="B124" s="208">
        <v>3017559670389.7207</v>
      </c>
      <c r="C124" s="209">
        <v>131486687899.37752</v>
      </c>
      <c r="D124" s="617"/>
      <c r="E124" s="174">
        <v>-0.18072567647378848</v>
      </c>
      <c r="F124" s="175">
        <f>F123*(1+E123)</f>
        <v>141037080.11900079</v>
      </c>
      <c r="G124" s="175">
        <f t="shared" si="169"/>
        <v>-25489021.712394323</v>
      </c>
      <c r="H124" s="176">
        <v>4.5168303080137917E-2</v>
      </c>
      <c r="I124" s="175">
        <f>I123*(1+H123)</f>
        <v>311440437.09186363</v>
      </c>
      <c r="J124" s="175">
        <f t="shared" si="170"/>
        <v>14067236.053975923</v>
      </c>
      <c r="K124" s="176">
        <v>3.2239362968618165E-3</v>
      </c>
      <c r="L124" s="175">
        <f>L123*(1+K123)</f>
        <v>436842233.85972238</v>
      </c>
      <c r="M124" s="177">
        <f t="shared" si="171"/>
        <v>1408351.533742557</v>
      </c>
      <c r="N124" s="174">
        <v>-2.2183633090057341E-2</v>
      </c>
      <c r="O124" s="175">
        <f>O123*(1+N123)</f>
        <v>61467740.64491386</v>
      </c>
      <c r="P124" s="175">
        <f t="shared" si="172"/>
        <v>-1363577.8053415737</v>
      </c>
      <c r="Q124" s="176">
        <v>1.8352248029923499E-2</v>
      </c>
      <c r="R124" s="178">
        <f>R123*(1+Q123)</f>
        <v>31616689.139016274</v>
      </c>
      <c r="S124" s="178">
        <f t="shared" si="173"/>
        <v>580237.32096421509</v>
      </c>
      <c r="T124" s="176">
        <v>-1.8382649727731227E-2</v>
      </c>
      <c r="U124" s="178">
        <f>U123*(1+T123)</f>
        <v>17934722.770126216</v>
      </c>
      <c r="V124" s="178">
        <f t="shared" si="174"/>
        <v>-329687.7266471957</v>
      </c>
      <c r="W124" s="176">
        <v>-4.6958288552773834E-2</v>
      </c>
      <c r="X124" s="178">
        <f>X123*(1+W123)</f>
        <v>121279063.99208677</v>
      </c>
      <c r="Y124" s="179">
        <f t="shared" si="175"/>
        <v>-5695057.2823507339</v>
      </c>
      <c r="Z124" s="174">
        <v>-5.8053997841281131E-2</v>
      </c>
      <c r="AA124" s="175">
        <f>AA123*(1+Z123)</f>
        <v>87773682.89277707</v>
      </c>
      <c r="AB124" s="177">
        <f t="shared" si="176"/>
        <v>-5095613.1971785743</v>
      </c>
      <c r="AC124" s="174">
        <v>-3.3060546981188481E-2</v>
      </c>
      <c r="AD124" s="175">
        <f>AD123*(1+AC123)</f>
        <v>108780006.20420982</v>
      </c>
      <c r="AE124" s="177">
        <f t="shared" si="177"/>
        <v>-3596326.5057282532</v>
      </c>
      <c r="AF124" s="174">
        <v>-3.2507008162604593E-2</v>
      </c>
      <c r="AG124" s="175">
        <f>AG123*(1+AF123)</f>
        <v>54607161.201677956</v>
      </c>
      <c r="AH124" s="175">
        <f t="shared" si="168"/>
        <v>-1775115.4349196102</v>
      </c>
      <c r="AI124" s="331">
        <v>7.902853174310992E-2</v>
      </c>
      <c r="AJ124" s="231">
        <f>AJ123*(1+AI123)</f>
        <v>4554863090.3908777</v>
      </c>
      <c r="AK124" s="173">
        <f t="shared" si="178"/>
        <v>359964142.32447523</v>
      </c>
      <c r="AL124" s="332">
        <v>0.12595411382668217</v>
      </c>
      <c r="AM124" s="173">
        <f>AM123*(1+AL123)</f>
        <v>3305267156.5594511</v>
      </c>
      <c r="AN124" s="173">
        <f t="shared" si="179"/>
        <v>416311995.66488326</v>
      </c>
      <c r="AO124" s="332">
        <v>2.4105353722985955E-2</v>
      </c>
      <c r="AP124" s="173">
        <f>AP123*(1+AO123)</f>
        <v>9341096115.0481129</v>
      </c>
      <c r="AQ124" s="316">
        <f t="shared" si="180"/>
        <v>225170426.01364467</v>
      </c>
      <c r="AR124" s="332">
        <v>5.5857596361086601E-2</v>
      </c>
      <c r="AS124" s="173">
        <f>AS123*(1+AR123)</f>
        <v>385687993.56509173</v>
      </c>
      <c r="AT124" s="173">
        <f t="shared" si="181"/>
        <v>21543604.26587626</v>
      </c>
      <c r="AU124" s="332">
        <v>-6.6067084123977174E-2</v>
      </c>
      <c r="AV124" s="173">
        <f>AV123*(1+AU123)</f>
        <v>30822073.255868006</v>
      </c>
      <c r="AW124" s="173">
        <f t="shared" si="182"/>
        <v>-2036324.5066708187</v>
      </c>
      <c r="AX124" s="176">
        <v>4.6765862172789847E-3</v>
      </c>
      <c r="AY124" s="178">
        <f>AY123*(1+AX123)</f>
        <v>45116204.303985327</v>
      </c>
      <c r="AZ124" s="179">
        <f t="shared" si="183"/>
        <v>210989.8192239606</v>
      </c>
      <c r="BA124" s="174">
        <v>-0.17779105541563814</v>
      </c>
      <c r="BB124" s="177">
        <f>BB123*(1+BA123)</f>
        <v>66973992.680294357</v>
      </c>
      <c r="BC124" s="177">
        <f t="shared" si="184"/>
        <v>-11907376.844028758</v>
      </c>
      <c r="BD124" s="332">
        <v>8.1170524751056333E-3</v>
      </c>
      <c r="BE124" s="173">
        <f>BE123*(1+BD123)</f>
        <v>1863366817.0069611</v>
      </c>
      <c r="BF124" s="172">
        <f t="shared" si="185"/>
        <v>15125046.234016059</v>
      </c>
      <c r="BG124" s="203">
        <v>-8.1969230132296511E-2</v>
      </c>
      <c r="BH124" s="177">
        <f>BH123*(1+BG123)</f>
        <v>8357123.8164749406</v>
      </c>
      <c r="BI124" s="177">
        <f t="shared" si="136"/>
        <v>-685027.00535673054</v>
      </c>
      <c r="BJ124" s="203">
        <v>-2.4626152099514933E-2</v>
      </c>
      <c r="BK124" s="177">
        <f>BK123*(1+BJ123)</f>
        <v>24464506.129403263</v>
      </c>
      <c r="BL124" s="177">
        <f t="shared" si="137"/>
        <v>-602466.64898220007</v>
      </c>
      <c r="BM124" s="203">
        <v>-5.2336026722757834E-2</v>
      </c>
      <c r="BN124" s="177">
        <f>BN123*(1+BM123)</f>
        <v>279980115.16083497</v>
      </c>
      <c r="BO124" s="177">
        <f t="shared" si="186"/>
        <v>-14653046.788898274</v>
      </c>
      <c r="BP124" s="332">
        <v>-5.2269205832740362E-3</v>
      </c>
      <c r="BQ124" s="173">
        <f>BQ123*(1+BP123)</f>
        <v>1084609369.7698877</v>
      </c>
      <c r="BR124" s="172">
        <f t="shared" si="187"/>
        <v>-5669167.039662106</v>
      </c>
      <c r="BS124" s="174">
        <v>0.10564841745840439</v>
      </c>
      <c r="BT124" s="175">
        <f>BT123*(1+BS123)</f>
        <v>2956678606.8649611</v>
      </c>
      <c r="BU124" s="177">
        <f t="shared" si="188"/>
        <v>312368415.74840295</v>
      </c>
      <c r="BV124" s="174">
        <v>-5.5960042637859244E-3</v>
      </c>
      <c r="BW124" s="175">
        <f>BW123*(1+BV123)</f>
        <v>945250458.38080764</v>
      </c>
      <c r="BX124" s="177">
        <f t="shared" si="209"/>
        <v>-5289625.5954445992</v>
      </c>
      <c r="BY124" s="174">
        <v>0.11414542396181755</v>
      </c>
      <c r="BZ124" s="175">
        <f>BZ123*(1+BY123)</f>
        <v>212780212.6772961</v>
      </c>
      <c r="CA124" s="177">
        <f t="shared" si="189"/>
        <v>24287887.58673567</v>
      </c>
      <c r="CB124" s="174">
        <v>7.0147458453805128E-2</v>
      </c>
      <c r="CC124" s="175">
        <f>CC123*(1+CB123)</f>
        <v>1129457953.3584487</v>
      </c>
      <c r="CD124" s="177">
        <f t="shared" si="190"/>
        <v>79228604.85853155</v>
      </c>
      <c r="CE124" s="174">
        <v>0.11562615679863404</v>
      </c>
      <c r="CF124" s="175">
        <f>CF123*(1+CE123)</f>
        <v>103940531.7939194</v>
      </c>
      <c r="CG124" s="177">
        <f t="shared" si="191"/>
        <v>12018244.226937132</v>
      </c>
      <c r="CH124" s="174">
        <v>-2.4767420532685526E-2</v>
      </c>
      <c r="CI124" s="175">
        <f>CI123*(1+CH123)</f>
        <v>113630094.28451335</v>
      </c>
      <c r="CJ124" s="177">
        <f t="shared" si="192"/>
        <v>-2814324.3303132481</v>
      </c>
      <c r="CK124" s="174">
        <v>3.9669192928742499E-2</v>
      </c>
      <c r="CL124" s="175">
        <f>CL123*(1+CK123)</f>
        <v>405084982.83008695</v>
      </c>
      <c r="CM124" s="177">
        <f t="shared" si="193"/>
        <v>16069394.336423062</v>
      </c>
      <c r="CN124" s="174">
        <v>-6.0048271374912496E-4</v>
      </c>
      <c r="CO124" s="175">
        <f>CO123*(1+CN123)</f>
        <v>850733739.9461509</v>
      </c>
      <c r="CP124" s="177">
        <f t="shared" si="194"/>
        <v>-510850.90484080702</v>
      </c>
      <c r="CQ124" s="174">
        <v>-3.5858945085313156E-2</v>
      </c>
      <c r="CR124" s="175">
        <f>CR123*(1+CQ123)</f>
        <v>99366920.002498269</v>
      </c>
      <c r="CS124" s="177">
        <f t="shared" si="195"/>
        <v>-3563192.9276662907</v>
      </c>
      <c r="CT124" s="174">
        <v>-5.9708938105906981E-2</v>
      </c>
      <c r="CU124" s="175">
        <f>CU123*(1+CT123)</f>
        <v>170187719.72186199</v>
      </c>
      <c r="CV124" s="177">
        <f t="shared" si="196"/>
        <v>-10161728.023258103</v>
      </c>
      <c r="CW124" s="174">
        <v>2.2578962042035899E-3</v>
      </c>
      <c r="CX124" s="175">
        <f>CX123*(1+CW123)</f>
        <v>69213203.272798732</v>
      </c>
      <c r="CY124" s="177">
        <f t="shared" si="197"/>
        <v>156276.22895042374</v>
      </c>
      <c r="CZ124" s="174">
        <v>-0.1250023584668426</v>
      </c>
      <c r="DA124" s="175">
        <f>DA123*(1+CZ123)</f>
        <v>98173.607522174963</v>
      </c>
      <c r="DB124" s="177">
        <f t="shared" si="198"/>
        <v>-12271.93247947003</v>
      </c>
      <c r="DC124" s="332">
        <v>2.9265773626435718E-2</v>
      </c>
      <c r="DD124" s="173">
        <f>DD123*(1+DC123)</f>
        <v>16259780.499886725</v>
      </c>
      <c r="DE124" s="316">
        <f t="shared" si="199"/>
        <v>475855.05532521871</v>
      </c>
      <c r="DF124" s="174">
        <v>3.5464151056359895E-2</v>
      </c>
      <c r="DG124" s="175">
        <f>DG123*(1+DF123)</f>
        <v>96124388.250657514</v>
      </c>
      <c r="DH124" s="177">
        <f t="shared" si="200"/>
        <v>3408969.8251215043</v>
      </c>
      <c r="DI124" s="332">
        <v>7.4580336626522414E-2</v>
      </c>
      <c r="DJ124" s="173">
        <f>DJ123*(1+DI123)</f>
        <v>444884547.37967706</v>
      </c>
      <c r="DK124" s="173">
        <f t="shared" si="201"/>
        <v>33179639.303514376</v>
      </c>
      <c r="DL124" s="174">
        <v>-0.19169663629794836</v>
      </c>
      <c r="DM124" s="175">
        <f>DM123*(1+DL123)</f>
        <v>32357320.235651158</v>
      </c>
      <c r="DN124" s="177">
        <f t="shared" si="202"/>
        <v>-6202789.4487898648</v>
      </c>
      <c r="DO124" s="332">
        <v>-3.261046671095072E-2</v>
      </c>
      <c r="DP124" s="173">
        <f>DP123*(1+DO123)</f>
        <v>18246059.828347024</v>
      </c>
      <c r="DQ124" s="173">
        <f t="shared" si="203"/>
        <v>-595012.52663832577</v>
      </c>
      <c r="DR124" s="431">
        <v>-6.0812423103422331E-2</v>
      </c>
      <c r="DS124" s="335">
        <v>221662212.57345691</v>
      </c>
      <c r="DT124" s="335">
        <v>-13479816.257057803</v>
      </c>
      <c r="DU124" s="174">
        <v>-0.11778063982991221</v>
      </c>
      <c r="DV124" s="175">
        <f>DV123*(1+DU123)</f>
        <v>1625050.3194451428</v>
      </c>
      <c r="DW124" s="177">
        <f t="shared" si="204"/>
        <v>-191399.46638005215</v>
      </c>
      <c r="DX124" s="174">
        <v>0.12270575323086906</v>
      </c>
      <c r="DY124" s="179">
        <f>DY123*(1+DX123)</f>
        <v>1203312.128486783</v>
      </c>
      <c r="DZ124" s="179">
        <f t="shared" si="205"/>
        <v>147653.32109781101</v>
      </c>
      <c r="EB124" s="180">
        <f t="shared" si="206"/>
        <v>130072683749.56673</v>
      </c>
      <c r="ED124" s="180">
        <f t="shared" si="207"/>
        <v>2987307501746.1616</v>
      </c>
      <c r="EF124" s="182">
        <f t="shared" si="208"/>
        <v>4.3541779235494085E-2</v>
      </c>
      <c r="EG124" s="183">
        <v>4.3573848494070005E-2</v>
      </c>
    </row>
    <row r="125" spans="1:137" ht="15.75">
      <c r="A125" s="207">
        <v>41729</v>
      </c>
      <c r="B125" s="208">
        <v>3149046358289.0981</v>
      </c>
      <c r="C125" s="209">
        <v>3677968899.8441453</v>
      </c>
      <c r="D125" s="617"/>
      <c r="E125" s="174">
        <v>-0.17516245793682497</v>
      </c>
      <c r="F125" s="175">
        <f t="shared" ref="F125:F131" si="353">F124*(1+E124)</f>
        <v>115548058.40660648</v>
      </c>
      <c r="G125" s="175">
        <f t="shared" si="169"/>
        <v>-20239681.920329005</v>
      </c>
      <c r="H125" s="176">
        <v>2.5132593725840639E-2</v>
      </c>
      <c r="I125" s="175">
        <f t="shared" ref="I125:I131" si="354">I124*(1+H124)</f>
        <v>325507673.14583957</v>
      </c>
      <c r="J125" s="175">
        <f t="shared" si="170"/>
        <v>8180852.103818113</v>
      </c>
      <c r="K125" s="176">
        <v>-8.3953326737675943E-2</v>
      </c>
      <c r="L125" s="175">
        <f t="shared" ref="L125:L131" si="355">L124*(1+K124)</f>
        <v>438250585.39346492</v>
      </c>
      <c r="M125" s="177">
        <f t="shared" si="171"/>
        <v>-36792594.588515311</v>
      </c>
      <c r="N125" s="174">
        <v>-7.5819674137300674E-2</v>
      </c>
      <c r="O125" s="175">
        <f t="shared" ref="O125:O131" si="356">O124*(1+N124)</f>
        <v>60104162.839572288</v>
      </c>
      <c r="P125" s="175">
        <f t="shared" si="172"/>
        <v>-4557078.040791627</v>
      </c>
      <c r="Q125" s="176">
        <v>-5.581735955328971E-2</v>
      </c>
      <c r="R125" s="178">
        <f t="shared" ref="R125:R131" si="357">R124*(1+Q124)</f>
        <v>32196926.459980488</v>
      </c>
      <c r="S125" s="178">
        <f t="shared" si="173"/>
        <v>-1797147.4207275582</v>
      </c>
      <c r="T125" s="176">
        <v>-0.18744207993610434</v>
      </c>
      <c r="U125" s="178">
        <f t="shared" ref="U125:U131" si="358">U124*(1+T124)</f>
        <v>17605035.043479022</v>
      </c>
      <c r="V125" s="178">
        <f t="shared" si="174"/>
        <v>-3299924.3858977128</v>
      </c>
      <c r="W125" s="176">
        <v>-4.5538860737802958E-2</v>
      </c>
      <c r="X125" s="178">
        <f t="shared" ref="X125:X131" si="359">X124*(1+W124)</f>
        <v>115584006.70973603</v>
      </c>
      <c r="Y125" s="179">
        <f t="shared" si="175"/>
        <v>-5263563.9850719515</v>
      </c>
      <c r="Z125" s="174">
        <v>-8.0239563024402924E-2</v>
      </c>
      <c r="AA125" s="175">
        <f t="shared" ref="AA125:AA131" si="360">AA124*(1+Z124)</f>
        <v>82678069.695598498</v>
      </c>
      <c r="AB125" s="177">
        <f t="shared" si="176"/>
        <v>-6634052.1840759534</v>
      </c>
      <c r="AC125" s="174">
        <v>6.3092135185525214E-2</v>
      </c>
      <c r="AD125" s="175">
        <f t="shared" ref="AD125:AD131" si="361">AD124*(1+AC124)</f>
        <v>105183679.69848157</v>
      </c>
      <c r="AE125" s="177">
        <f t="shared" si="177"/>
        <v>6636262.9388475837</v>
      </c>
      <c r="AF125" s="174">
        <v>0.28401329018383625</v>
      </c>
      <c r="AG125" s="175">
        <f t="shared" ref="AG125:AG131" si="362">AG124*(1+AF124)</f>
        <v>52832045.766758345</v>
      </c>
      <c r="AH125" s="175">
        <f t="shared" si="168"/>
        <v>15005003.145360056</v>
      </c>
      <c r="AI125" s="331">
        <v>-7.9286639624155095E-2</v>
      </c>
      <c r="AJ125" s="231">
        <f t="shared" ref="AJ125:AJ131" si="363">AJ124*(1+AI124)</f>
        <v>4914827232.715353</v>
      </c>
      <c r="AK125" s="173">
        <f t="shared" si="178"/>
        <v>-389680135.61528563</v>
      </c>
      <c r="AL125" s="332">
        <v>-6.9617989954525103E-2</v>
      </c>
      <c r="AM125" s="173">
        <f t="shared" ref="AM125:AM131" si="364">AM124*(1+AL124)</f>
        <v>3721579152.2243342</v>
      </c>
      <c r="AN125" s="173">
        <f t="shared" si="179"/>
        <v>-259088860.03452376</v>
      </c>
      <c r="AO125" s="332">
        <v>-0.12203726312340003</v>
      </c>
      <c r="AP125" s="173">
        <f t="shared" ref="AP125:AP131" si="365">AP124*(1+AO124)</f>
        <v>9566266541.061758</v>
      </c>
      <c r="AQ125" s="316">
        <f t="shared" si="180"/>
        <v>-1167440986.9801316</v>
      </c>
      <c r="AR125" s="332">
        <v>6.0084138300646683E-2</v>
      </c>
      <c r="AS125" s="173">
        <f t="shared" ref="AS125:AS131" si="366">AS124*(1+AR124)</f>
        <v>407231597.83096796</v>
      </c>
      <c r="AT125" s="173">
        <f t="shared" si="181"/>
        <v>24468159.644469209</v>
      </c>
      <c r="AU125" s="332">
        <v>-0.46794367869556847</v>
      </c>
      <c r="AV125" s="173">
        <f t="shared" ref="AV125:AV131" si="367">AV124*(1+AU124)</f>
        <v>28785748.749197185</v>
      </c>
      <c r="AW125" s="173">
        <f t="shared" si="182"/>
        <v>-13470109.16370569</v>
      </c>
      <c r="AX125" s="176">
        <v>6.8264879730268416E-2</v>
      </c>
      <c r="AY125" s="178">
        <f t="shared" ref="AY125:AY131" si="368">AY124*(1+AX124)</f>
        <v>45327194.12320929</v>
      </c>
      <c r="AZ125" s="179">
        <f t="shared" si="183"/>
        <v>3094255.4553314117</v>
      </c>
      <c r="BA125" s="174">
        <v>-0.15582988421595728</v>
      </c>
      <c r="BB125" s="177">
        <f t="shared" ref="BB125:BB131" si="369">BB124*(1+BA124)</f>
        <v>55066615.836265601</v>
      </c>
      <c r="BC125" s="177">
        <f t="shared" si="184"/>
        <v>-8581024.3699298687</v>
      </c>
      <c r="BD125" s="332">
        <v>-6.45603958983169E-2</v>
      </c>
      <c r="BE125" s="173">
        <f t="shared" ref="BE125:BE131" si="370">BE124*(1+BD124)</f>
        <v>1878491863.240977</v>
      </c>
      <c r="BF125" s="172">
        <f t="shared" si="185"/>
        <v>-121276178.38260445</v>
      </c>
      <c r="BG125" s="203">
        <v>-0.17732029753806144</v>
      </c>
      <c r="BH125" s="177">
        <f t="shared" ref="BH125:BH131" si="371">BH124*(1+BG124)</f>
        <v>7672096.8111182097</v>
      </c>
      <c r="BI125" s="177">
        <f t="shared" si="136"/>
        <v>-1360418.4892882933</v>
      </c>
      <c r="BJ125" s="203">
        <v>-4.0077329033219783E-2</v>
      </c>
      <c r="BK125" s="177">
        <f t="shared" ref="BK125:BK131" si="372">BK124*(1+BJ124)</f>
        <v>23862039.480421063</v>
      </c>
      <c r="BL125" s="177">
        <f t="shared" si="137"/>
        <v>-956326.80766051577</v>
      </c>
      <c r="BM125" s="203">
        <v>-9.0403768664380449E-2</v>
      </c>
      <c r="BN125" s="177">
        <f t="shared" ref="BN125:BN131" si="373">BN124*(1+BM124)</f>
        <v>265327068.37193668</v>
      </c>
      <c r="BO125" s="177">
        <f t="shared" si="186"/>
        <v>-23986566.909494817</v>
      </c>
      <c r="BP125" s="332">
        <v>3.5289752196086363E-2</v>
      </c>
      <c r="BQ125" s="173">
        <f t="shared" ref="BQ125:BQ131" si="374">BQ124*(1+BP124)</f>
        <v>1078940202.7302256</v>
      </c>
      <c r="BR125" s="172">
        <f t="shared" si="187"/>
        <v>38075532.388744846</v>
      </c>
      <c r="BS125" s="174">
        <v>-5.5410807791340985E-2</v>
      </c>
      <c r="BT125" s="175">
        <f t="shared" ref="BT125:BT131" si="375">BT124*(1+BS124)</f>
        <v>3269047022.6133642</v>
      </c>
      <c r="BU125" s="177">
        <f t="shared" si="188"/>
        <v>-181140536.23088464</v>
      </c>
      <c r="BV125" s="174">
        <v>-5.1564797416325442E-2</v>
      </c>
      <c r="BW125" s="175">
        <f t="shared" ref="BW125:BW131" si="376">BW124*(1+BV124)</f>
        <v>939960832.78536308</v>
      </c>
      <c r="BX125" s="177">
        <f t="shared" si="209"/>
        <v>-48468889.921857804</v>
      </c>
      <c r="BY125" s="174">
        <v>1.8243181661478051E-4</v>
      </c>
      <c r="BZ125" s="175">
        <f t="shared" ref="BZ125:BZ131" si="377">BZ124*(1+BY124)</f>
        <v>237068100.26403177</v>
      </c>
      <c r="CA125" s="177">
        <f t="shared" si="189"/>
        <v>43248.764192582239</v>
      </c>
      <c r="CB125" s="174">
        <v>-3.3586923147333032E-2</v>
      </c>
      <c r="CC125" s="175">
        <f t="shared" ref="CC125:CC131" si="378">CC124*(1+CB124)</f>
        <v>1208686558.2169802</v>
      </c>
      <c r="CD125" s="177">
        <f t="shared" si="190"/>
        <v>-40596062.540048189</v>
      </c>
      <c r="CE125" s="174">
        <v>4.546151184832369E-3</v>
      </c>
      <c r="CF125" s="175">
        <f t="shared" ref="CF125:CF131" si="379">CF124*(1+CE124)</f>
        <v>115958776.02085653</v>
      </c>
      <c r="CG125" s="177">
        <f t="shared" si="191"/>
        <v>527166.12699892826</v>
      </c>
      <c r="CH125" s="174">
        <v>-4.5525504856344011E-2</v>
      </c>
      <c r="CI125" s="175">
        <f t="shared" ref="CI125:CI131" si="380">CI124*(1+CH124)</f>
        <v>110815769.9542001</v>
      </c>
      <c r="CJ125" s="177">
        <f t="shared" si="192"/>
        <v>-5044943.8732094374</v>
      </c>
      <c r="CK125" s="174">
        <v>-0.13447987248146354</v>
      </c>
      <c r="CL125" s="175">
        <f t="shared" ref="CL125:CL131" si="381">CL124*(1+CK124)</f>
        <v>421154377.16650999</v>
      </c>
      <c r="CM125" s="177">
        <f t="shared" si="193"/>
        <v>-56636786.93636246</v>
      </c>
      <c r="CN125" s="174">
        <v>1.8645855788399841E-2</v>
      </c>
      <c r="CO125" s="175">
        <f t="shared" ref="CO125:CO131" si="382">CO124*(1+CN124)</f>
        <v>850222889.04131007</v>
      </c>
      <c r="CP125" s="177">
        <f t="shared" si="194"/>
        <v>15853133.377060948</v>
      </c>
      <c r="CQ125" s="174">
        <v>4.0159920872594818E-2</v>
      </c>
      <c r="CR125" s="175">
        <f t="shared" ref="CR125:CR131" si="383">CR124*(1+CQ124)</f>
        <v>95803727.074831977</v>
      </c>
      <c r="CS125" s="177">
        <f t="shared" si="195"/>
        <v>3847470.0986249219</v>
      </c>
      <c r="CT125" s="174">
        <v>-6.3012521057947121E-2</v>
      </c>
      <c r="CU125" s="175">
        <f t="shared" ref="CU125:CU131" si="384">CU124*(1+CT124)</f>
        <v>160025991.6986039</v>
      </c>
      <c r="CV125" s="177">
        <f t="shared" si="196"/>
        <v>-10083641.171727149</v>
      </c>
      <c r="CW125" s="174">
        <v>-6.2381801156847945E-2</v>
      </c>
      <c r="CX125" s="175">
        <f t="shared" ref="CX125:CX131" si="385">CX124*(1+CW124)</f>
        <v>69369479.501749158</v>
      </c>
      <c r="CY125" s="177">
        <f t="shared" si="197"/>
        <v>-4327393.0766321551</v>
      </c>
      <c r="CZ125" s="174">
        <v>-0.49291156453398788</v>
      </c>
      <c r="DA125" s="175">
        <f t="shared" ref="DA125:DA131" si="386">DA124*(1+CZ124)</f>
        <v>85901.675042704926</v>
      </c>
      <c r="DB125" s="177">
        <f t="shared" si="198"/>
        <v>-42341.929041389907</v>
      </c>
      <c r="DC125" s="332">
        <v>-2.9542331648534665E-2</v>
      </c>
      <c r="DD125" s="173">
        <f t="shared" ref="DD125:DD131" si="387">DD124*(1+DC124)</f>
        <v>16735635.555211943</v>
      </c>
      <c r="DE125" s="316">
        <f t="shared" si="199"/>
        <v>-494409.69592107978</v>
      </c>
      <c r="DF125" s="174">
        <v>9.1986960647565119E-2</v>
      </c>
      <c r="DG125" s="175">
        <f t="shared" ref="DG125:DG131" si="388">DG124*(1+DF124)</f>
        <v>99533358.075779006</v>
      </c>
      <c r="DH125" s="177">
        <f t="shared" si="200"/>
        <v>9155771.0924366917</v>
      </c>
      <c r="DI125" s="332">
        <v>-4.161785399882565E-2</v>
      </c>
      <c r="DJ125" s="173">
        <f t="shared" ref="DJ125:DJ131" si="389">DJ124*(1+DI124)</f>
        <v>478064186.68319136</v>
      </c>
      <c r="DK125" s="173">
        <f t="shared" si="201"/>
        <v>-19896005.523448389</v>
      </c>
      <c r="DL125" s="174">
        <v>-0.30627194664631818</v>
      </c>
      <c r="DM125" s="175">
        <f t="shared" ref="DM125:DM131" si="390">DM124*(1+DL124)</f>
        <v>26154530.786861289</v>
      </c>
      <c r="DN125" s="177">
        <f t="shared" si="202"/>
        <v>-8010399.0577130672</v>
      </c>
      <c r="DO125" s="332">
        <v>-0.10782272991252193</v>
      </c>
      <c r="DP125" s="173">
        <f t="shared" ref="DP125:DP131" si="391">DP124*(1+DO124)</f>
        <v>17651047.301708698</v>
      </c>
      <c r="DQ125" s="173">
        <f t="shared" si="203"/>
        <v>-1903184.1058852859</v>
      </c>
      <c r="DR125" s="431">
        <v>-9.7011960207211395E-2</v>
      </c>
      <c r="DS125" s="335">
        <v>208182396.3163991</v>
      </c>
      <c r="DT125" s="335">
        <v>-20196182.347288422</v>
      </c>
      <c r="DU125" s="174">
        <v>-0.10473300679942069</v>
      </c>
      <c r="DV125" s="175">
        <f t="shared" ref="DV125:DV131" si="392">DV124*(1+DU124)</f>
        <v>1433650.8530650907</v>
      </c>
      <c r="DW125" s="177">
        <f t="shared" si="204"/>
        <v>-150150.56454206142</v>
      </c>
      <c r="DX125" s="174">
        <v>-0.20307252340200377</v>
      </c>
      <c r="DY125" s="179">
        <f t="shared" ref="DY125:DY131" si="393">DY124*(1+DX124)</f>
        <v>1350965.449584594</v>
      </c>
      <c r="DZ125" s="179">
        <f t="shared" si="205"/>
        <v>-274343.96287606598</v>
      </c>
      <c r="EB125" s="180">
        <f t="shared" si="206"/>
        <v>6014771964.9237309</v>
      </c>
      <c r="ED125" s="180">
        <f t="shared" si="207"/>
        <v>3117380185495.7285</v>
      </c>
      <c r="EF125" s="182">
        <f t="shared" si="208"/>
        <v>1.9294316403590205E-3</v>
      </c>
      <c r="EG125" s="183">
        <v>1.1679627675733599E-3</v>
      </c>
    </row>
    <row r="126" spans="1:137" ht="15.75">
      <c r="A126" s="207">
        <v>41759</v>
      </c>
      <c r="B126" s="208">
        <v>3152724327188.9424</v>
      </c>
      <c r="C126" s="209">
        <v>18626643640.151279</v>
      </c>
      <c r="D126" s="617"/>
      <c r="E126" s="174">
        <v>4.0262327756324594E-2</v>
      </c>
      <c r="F126" s="175">
        <f t="shared" si="353"/>
        <v>95308376.486277476</v>
      </c>
      <c r="G126" s="175">
        <f t="shared" si="169"/>
        <v>3837337.0920136841</v>
      </c>
      <c r="H126" s="176">
        <v>3.6896591713222113E-2</v>
      </c>
      <c r="I126" s="175">
        <f t="shared" si="354"/>
        <v>333688525.24965769</v>
      </c>
      <c r="J126" s="175">
        <f t="shared" si="170"/>
        <v>12311969.275523828</v>
      </c>
      <c r="K126" s="176">
        <v>3.5733145093408997E-2</v>
      </c>
      <c r="L126" s="175">
        <f t="shared" si="355"/>
        <v>401457990.80494958</v>
      </c>
      <c r="M126" s="177">
        <f t="shared" si="171"/>
        <v>14345356.634341719</v>
      </c>
      <c r="N126" s="174">
        <v>0.10140509250093342</v>
      </c>
      <c r="O126" s="175">
        <f t="shared" si="356"/>
        <v>55547084.798780657</v>
      </c>
      <c r="P126" s="175">
        <f t="shared" si="172"/>
        <v>5632757.2721775454</v>
      </c>
      <c r="Q126" s="176">
        <v>-4.7009943310962733E-2</v>
      </c>
      <c r="R126" s="178">
        <f t="shared" si="357"/>
        <v>30399779.039252929</v>
      </c>
      <c r="S126" s="178">
        <f t="shared" si="173"/>
        <v>-1429091.8893010733</v>
      </c>
      <c r="T126" s="176">
        <v>-2.4133819461731872E-2</v>
      </c>
      <c r="U126" s="178">
        <f t="shared" si="358"/>
        <v>14305110.657581309</v>
      </c>
      <c r="V126" s="178">
        <f t="shared" si="174"/>
        <v>-345236.95799016382</v>
      </c>
      <c r="W126" s="176">
        <v>9.2757110310850797E-3</v>
      </c>
      <c r="X126" s="178">
        <f t="shared" si="359"/>
        <v>110320442.72466408</v>
      </c>
      <c r="Y126" s="179">
        <f t="shared" si="175"/>
        <v>1023300.5475353563</v>
      </c>
      <c r="Z126" s="174">
        <v>7.0236204068818475E-2</v>
      </c>
      <c r="AA126" s="175">
        <f t="shared" si="360"/>
        <v>76044017.511522546</v>
      </c>
      <c r="AB126" s="177">
        <f t="shared" si="176"/>
        <v>5341043.1321521029</v>
      </c>
      <c r="AC126" s="174">
        <v>0.13853309617571338</v>
      </c>
      <c r="AD126" s="175">
        <f t="shared" si="361"/>
        <v>111819942.63732915</v>
      </c>
      <c r="AE126" s="177">
        <f t="shared" si="177"/>
        <v>15490762.867739873</v>
      </c>
      <c r="AF126" s="174">
        <v>0.28068338977974194</v>
      </c>
      <c r="AG126" s="175">
        <f t="shared" si="362"/>
        <v>67837048.912118405</v>
      </c>
      <c r="AH126" s="175">
        <f t="shared" si="168"/>
        <v>19040732.841307551</v>
      </c>
      <c r="AI126" s="331">
        <v>9.579061887185393E-2</v>
      </c>
      <c r="AJ126" s="231">
        <f t="shared" si="363"/>
        <v>4525147097.1000671</v>
      </c>
      <c r="AK126" s="173">
        <f t="shared" si="178"/>
        <v>433466640.91738874</v>
      </c>
      <c r="AL126" s="332">
        <v>8.9069763016040152E-2</v>
      </c>
      <c r="AM126" s="173">
        <f t="shared" si="364"/>
        <v>3462490292.1898108</v>
      </c>
      <c r="AN126" s="173">
        <f t="shared" si="179"/>
        <v>308403189.77068609</v>
      </c>
      <c r="AO126" s="332">
        <v>5.4054240912862581E-2</v>
      </c>
      <c r="AP126" s="173">
        <f t="shared" si="365"/>
        <v>8398825554.0816269</v>
      </c>
      <c r="AQ126" s="316">
        <f t="shared" si="180"/>
        <v>453992139.88543481</v>
      </c>
      <c r="AR126" s="332">
        <v>-7.9834629247181859E-3</v>
      </c>
      <c r="AS126" s="173">
        <f t="shared" si="366"/>
        <v>431699757.47543722</v>
      </c>
      <c r="AT126" s="173">
        <f t="shared" si="181"/>
        <v>-3446459.0084149856</v>
      </c>
      <c r="AU126" s="332">
        <v>2.0547584838652277E-3</v>
      </c>
      <c r="AV126" s="173">
        <f t="shared" si="367"/>
        <v>15315639.585491497</v>
      </c>
      <c r="AW126" s="173">
        <f t="shared" si="182"/>
        <v>31469.940374110771</v>
      </c>
      <c r="AX126" s="176">
        <v>-1.544850253230968E-2</v>
      </c>
      <c r="AY126" s="178">
        <f t="shared" si="368"/>
        <v>48421449.578540705</v>
      </c>
      <c r="AZ126" s="179">
        <f t="shared" si="183"/>
        <v>-748038.88643219159</v>
      </c>
      <c r="BA126" s="174">
        <v>-2.9556702488341909E-2</v>
      </c>
      <c r="BB126" s="177">
        <f t="shared" si="369"/>
        <v>46485591.466335729</v>
      </c>
      <c r="BC126" s="177">
        <f t="shared" si="184"/>
        <v>-1373960.7969650906</v>
      </c>
      <c r="BD126" s="332">
        <v>9.8414140308571759E-3</v>
      </c>
      <c r="BE126" s="173">
        <f t="shared" si="370"/>
        <v>1757215684.8583727</v>
      </c>
      <c r="BF126" s="172">
        <f t="shared" si="185"/>
        <v>17293487.096207492</v>
      </c>
      <c r="BG126" s="203">
        <v>6.523081109072848E-2</v>
      </c>
      <c r="BH126" s="177">
        <f t="shared" si="371"/>
        <v>6311678.321829916</v>
      </c>
      <c r="BI126" s="177">
        <f t="shared" si="136"/>
        <v>411715.89627673343</v>
      </c>
      <c r="BJ126" s="203">
        <v>-2.6206881824447994E-2</v>
      </c>
      <c r="BK126" s="177">
        <f t="shared" si="372"/>
        <v>22905712.672760546</v>
      </c>
      <c r="BL126" s="177">
        <f t="shared" si="137"/>
        <v>-600287.30511979642</v>
      </c>
      <c r="BM126" s="203">
        <v>5.470020600765603E-2</v>
      </c>
      <c r="BN126" s="177">
        <f t="shared" si="373"/>
        <v>241340501.46244186</v>
      </c>
      <c r="BO126" s="177">
        <f t="shared" si="186"/>
        <v>13201375.147986582</v>
      </c>
      <c r="BP126" s="332">
        <v>6.6605083771884746E-2</v>
      </c>
      <c r="BQ126" s="173">
        <f t="shared" si="374"/>
        <v>1117015735.1189704</v>
      </c>
      <c r="BR126" s="172">
        <f t="shared" si="187"/>
        <v>74398926.612112448</v>
      </c>
      <c r="BS126" s="174">
        <v>-6.263772933231132E-3</v>
      </c>
      <c r="BT126" s="175">
        <f t="shared" si="375"/>
        <v>3087906486.3824797</v>
      </c>
      <c r="BU126" s="177">
        <f t="shared" si="188"/>
        <v>-19341945.069751423</v>
      </c>
      <c r="BV126" s="174">
        <v>9.1510052214253679E-2</v>
      </c>
      <c r="BW126" s="175">
        <f t="shared" si="376"/>
        <v>891491942.86350524</v>
      </c>
      <c r="BX126" s="177">
        <f t="shared" si="209"/>
        <v>81580474.240025818</v>
      </c>
      <c r="BY126" s="174">
        <v>1.3513696067422152E-2</v>
      </c>
      <c r="BZ126" s="175">
        <f t="shared" si="377"/>
        <v>237111349.02822435</v>
      </c>
      <c r="CA126" s="177">
        <f t="shared" si="189"/>
        <v>3204250.7049038764</v>
      </c>
      <c r="CB126" s="174">
        <v>5.9746694640148014E-2</v>
      </c>
      <c r="CC126" s="175">
        <f t="shared" si="378"/>
        <v>1168090495.6769321</v>
      </c>
      <c r="CD126" s="177">
        <f t="shared" si="190"/>
        <v>69789546.157268792</v>
      </c>
      <c r="CE126" s="174">
        <v>4.1776433920053438E-2</v>
      </c>
      <c r="CF126" s="175">
        <f t="shared" si="379"/>
        <v>116485942.14785546</v>
      </c>
      <c r="CG126" s="177">
        <f t="shared" si="191"/>
        <v>4866367.2647550516</v>
      </c>
      <c r="CH126" s="174">
        <v>1.8506266306532067E-2</v>
      </c>
      <c r="CI126" s="175">
        <f t="shared" si="380"/>
        <v>105770826.08099067</v>
      </c>
      <c r="CJ126" s="177">
        <f t="shared" si="192"/>
        <v>1957423.0749167008</v>
      </c>
      <c r="CK126" s="174">
        <v>6.9498839360258732E-2</v>
      </c>
      <c r="CL126" s="175">
        <f t="shared" si="381"/>
        <v>364517590.23014754</v>
      </c>
      <c r="CM126" s="177">
        <f t="shared" si="193"/>
        <v>25333549.447393641</v>
      </c>
      <c r="CN126" s="174">
        <v>9.0408836409970564E-2</v>
      </c>
      <c r="CO126" s="175">
        <f t="shared" si="382"/>
        <v>866076022.41837108</v>
      </c>
      <c r="CP126" s="177">
        <f t="shared" si="194"/>
        <v>78300925.429420516</v>
      </c>
      <c r="CQ126" s="174">
        <v>7.2964339394374966E-2</v>
      </c>
      <c r="CR126" s="175">
        <f t="shared" si="383"/>
        <v>99651197.173456907</v>
      </c>
      <c r="CS126" s="177">
        <f t="shared" si="195"/>
        <v>7270983.771619889</v>
      </c>
      <c r="CT126" s="174">
        <v>3.0272154549144205E-2</v>
      </c>
      <c r="CU126" s="175">
        <f t="shared" si="384"/>
        <v>149942350.52687675</v>
      </c>
      <c r="CV126" s="177">
        <f t="shared" si="196"/>
        <v>4539078.0086115673</v>
      </c>
      <c r="CW126" s="174">
        <v>0.11916396115158519</v>
      </c>
      <c r="CX126" s="175">
        <f t="shared" si="385"/>
        <v>65042086.425117001</v>
      </c>
      <c r="CY126" s="177">
        <f t="shared" si="197"/>
        <v>7750672.6599806882</v>
      </c>
      <c r="CZ126" s="174">
        <v>2.2221289026926997E-2</v>
      </c>
      <c r="DA126" s="175">
        <f t="shared" si="386"/>
        <v>43559.746001315019</v>
      </c>
      <c r="DB126" s="177">
        <f t="shared" si="198"/>
        <v>967.95370583474858</v>
      </c>
      <c r="DC126" s="332">
        <v>0.23714775481120359</v>
      </c>
      <c r="DD126" s="173">
        <f t="shared" si="387"/>
        <v>16241225.859290862</v>
      </c>
      <c r="DE126" s="316">
        <f t="shared" si="199"/>
        <v>3851570.2479124889</v>
      </c>
      <c r="DF126" s="174">
        <v>5.3182526482579484E-2</v>
      </c>
      <c r="DG126" s="175">
        <f t="shared" si="388"/>
        <v>108689129.16821571</v>
      </c>
      <c r="DH126" s="177">
        <f t="shared" si="200"/>
        <v>5780362.4903571345</v>
      </c>
      <c r="DI126" s="332">
        <v>7.2876537174726322E-2</v>
      </c>
      <c r="DJ126" s="173">
        <f t="shared" si="389"/>
        <v>458168181.15974295</v>
      </c>
      <c r="DK126" s="173">
        <f t="shared" si="201"/>
        <v>33389710.486564752</v>
      </c>
      <c r="DL126" s="174">
        <v>7.8482563311286276E-3</v>
      </c>
      <c r="DM126" s="175">
        <f t="shared" si="390"/>
        <v>18144131.729148224</v>
      </c>
      <c r="DN126" s="177">
        <f t="shared" si="202"/>
        <v>142399.79671611937</v>
      </c>
      <c r="DO126" s="332">
        <v>5.440545382600296E-2</v>
      </c>
      <c r="DP126" s="173">
        <f t="shared" si="391"/>
        <v>15747863.195823412</v>
      </c>
      <c r="DQ126" s="173">
        <f t="shared" si="203"/>
        <v>856769.64395858208</v>
      </c>
      <c r="DR126" s="431">
        <v>0.11178015785637728</v>
      </c>
      <c r="DS126" s="335">
        <v>187986213.96911067</v>
      </c>
      <c r="DT126" s="335">
        <v>21013128.672289908</v>
      </c>
      <c r="DU126" s="174">
        <v>-0.33836793998299058</v>
      </c>
      <c r="DV126" s="175">
        <f t="shared" si="392"/>
        <v>1283500.2885230293</v>
      </c>
      <c r="DW126" s="177">
        <f t="shared" si="204"/>
        <v>-434295.34859511146</v>
      </c>
      <c r="DX126" s="174">
        <v>0.10884616484086482</v>
      </c>
      <c r="DY126" s="179">
        <f t="shared" si="393"/>
        <v>1076621.4867085279</v>
      </c>
      <c r="DZ126" s="179">
        <f t="shared" si="205"/>
        <v>117186.11981349338</v>
      </c>
      <c r="EB126" s="180">
        <f t="shared" si="206"/>
        <v>16926395384.314369</v>
      </c>
      <c r="ED126" s="180">
        <f t="shared" si="207"/>
        <v>3123394957460.6514</v>
      </c>
      <c r="EF126" s="182">
        <f t="shared" si="208"/>
        <v>5.4192299132337987E-3</v>
      </c>
      <c r="EG126" s="205">
        <v>5.9081104806773003E-3</v>
      </c>
    </row>
    <row r="127" spans="1:137" ht="15.75">
      <c r="A127" s="207">
        <v>41790</v>
      </c>
      <c r="B127" s="208">
        <v>3171350970829.0937</v>
      </c>
      <c r="C127" s="209">
        <v>74981597862.592606</v>
      </c>
      <c r="D127" s="617"/>
      <c r="E127" s="174">
        <v>0.19677205221658733</v>
      </c>
      <c r="F127" s="175">
        <f t="shared" si="353"/>
        <v>99145713.578291148</v>
      </c>
      <c r="G127" s="175">
        <f t="shared" si="169"/>
        <v>19509105.529278319</v>
      </c>
      <c r="H127" s="176">
        <v>5.2243754039994185E-2</v>
      </c>
      <c r="I127" s="175">
        <f t="shared" si="354"/>
        <v>346000494.52518147</v>
      </c>
      <c r="J127" s="175">
        <f t="shared" si="170"/>
        <v>18076364.733689934</v>
      </c>
      <c r="K127" s="176">
        <v>2.3384736578887108E-2</v>
      </c>
      <c r="L127" s="175">
        <f t="shared" si="355"/>
        <v>415803347.43929136</v>
      </c>
      <c r="M127" s="177">
        <f t="shared" si="171"/>
        <v>9723451.7484873012</v>
      </c>
      <c r="N127" s="174">
        <v>-6.8604710313079293E-3</v>
      </c>
      <c r="O127" s="175">
        <f t="shared" si="356"/>
        <v>61179842.070958197</v>
      </c>
      <c r="P127" s="175">
        <f t="shared" si="172"/>
        <v>-419722.53422780283</v>
      </c>
      <c r="Q127" s="176">
        <v>7.7893845435803195E-3</v>
      </c>
      <c r="R127" s="178">
        <f t="shared" si="357"/>
        <v>28970687.149951857</v>
      </c>
      <c r="S127" s="178">
        <f t="shared" si="173"/>
        <v>225663.82270273598</v>
      </c>
      <c r="T127" s="176">
        <v>0.11724016827087921</v>
      </c>
      <c r="U127" s="178">
        <f t="shared" si="358"/>
        <v>13959873.699591145</v>
      </c>
      <c r="V127" s="178">
        <f t="shared" si="174"/>
        <v>1636657.9415802869</v>
      </c>
      <c r="W127" s="176">
        <v>-7.9354956940348539E-2</v>
      </c>
      <c r="X127" s="178">
        <f t="shared" si="359"/>
        <v>111343743.27219942</v>
      </c>
      <c r="Y127" s="179">
        <f t="shared" si="175"/>
        <v>-8835677.9529426079</v>
      </c>
      <c r="Z127" s="174">
        <v>3.9206202051505705E-2</v>
      </c>
      <c r="AA127" s="175">
        <f t="shared" si="360"/>
        <v>81385060.643674657</v>
      </c>
      <c r="AB127" s="177">
        <f t="shared" si="176"/>
        <v>3190799.1315699536</v>
      </c>
      <c r="AC127" s="174">
        <v>0.32006488472561023</v>
      </c>
      <c r="AD127" s="175">
        <f t="shared" si="361"/>
        <v>127310705.50506902</v>
      </c>
      <c r="AE127" s="177">
        <f t="shared" si="177"/>
        <v>40747686.281816028</v>
      </c>
      <c r="AF127" s="174">
        <v>0.20803673858173882</v>
      </c>
      <c r="AG127" s="175">
        <f t="shared" si="362"/>
        <v>86877781.753425956</v>
      </c>
      <c r="AH127" s="175">
        <f t="shared" si="168"/>
        <v>18073770.371198833</v>
      </c>
      <c r="AI127" s="331">
        <v>-1.6672378496432782E-2</v>
      </c>
      <c r="AJ127" s="231">
        <f t="shared" si="363"/>
        <v>4958613738.0174561</v>
      </c>
      <c r="AK127" s="173">
        <f t="shared" si="178"/>
        <v>-82671885.05783841</v>
      </c>
      <c r="AL127" s="332">
        <v>2.0761570397967149E-2</v>
      </c>
      <c r="AM127" s="173">
        <f t="shared" si="364"/>
        <v>3770893481.9604969</v>
      </c>
      <c r="AN127" s="173">
        <f t="shared" si="179"/>
        <v>78289670.488958314</v>
      </c>
      <c r="AO127" s="332">
        <v>6.9088971120303946E-2</v>
      </c>
      <c r="AP127" s="173">
        <f t="shared" si="365"/>
        <v>8852817693.967062</v>
      </c>
      <c r="AQ127" s="316">
        <f t="shared" si="180"/>
        <v>611632065.99180615</v>
      </c>
      <c r="AR127" s="332">
        <v>-6.0395310151027747E-2</v>
      </c>
      <c r="AS127" s="173">
        <f t="shared" si="366"/>
        <v>428253298.46702224</v>
      </c>
      <c r="AT127" s="173">
        <f t="shared" si="181"/>
        <v>-25864490.784116462</v>
      </c>
      <c r="AU127" s="332">
        <v>0.20866611933394377</v>
      </c>
      <c r="AV127" s="173">
        <f t="shared" si="367"/>
        <v>15347109.525865609</v>
      </c>
      <c r="AW127" s="173">
        <f t="shared" si="182"/>
        <v>3202421.7877553785</v>
      </c>
      <c r="AX127" s="176">
        <v>-0.19127522083582738</v>
      </c>
      <c r="AY127" s="178">
        <f t="shared" si="368"/>
        <v>47673410.692108512</v>
      </c>
      <c r="AZ127" s="179">
        <f t="shared" si="183"/>
        <v>-9118742.1581301503</v>
      </c>
      <c r="BA127" s="174">
        <v>-0.14776858855643329</v>
      </c>
      <c r="BB127" s="177">
        <f t="shared" si="369"/>
        <v>45111630.669370644</v>
      </c>
      <c r="BC127" s="177">
        <f t="shared" si="184"/>
        <v>-6666081.9914920079</v>
      </c>
      <c r="BD127" s="332">
        <v>8.8736149330136835E-2</v>
      </c>
      <c r="BE127" s="173">
        <f t="shared" si="370"/>
        <v>1774509171.9545801</v>
      </c>
      <c r="BF127" s="172">
        <f t="shared" si="185"/>
        <v>157463110.87025908</v>
      </c>
      <c r="BG127" s="203">
        <v>0.20511771085132627</v>
      </c>
      <c r="BH127" s="177">
        <f t="shared" si="371"/>
        <v>6723394.2181066498</v>
      </c>
      <c r="BI127" s="177">
        <f t="shared" si="136"/>
        <v>1379087.2311690787</v>
      </c>
      <c r="BJ127" s="203">
        <v>-2.7362456493733745E-2</v>
      </c>
      <c r="BK127" s="177">
        <f t="shared" si="372"/>
        <v>22305425.367640749</v>
      </c>
      <c r="BL127" s="177">
        <f t="shared" si="137"/>
        <v>-610331.231196295</v>
      </c>
      <c r="BM127" s="203">
        <v>4.2218108397932844E-2</v>
      </c>
      <c r="BN127" s="177">
        <f t="shared" si="373"/>
        <v>254541876.61042845</v>
      </c>
      <c r="BO127" s="177">
        <f t="shared" si="186"/>
        <v>10746276.538552316</v>
      </c>
      <c r="BP127" s="332">
        <v>5.5868697459627983E-2</v>
      </c>
      <c r="BQ127" s="173">
        <f t="shared" si="374"/>
        <v>1191414661.7310829</v>
      </c>
      <c r="BR127" s="172">
        <f t="shared" si="187"/>
        <v>66562785.285218887</v>
      </c>
      <c r="BS127" s="174">
        <v>3.9485085465836789E-2</v>
      </c>
      <c r="BT127" s="175">
        <f t="shared" si="375"/>
        <v>3068564541.3127284</v>
      </c>
      <c r="BU127" s="177">
        <f t="shared" si="188"/>
        <v>121162533.17116934</v>
      </c>
      <c r="BV127" s="174">
        <v>3.032074225263752E-2</v>
      </c>
      <c r="BW127" s="175">
        <f t="shared" si="376"/>
        <v>973072417.10353112</v>
      </c>
      <c r="BX127" s="177">
        <f t="shared" si="209"/>
        <v>29504277.952147156</v>
      </c>
      <c r="BY127" s="174">
        <v>-6.0031417174419677E-2</v>
      </c>
      <c r="BZ127" s="175">
        <f t="shared" si="377"/>
        <v>240315599.73312825</v>
      </c>
      <c r="CA127" s="177">
        <f t="shared" si="189"/>
        <v>-14426486.021100281</v>
      </c>
      <c r="CB127" s="174">
        <v>-1.8308050157994169E-4</v>
      </c>
      <c r="CC127" s="175">
        <f t="shared" si="378"/>
        <v>1237880041.8342009</v>
      </c>
      <c r="CD127" s="177">
        <f t="shared" si="190"/>
        <v>-226631.69895480468</v>
      </c>
      <c r="CE127" s="174">
        <v>0.1232903466798108</v>
      </c>
      <c r="CF127" s="175">
        <f t="shared" si="379"/>
        <v>121352309.41261052</v>
      </c>
      <c r="CG127" s="177">
        <f t="shared" si="191"/>
        <v>14961568.297876418</v>
      </c>
      <c r="CH127" s="174">
        <v>2.6115322725179885E-2</v>
      </c>
      <c r="CI127" s="175">
        <f t="shared" si="380"/>
        <v>107728249.15590738</v>
      </c>
      <c r="CJ127" s="177">
        <f t="shared" si="192"/>
        <v>2813357.9933251087</v>
      </c>
      <c r="CK127" s="174">
        <v>0.31685260431705048</v>
      </c>
      <c r="CL127" s="175">
        <f t="shared" si="381"/>
        <v>389851139.6775412</v>
      </c>
      <c r="CM127" s="177">
        <f t="shared" si="193"/>
        <v>123525348.90279914</v>
      </c>
      <c r="CN127" s="174">
        <v>-4.3892234495236078E-3</v>
      </c>
      <c r="CO127" s="175">
        <f t="shared" si="382"/>
        <v>944376947.84779167</v>
      </c>
      <c r="CP127" s="177">
        <f t="shared" si="194"/>
        <v>-4145081.4446830605</v>
      </c>
      <c r="CQ127" s="174">
        <v>-0.14061174570657128</v>
      </c>
      <c r="CR127" s="175">
        <f t="shared" si="383"/>
        <v>106922180.94507681</v>
      </c>
      <c r="CS127" s="177">
        <f t="shared" si="195"/>
        <v>-15034514.517441142</v>
      </c>
      <c r="CT127" s="174">
        <v>6.2642393471870825E-2</v>
      </c>
      <c r="CU127" s="175">
        <f t="shared" si="384"/>
        <v>154481428.53548831</v>
      </c>
      <c r="CV127" s="177">
        <f t="shared" si="196"/>
        <v>9677086.4304167517</v>
      </c>
      <c r="CW127" s="174">
        <v>1.4612830033019691E-2</v>
      </c>
      <c r="CX127" s="175">
        <f t="shared" si="385"/>
        <v>72792759.085097685</v>
      </c>
      <c r="CY127" s="177">
        <f t="shared" si="197"/>
        <v>1063708.2161450824</v>
      </c>
      <c r="CZ127" s="174">
        <v>0.17404481418155252</v>
      </c>
      <c r="DA127" s="175">
        <f t="shared" si="386"/>
        <v>44527.699707149775</v>
      </c>
      <c r="DB127" s="177">
        <f t="shared" si="198"/>
        <v>7749.8152214628526</v>
      </c>
      <c r="DC127" s="332">
        <v>-5.399368255918225E-2</v>
      </c>
      <c r="DD127" s="173">
        <f t="shared" si="387"/>
        <v>20092796.107203349</v>
      </c>
      <c r="DE127" s="316">
        <f t="shared" si="199"/>
        <v>-1084884.0547387104</v>
      </c>
      <c r="DF127" s="174">
        <v>-0.15556435771276331</v>
      </c>
      <c r="DG127" s="175">
        <f t="shared" si="388"/>
        <v>114469491.65857282</v>
      </c>
      <c r="DH127" s="177">
        <f t="shared" si="200"/>
        <v>-17807372.947572399</v>
      </c>
      <c r="DI127" s="332">
        <v>-2.3311128918550926E-3</v>
      </c>
      <c r="DJ127" s="173">
        <f t="shared" si="389"/>
        <v>491557891.64630777</v>
      </c>
      <c r="DK127" s="173">
        <f t="shared" si="201"/>
        <v>-1145876.9383098166</v>
      </c>
      <c r="DL127" s="174">
        <v>-0.29444827996862838</v>
      </c>
      <c r="DM127" s="175">
        <f t="shared" si="390"/>
        <v>18286531.525864344</v>
      </c>
      <c r="DN127" s="177">
        <f t="shared" si="202"/>
        <v>-5384437.7543828534</v>
      </c>
      <c r="DO127" s="332">
        <v>-1.0536275379672002E-2</v>
      </c>
      <c r="DP127" s="173">
        <f t="shared" si="391"/>
        <v>16604632.839781996</v>
      </c>
      <c r="DQ127" s="173">
        <f t="shared" si="203"/>
        <v>-174950.98417828823</v>
      </c>
      <c r="DR127" s="431">
        <v>-6.0428292417742793E-2</v>
      </c>
      <c r="DS127" s="335">
        <v>208999342.64140058</v>
      </c>
      <c r="DT127" s="335">
        <v>-12629473.392250575</v>
      </c>
      <c r="DU127" s="174">
        <v>8.8859591863865495E-2</v>
      </c>
      <c r="DV127" s="175">
        <f t="shared" si="392"/>
        <v>849204.93992791779</v>
      </c>
      <c r="DW127" s="177">
        <f t="shared" si="204"/>
        <v>75460.004370773197</v>
      </c>
      <c r="DX127" s="174">
        <v>-0.1544228319581448</v>
      </c>
      <c r="DY127" s="179">
        <f t="shared" si="393"/>
        <v>1193807.6065220211</v>
      </c>
      <c r="DZ127" s="179">
        <f t="shared" si="205"/>
        <v>-184351.1514123051</v>
      </c>
      <c r="EB127" s="180">
        <f t="shared" si="206"/>
        <v>73844778846.670044</v>
      </c>
      <c r="ED127" s="180">
        <f t="shared" si="207"/>
        <v>3140321352844.9668</v>
      </c>
      <c r="EF127" s="182">
        <f t="shared" si="208"/>
        <v>2.3515038924207723E-2</v>
      </c>
      <c r="EG127" s="205">
        <v>2.3643424695750401E-2</v>
      </c>
    </row>
    <row r="128" spans="1:137" ht="15.75">
      <c r="A128" s="207">
        <v>41820</v>
      </c>
      <c r="B128" s="208">
        <v>3246332568691.6865</v>
      </c>
      <c r="C128" s="209">
        <v>32880979247.391739</v>
      </c>
      <c r="D128" s="617"/>
      <c r="E128" s="174">
        <v>-8.7823953213357245E-2</v>
      </c>
      <c r="F128" s="175">
        <f t="shared" si="353"/>
        <v>118654819.10756946</v>
      </c>
      <c r="G128" s="175">
        <f t="shared" si="169"/>
        <v>-10420735.281842547</v>
      </c>
      <c r="H128" s="176">
        <v>6.026575952732894E-2</v>
      </c>
      <c r="I128" s="175">
        <f t="shared" si="354"/>
        <v>364076859.25887144</v>
      </c>
      <c r="J128" s="175">
        <f t="shared" si="170"/>
        <v>21941368.449560329</v>
      </c>
      <c r="K128" s="176">
        <v>1.5374861321669394E-2</v>
      </c>
      <c r="L128" s="175">
        <f t="shared" si="355"/>
        <v>425526799.18777865</v>
      </c>
      <c r="M128" s="177">
        <f t="shared" si="171"/>
        <v>6542415.5261659576</v>
      </c>
      <c r="N128" s="174">
        <v>-3.4262373885625592E-2</v>
      </c>
      <c r="O128" s="175">
        <f t="shared" si="356"/>
        <v>60760119.536730394</v>
      </c>
      <c r="P128" s="175">
        <f t="shared" si="172"/>
        <v>-2081785.9329027608</v>
      </c>
      <c r="Q128" s="176">
        <v>-2.3252612020647552E-2</v>
      </c>
      <c r="R128" s="178">
        <f t="shared" si="357"/>
        <v>29196350.972654592</v>
      </c>
      <c r="S128" s="178">
        <f t="shared" si="173"/>
        <v>-678891.42158579302</v>
      </c>
      <c r="T128" s="176">
        <v>-3.0541819935917258E-2</v>
      </c>
      <c r="U128" s="178">
        <f t="shared" si="358"/>
        <v>15596531.641171433</v>
      </c>
      <c r="V128" s="178">
        <f t="shared" si="174"/>
        <v>-476346.46100949397</v>
      </c>
      <c r="W128" s="176">
        <v>2.2470478179499386E-2</v>
      </c>
      <c r="X128" s="178">
        <f t="shared" si="359"/>
        <v>102508065.31925681</v>
      </c>
      <c r="Y128" s="179">
        <f t="shared" si="175"/>
        <v>2303405.2449790579</v>
      </c>
      <c r="Z128" s="174">
        <v>-2.904538671192957E-2</v>
      </c>
      <c r="AA128" s="175">
        <f t="shared" si="360"/>
        <v>84575859.775244609</v>
      </c>
      <c r="AB128" s="177">
        <f t="shared" si="176"/>
        <v>-2456538.5536659085</v>
      </c>
      <c r="AC128" s="174">
        <v>-5.6425372921547784E-2</v>
      </c>
      <c r="AD128" s="175">
        <f t="shared" si="361"/>
        <v>168058391.78688505</v>
      </c>
      <c r="AE128" s="177">
        <f t="shared" si="177"/>
        <v>-9482757.4291705731</v>
      </c>
      <c r="AF128" s="174">
        <v>-0.14371326278786628</v>
      </c>
      <c r="AG128" s="175">
        <f t="shared" si="362"/>
        <v>104951552.12462479</v>
      </c>
      <c r="AH128" s="175">
        <f t="shared" si="168"/>
        <v>-15082929.990480648</v>
      </c>
      <c r="AI128" s="331">
        <v>-1.0343074097299589E-2</v>
      </c>
      <c r="AJ128" s="231">
        <f t="shared" si="363"/>
        <v>4875941852.9596176</v>
      </c>
      <c r="AK128" s="173">
        <f t="shared" si="178"/>
        <v>-50432227.879285581</v>
      </c>
      <c r="AL128" s="332">
        <v>-5.7866087767755973E-2</v>
      </c>
      <c r="AM128" s="173">
        <f t="shared" si="364"/>
        <v>3849183152.4494553</v>
      </c>
      <c r="AN128" s="173">
        <f t="shared" si="179"/>
        <v>-222737170.13380781</v>
      </c>
      <c r="AO128" s="332">
        <v>9.2292239725522088E-3</v>
      </c>
      <c r="AP128" s="173">
        <f t="shared" si="365"/>
        <v>9464449759.958868</v>
      </c>
      <c r="AQ128" s="316">
        <f t="shared" si="180"/>
        <v>87349526.611628383</v>
      </c>
      <c r="AR128" s="332">
        <v>6.4050341081151763E-2</v>
      </c>
      <c r="AS128" s="173">
        <f t="shared" si="366"/>
        <v>402388807.68290579</v>
      </c>
      <c r="AT128" s="173">
        <f t="shared" si="181"/>
        <v>25773140.379328098</v>
      </c>
      <c r="AU128" s="332">
        <v>0.10135144566595444</v>
      </c>
      <c r="AV128" s="173">
        <f t="shared" si="367"/>
        <v>18549531.313620988</v>
      </c>
      <c r="AW128" s="173">
        <f t="shared" si="182"/>
        <v>1880021.8150613781</v>
      </c>
      <c r="AX128" s="176">
        <v>-1.6400788890988935E-2</v>
      </c>
      <c r="AY128" s="178">
        <f t="shared" si="368"/>
        <v>38554668.533978365</v>
      </c>
      <c r="AZ128" s="179">
        <f t="shared" si="183"/>
        <v>-632326.97938783304</v>
      </c>
      <c r="BA128" s="174">
        <v>3.4773027165840117E-2</v>
      </c>
      <c r="BB128" s="177">
        <f t="shared" si="369"/>
        <v>38445548.677878641</v>
      </c>
      <c r="BC128" s="177">
        <f t="shared" si="184"/>
        <v>1336868.1085815027</v>
      </c>
      <c r="BD128" s="332">
        <v>7.0101354391802012E-2</v>
      </c>
      <c r="BE128" s="173">
        <f t="shared" si="370"/>
        <v>1931972282.8248391</v>
      </c>
      <c r="BF128" s="172">
        <f t="shared" si="185"/>
        <v>135433873.67344278</v>
      </c>
      <c r="BG128" s="203">
        <v>-6.4651109284058164E-2</v>
      </c>
      <c r="BH128" s="177">
        <f t="shared" si="371"/>
        <v>8102481.4492757283</v>
      </c>
      <c r="BI128" s="177">
        <f>BG128*BH128</f>
        <v>-523834.4136491791</v>
      </c>
      <c r="BJ128" s="203">
        <v>-1.5246661301460311E-2</v>
      </c>
      <c r="BK128" s="177">
        <f t="shared" si="372"/>
        <v>21695094.136444453</v>
      </c>
      <c r="BL128" s="177">
        <f t="shared" ref="BL128:BL131" si="394">BJ128*BK128</f>
        <v>-330777.75220166618</v>
      </c>
      <c r="BM128" s="203">
        <v>-4.5050130847308668E-3</v>
      </c>
      <c r="BN128" s="177">
        <f t="shared" si="373"/>
        <v>265288153.1489808</v>
      </c>
      <c r="BO128" s="177">
        <f t="shared" si="186"/>
        <v>-1195126.6011602446</v>
      </c>
      <c r="BP128" s="332">
        <v>3.0070061891693433E-2</v>
      </c>
      <c r="BQ128" s="173">
        <f t="shared" si="374"/>
        <v>1257977447.0163019</v>
      </c>
      <c r="BR128" s="172">
        <f t="shared" si="187"/>
        <v>37827459.690134697</v>
      </c>
      <c r="BS128" s="174">
        <v>8.2173212972308438E-2</v>
      </c>
      <c r="BT128" s="175">
        <f t="shared" si="375"/>
        <v>3189727074.4838977</v>
      </c>
      <c r="BU128" s="177">
        <f t="shared" si="188"/>
        <v>262110122.21510366</v>
      </c>
      <c r="BV128" s="174">
        <v>-1.1141436722209908E-2</v>
      </c>
      <c r="BW128" s="175">
        <f t="shared" si="376"/>
        <v>1002576695.0556782</v>
      </c>
      <c r="BX128" s="177">
        <f t="shared" si="209"/>
        <v>-11170144.807125177</v>
      </c>
      <c r="BY128" s="174">
        <v>3.5254929814124078E-2</v>
      </c>
      <c r="BZ128" s="175">
        <f t="shared" si="377"/>
        <v>225889113.712028</v>
      </c>
      <c r="CA128" s="177">
        <f t="shared" si="189"/>
        <v>7963704.8496922404</v>
      </c>
      <c r="CB128" s="174">
        <v>5.7446845790005752E-2</v>
      </c>
      <c r="CC128" s="175">
        <f t="shared" si="378"/>
        <v>1237653410.135246</v>
      </c>
      <c r="CD128" s="177">
        <f t="shared" si="190"/>
        <v>71099284.593514219</v>
      </c>
      <c r="CE128" s="174">
        <v>-1.3428263985026572E-2</v>
      </c>
      <c r="CF128" s="175">
        <f t="shared" si="379"/>
        <v>136313877.71048692</v>
      </c>
      <c r="CG128" s="177">
        <f t="shared" si="191"/>
        <v>-1830458.7347190478</v>
      </c>
      <c r="CH128" s="174">
        <v>3.2370374647624642E-2</v>
      </c>
      <c r="CI128" s="175">
        <f t="shared" si="380"/>
        <v>110541607.14923248</v>
      </c>
      <c r="CJ128" s="177">
        <f t="shared" si="192"/>
        <v>3578273.237571198</v>
      </c>
      <c r="CK128" s="174">
        <v>-7.9936811777555392E-2</v>
      </c>
      <c r="CL128" s="175">
        <f t="shared" si="381"/>
        <v>513376488.58034039</v>
      </c>
      <c r="CM128" s="177">
        <f t="shared" si="193"/>
        <v>-41037679.738668986</v>
      </c>
      <c r="CN128" s="174">
        <v>-3.7303417341456695E-2</v>
      </c>
      <c r="CO128" s="175">
        <f t="shared" si="382"/>
        <v>940231866.4031086</v>
      </c>
      <c r="CP128" s="177">
        <f t="shared" si="194"/>
        <v>-35073861.710171916</v>
      </c>
      <c r="CQ128" s="174">
        <v>-0.19059479162897455</v>
      </c>
      <c r="CR128" s="175">
        <f t="shared" si="383"/>
        <v>91887666.42763567</v>
      </c>
      <c r="CS128" s="177">
        <f t="shared" si="195"/>
        <v>-17513310.636047941</v>
      </c>
      <c r="CT128" s="174">
        <v>-1.7179298357006122E-2</v>
      </c>
      <c r="CU128" s="175">
        <f t="shared" si="384"/>
        <v>164158514.96590504</v>
      </c>
      <c r="CV128" s="177">
        <f t="shared" si="196"/>
        <v>-2820128.1064423374</v>
      </c>
      <c r="CW128" s="174">
        <v>-4.5693852741017296E-2</v>
      </c>
      <c r="CX128" s="175">
        <f t="shared" si="385"/>
        <v>73856467.301242769</v>
      </c>
      <c r="CY128" s="177">
        <f t="shared" si="197"/>
        <v>-3374786.5408347463</v>
      </c>
      <c r="CZ128" s="174">
        <v>-4.8234223933849046E-2</v>
      </c>
      <c r="DA128" s="175">
        <f t="shared" si="386"/>
        <v>52277.514928612625</v>
      </c>
      <c r="DB128" s="177">
        <f t="shared" si="198"/>
        <v>-2521.5653617718381</v>
      </c>
      <c r="DC128" s="332">
        <v>0.14379492986654041</v>
      </c>
      <c r="DD128" s="173">
        <f t="shared" si="387"/>
        <v>19007912.052464638</v>
      </c>
      <c r="DE128" s="316">
        <f t="shared" si="199"/>
        <v>2733241.3804935208</v>
      </c>
      <c r="DF128" s="174">
        <v>5.1977901360185666E-2</v>
      </c>
      <c r="DG128" s="175">
        <f t="shared" si="388"/>
        <v>96662118.711000428</v>
      </c>
      <c r="DH128" s="177">
        <f t="shared" si="200"/>
        <v>5024294.071626937</v>
      </c>
      <c r="DI128" s="332">
        <v>-9.842492272013793E-3</v>
      </c>
      <c r="DJ128" s="173">
        <f t="shared" si="389"/>
        <v>490412014.70799798</v>
      </c>
      <c r="DK128" s="173">
        <f t="shared" si="201"/>
        <v>-4826876.4648661846</v>
      </c>
      <c r="DL128" s="174">
        <v>1.3921439935775968E-2</v>
      </c>
      <c r="DM128" s="175">
        <f t="shared" si="390"/>
        <v>12902093.771481492</v>
      </c>
      <c r="DN128" s="177">
        <f t="shared" si="202"/>
        <v>179615.72348542881</v>
      </c>
      <c r="DO128" s="332">
        <v>-4.2366248624993386E-2</v>
      </c>
      <c r="DP128" s="173">
        <f t="shared" si="391"/>
        <v>16429681.855603706</v>
      </c>
      <c r="DQ128" s="173">
        <f t="shared" si="203"/>
        <v>-696063.9863240493</v>
      </c>
      <c r="DR128" s="431">
        <v>5.9380643470254652E-2</v>
      </c>
      <c r="DS128" s="335">
        <v>196369869.24914998</v>
      </c>
      <c r="DT128" s="335">
        <v>11660569.194184298</v>
      </c>
      <c r="DU128" s="174">
        <v>-1.2227604601303579E-2</v>
      </c>
      <c r="DV128" s="175">
        <f t="shared" si="392"/>
        <v>924664.944298691</v>
      </c>
      <c r="DW128" s="177">
        <f t="shared" si="204"/>
        <v>-11306.437327570791</v>
      </c>
      <c r="DX128" s="174">
        <v>-0.11896281838094513</v>
      </c>
      <c r="DY128" s="179">
        <f t="shared" si="393"/>
        <v>1009456.455109716</v>
      </c>
      <c r="DZ128" s="179">
        <f t="shared" si="205"/>
        <v>-120087.78493268984</v>
      </c>
      <c r="EB128" s="180">
        <f t="shared" si="206"/>
        <v>32631250737.970154</v>
      </c>
      <c r="ED128" s="180">
        <f t="shared" si="207"/>
        <v>3214166131691.6372</v>
      </c>
      <c r="EF128" s="182">
        <f t="shared" si="208"/>
        <v>1.0152322375693787E-2</v>
      </c>
      <c r="EG128" s="205">
        <v>1.01286539661718E-2</v>
      </c>
    </row>
    <row r="129" spans="1:142" ht="15.75">
      <c r="A129" s="207">
        <v>41851</v>
      </c>
      <c r="B129" s="208">
        <v>3279213547939.0781</v>
      </c>
      <c r="C129" s="209">
        <v>-34576159804.546555</v>
      </c>
      <c r="D129" s="617"/>
      <c r="E129" s="174">
        <v>6.1400339131178698E-2</v>
      </c>
      <c r="F129" s="175">
        <f t="shared" si="353"/>
        <v>108234083.82572691</v>
      </c>
      <c r="G129" s="175">
        <f t="shared" si="169"/>
        <v>6645609.4524520552</v>
      </c>
      <c r="H129" s="176">
        <v>-0.14771551388059431</v>
      </c>
      <c r="I129" s="175">
        <f t="shared" si="354"/>
        <v>386018227.70843178</v>
      </c>
      <c r="J129" s="175">
        <f t="shared" si="170"/>
        <v>-57020880.873227268</v>
      </c>
      <c r="K129" s="176">
        <v>1.9568962105623491E-2</v>
      </c>
      <c r="L129" s="175">
        <f t="shared" si="355"/>
        <v>432069214.71394455</v>
      </c>
      <c r="M129" s="177">
        <f t="shared" si="171"/>
        <v>8455146.0897436813</v>
      </c>
      <c r="N129" s="174">
        <v>-0.10574386916184578</v>
      </c>
      <c r="O129" s="175">
        <f t="shared" si="356"/>
        <v>58678333.603827633</v>
      </c>
      <c r="P129" s="175">
        <f t="shared" si="172"/>
        <v>-6204874.0312382877</v>
      </c>
      <c r="Q129" s="176">
        <v>2.4448079016898369E-2</v>
      </c>
      <c r="R129" s="178">
        <f t="shared" si="357"/>
        <v>28517459.551068798</v>
      </c>
      <c r="S129" s="178">
        <f t="shared" si="173"/>
        <v>697197.10446573305</v>
      </c>
      <c r="T129" s="176">
        <v>4.8428092680350858E-2</v>
      </c>
      <c r="U129" s="178">
        <f t="shared" si="358"/>
        <v>15120185.180161938</v>
      </c>
      <c r="V129" s="178">
        <f t="shared" si="174"/>
        <v>732241.72924894991</v>
      </c>
      <c r="W129" s="176">
        <v>0.12169552752012634</v>
      </c>
      <c r="X129" s="178">
        <f t="shared" si="359"/>
        <v>104811470.56423587</v>
      </c>
      <c r="Y129" s="179">
        <f t="shared" si="175"/>
        <v>12755087.200474879</v>
      </c>
      <c r="Z129" s="174">
        <v>-1.3517629743294415E-2</v>
      </c>
      <c r="AA129" s="175">
        <f t="shared" si="360"/>
        <v>82119321.221578702</v>
      </c>
      <c r="AB129" s="177">
        <f t="shared" si="176"/>
        <v>-1110058.5790439607</v>
      </c>
      <c r="AC129" s="174">
        <v>-6.1747327886337083E-3</v>
      </c>
      <c r="AD129" s="175">
        <f t="shared" si="361"/>
        <v>158575634.35771447</v>
      </c>
      <c r="AE129" s="177">
        <f t="shared" si="177"/>
        <v>-979162.16894696956</v>
      </c>
      <c r="AF129" s="174">
        <v>-2.3410405487563509E-2</v>
      </c>
      <c r="AG129" s="175">
        <f t="shared" si="362"/>
        <v>89868622.134144142</v>
      </c>
      <c r="AH129" s="175">
        <f t="shared" si="168"/>
        <v>-2103860.8847689396</v>
      </c>
      <c r="AI129" s="331">
        <v>7.2060955046547234E-2</v>
      </c>
      <c r="AJ129" s="231">
        <f t="shared" si="363"/>
        <v>4825509625.0803318</v>
      </c>
      <c r="AK129" s="173">
        <f t="shared" si="178"/>
        <v>347730832.16959476</v>
      </c>
      <c r="AL129" s="332">
        <v>8.4526078842639865E-2</v>
      </c>
      <c r="AM129" s="173">
        <f t="shared" si="364"/>
        <v>3626445982.3156476</v>
      </c>
      <c r="AN129" s="173">
        <f t="shared" si="179"/>
        <v>306529259.01978701</v>
      </c>
      <c r="AO129" s="332">
        <v>0.12614738006202325</v>
      </c>
      <c r="AP129" s="173">
        <f t="shared" si="365"/>
        <v>9551799286.5704956</v>
      </c>
      <c r="AQ129" s="316">
        <f t="shared" si="180"/>
        <v>1204934454.8791709</v>
      </c>
      <c r="AR129" s="332">
        <v>-0.13640152846884521</v>
      </c>
      <c r="AS129" s="173">
        <f t="shared" si="366"/>
        <v>428161948.06223387</v>
      </c>
      <c r="AT129" s="173">
        <f t="shared" si="181"/>
        <v>-58401944.147887014</v>
      </c>
      <c r="AU129" s="332">
        <v>-0.23393125363505135</v>
      </c>
      <c r="AV129" s="173">
        <f t="shared" si="367"/>
        <v>20429553.128682368</v>
      </c>
      <c r="AW129" s="173">
        <f t="shared" si="182"/>
        <v>-4779110.9745965516</v>
      </c>
      <c r="AX129" s="176">
        <v>-0.23769272923801882</v>
      </c>
      <c r="AY129" s="178">
        <f t="shared" si="368"/>
        <v>37922341.554590531</v>
      </c>
      <c r="AZ129" s="179">
        <f t="shared" si="183"/>
        <v>-9013864.8632069565</v>
      </c>
      <c r="BA129" s="174">
        <v>-0.16979045242523511</v>
      </c>
      <c r="BB129" s="177">
        <f t="shared" si="369"/>
        <v>39782416.786460146</v>
      </c>
      <c r="BC129" s="177">
        <f t="shared" si="184"/>
        <v>-6754674.5447423356</v>
      </c>
      <c r="BD129" s="332">
        <v>1.0339969003343042E-2</v>
      </c>
      <c r="BE129" s="173">
        <f t="shared" si="370"/>
        <v>2067406156.498282</v>
      </c>
      <c r="BF129" s="172">
        <f t="shared" si="185"/>
        <v>21376915.575512812</v>
      </c>
      <c r="BG129" s="203">
        <v>6.4820628930709001E-2</v>
      </c>
      <c r="BH129" s="177">
        <f t="shared" si="371"/>
        <v>7578647.0356265493</v>
      </c>
      <c r="BI129" s="177">
        <f>BG129*BH129</f>
        <v>491252.66729316633</v>
      </c>
      <c r="BJ129" s="203">
        <v>6.5138459491738646E-2</v>
      </c>
      <c r="BK129" s="177">
        <f t="shared" si="372"/>
        <v>21364316.384242788</v>
      </c>
      <c r="BL129" s="177">
        <f t="shared" si="394"/>
        <v>1391638.6573636872</v>
      </c>
      <c r="BM129" s="203">
        <v>4.6770214900541E-2</v>
      </c>
      <c r="BN129" s="177">
        <f t="shared" si="373"/>
        <v>264093026.54782057</v>
      </c>
      <c r="BO129" s="177">
        <f t="shared" si="186"/>
        <v>12351687.605375847</v>
      </c>
      <c r="BP129" s="332">
        <v>1.0265948000974752E-2</v>
      </c>
      <c r="BQ129" s="173">
        <f t="shared" si="374"/>
        <v>1295804906.7064364</v>
      </c>
      <c r="BR129" s="172">
        <f t="shared" si="187"/>
        <v>13302665.791656217</v>
      </c>
      <c r="BS129" s="174">
        <v>-2.2432658397166107E-2</v>
      </c>
      <c r="BT129" s="175">
        <f t="shared" si="375"/>
        <v>3451837196.6990018</v>
      </c>
      <c r="BU129" s="177">
        <f t="shared" si="188"/>
        <v>-77433884.676180184</v>
      </c>
      <c r="BV129" s="174">
        <v>2.5450999058738429E-2</v>
      </c>
      <c r="BW129" s="175">
        <f t="shared" si="376"/>
        <v>991406550.24855304</v>
      </c>
      <c r="BX129" s="177">
        <f t="shared" si="209"/>
        <v>25232287.177203037</v>
      </c>
      <c r="BY129" s="174">
        <v>1.1562182704641304E-2</v>
      </c>
      <c r="BZ129" s="175">
        <f t="shared" si="377"/>
        <v>233852818.56172022</v>
      </c>
      <c r="CA129" s="177">
        <f t="shared" si="189"/>
        <v>2703849.0142059424</v>
      </c>
      <c r="CB129" s="174">
        <v>-8.8530127630361104E-3</v>
      </c>
      <c r="CC129" s="175">
        <f t="shared" si="378"/>
        <v>1308752694.7287602</v>
      </c>
      <c r="CD129" s="177">
        <f t="shared" si="190"/>
        <v>-11586404.310091617</v>
      </c>
      <c r="CE129" s="174">
        <v>3.6781650946087284E-2</v>
      </c>
      <c r="CF129" s="175">
        <f t="shared" si="379"/>
        <v>134483418.97576785</v>
      </c>
      <c r="CG129" s="177">
        <f t="shared" si="191"/>
        <v>4946522.1748031043</v>
      </c>
      <c r="CH129" s="174">
        <v>1.7899203012230823E-2</v>
      </c>
      <c r="CI129" s="175">
        <f t="shared" si="380"/>
        <v>114119880.38680369</v>
      </c>
      <c r="CJ129" s="177">
        <f t="shared" si="192"/>
        <v>2042654.9067748978</v>
      </c>
      <c r="CK129" s="174">
        <v>-1.7686263282348135E-2</v>
      </c>
      <c r="CL129" s="175">
        <f t="shared" si="381"/>
        <v>472338808.84167141</v>
      </c>
      <c r="CM129" s="177">
        <f t="shared" si="193"/>
        <v>-8353908.5316445073</v>
      </c>
      <c r="CN129" s="174">
        <v>7.1787154213305643E-2</v>
      </c>
      <c r="CO129" s="175">
        <f t="shared" si="382"/>
        <v>905158004.69293666</v>
      </c>
      <c r="CP129" s="177">
        <f t="shared" si="194"/>
        <v>64978717.270299874</v>
      </c>
      <c r="CQ129" s="174">
        <v>0.154257520417557</v>
      </c>
      <c r="CR129" s="175">
        <f t="shared" si="383"/>
        <v>74374355.791587725</v>
      </c>
      <c r="CS129" s="177">
        <f t="shared" si="195"/>
        <v>11472803.707063492</v>
      </c>
      <c r="CT129" s="174">
        <v>-1.2114507398847535E-2</v>
      </c>
      <c r="CU129" s="175">
        <f t="shared" si="384"/>
        <v>161338386.85946271</v>
      </c>
      <c r="CV129" s="177">
        <f t="shared" si="196"/>
        <v>-1954535.0813270868</v>
      </c>
      <c r="CW129" s="174">
        <v>-4.4115805825373472E-2</v>
      </c>
      <c r="CX129" s="175">
        <f t="shared" si="385"/>
        <v>70481680.760408014</v>
      </c>
      <c r="CY129" s="177">
        <f t="shared" si="197"/>
        <v>-3109356.1426721211</v>
      </c>
      <c r="CZ129" s="174">
        <v>-0.10085142908559128</v>
      </c>
      <c r="DA129" s="175">
        <f t="shared" si="386"/>
        <v>49755.949566840791</v>
      </c>
      <c r="DB129" s="177">
        <f t="shared" si="198"/>
        <v>-5017.9586193265004</v>
      </c>
      <c r="DC129" s="332">
        <v>2.9004379956441166E-2</v>
      </c>
      <c r="DD129" s="173">
        <f t="shared" si="387"/>
        <v>21741153.43295816</v>
      </c>
      <c r="DE129" s="316">
        <f t="shared" si="199"/>
        <v>630588.67486080364</v>
      </c>
      <c r="DF129" s="174">
        <v>-0.19166275669024474</v>
      </c>
      <c r="DG129" s="175">
        <f t="shared" si="388"/>
        <v>101686412.78262737</v>
      </c>
      <c r="DH129" s="177">
        <f t="shared" si="200"/>
        <v>-19489498.191860504</v>
      </c>
      <c r="DI129" s="332">
        <v>-2.5259087591167708E-2</v>
      </c>
      <c r="DJ129" s="173">
        <f t="shared" si="389"/>
        <v>485585138.24313176</v>
      </c>
      <c r="DK129" s="173">
        <f t="shared" si="201"/>
        <v>-12265437.539852545</v>
      </c>
      <c r="DL129" s="174">
        <v>-1.9222775475733905E-2</v>
      </c>
      <c r="DM129" s="175">
        <f t="shared" si="390"/>
        <v>13081709.494966919</v>
      </c>
      <c r="DN129" s="177">
        <f t="shared" si="202"/>
        <v>-251466.76446052545</v>
      </c>
      <c r="DO129" s="332">
        <v>-3.8921427127878988E-4</v>
      </c>
      <c r="DP129" s="173">
        <f t="shared" si="391"/>
        <v>15733617.869279657</v>
      </c>
      <c r="DQ129" s="173">
        <f t="shared" si="203"/>
        <v>-6123.7486135706285</v>
      </c>
      <c r="DR129" s="431">
        <v>-2.5479065572845117E-2</v>
      </c>
      <c r="DS129" s="335">
        <v>208030438.44333428</v>
      </c>
      <c r="DT129" s="335">
        <v>-5300421.1822454343</v>
      </c>
      <c r="DU129" s="174">
        <v>4.800849012473634E-2</v>
      </c>
      <c r="DV129" s="175">
        <f t="shared" si="392"/>
        <v>913358.50697112025</v>
      </c>
      <c r="DW129" s="177">
        <f t="shared" si="204"/>
        <v>43848.962862266955</v>
      </c>
      <c r="DX129" s="174">
        <v>-7.5149748967702143E-2</v>
      </c>
      <c r="DY129" s="179">
        <f t="shared" si="393"/>
        <v>889368.67017702619</v>
      </c>
      <c r="DZ129" s="179">
        <f t="shared" si="205"/>
        <v>-66835.8323035426</v>
      </c>
      <c r="EB129" s="180">
        <f t="shared" si="206"/>
        <v>-36339413743.349266</v>
      </c>
      <c r="ED129" s="180">
        <f t="shared" si="207"/>
        <v>3246797382429.6055</v>
      </c>
      <c r="EF129" s="182">
        <f t="shared" si="208"/>
        <v>-1.119238728600803E-2</v>
      </c>
      <c r="EG129" s="205">
        <v>-1.0544040300844999E-2</v>
      </c>
    </row>
    <row r="130" spans="1:142" ht="15.75">
      <c r="A130" s="207">
        <v>41882</v>
      </c>
      <c r="B130" s="208">
        <v>3244637388134.5317</v>
      </c>
      <c r="C130" s="209">
        <v>69787908866.298721</v>
      </c>
      <c r="D130" s="617"/>
      <c r="E130" s="174">
        <v>0.2071347546859654</v>
      </c>
      <c r="F130" s="175">
        <f t="shared" si="353"/>
        <v>114879693.27817896</v>
      </c>
      <c r="G130" s="175">
        <f t="shared" si="169"/>
        <v>23795577.085574549</v>
      </c>
      <c r="H130" s="176">
        <v>-1.1536987735661466E-2</v>
      </c>
      <c r="I130" s="175">
        <f t="shared" si="354"/>
        <v>328997346.83520448</v>
      </c>
      <c r="J130" s="175">
        <f t="shared" si="170"/>
        <v>-3795638.3555029156</v>
      </c>
      <c r="K130" s="176">
        <v>9.492982949298813E-2</v>
      </c>
      <c r="L130" s="175">
        <f t="shared" si="355"/>
        <v>440524360.80368823</v>
      </c>
      <c r="M130" s="177">
        <f t="shared" si="171"/>
        <v>41818902.458601706</v>
      </c>
      <c r="N130" s="174">
        <v>7.8790697122669853E-2</v>
      </c>
      <c r="O130" s="175">
        <f t="shared" si="356"/>
        <v>52473459.572589345</v>
      </c>
      <c r="P130" s="175">
        <f t="shared" si="172"/>
        <v>4134420.4601625483</v>
      </c>
      <c r="Q130" s="176">
        <v>8.0729593303260447E-2</v>
      </c>
      <c r="R130" s="178">
        <f t="shared" si="357"/>
        <v>29214656.655534532</v>
      </c>
      <c r="S130" s="178">
        <f t="shared" si="173"/>
        <v>2358487.3502956936</v>
      </c>
      <c r="T130" s="176">
        <v>9.572855293382071E-2</v>
      </c>
      <c r="U130" s="178">
        <f t="shared" si="358"/>
        <v>15852426.909410888</v>
      </c>
      <c r="V130" s="178">
        <f t="shared" si="174"/>
        <v>1517529.8885270641</v>
      </c>
      <c r="W130" s="176">
        <v>0.1389026180605239</v>
      </c>
      <c r="X130" s="178">
        <f t="shared" si="359"/>
        <v>117566557.76471074</v>
      </c>
      <c r="Y130" s="179">
        <f t="shared" si="175"/>
        <v>16330302.669882135</v>
      </c>
      <c r="Z130" s="174">
        <v>4.6159446627114367E-2</v>
      </c>
      <c r="AA130" s="175">
        <f t="shared" si="360"/>
        <v>81009262.642534748</v>
      </c>
      <c r="AB130" s="177">
        <f t="shared" si="176"/>
        <v>3739342.7352499724</v>
      </c>
      <c r="AC130" s="174">
        <v>-8.2036265032441325E-2</v>
      </c>
      <c r="AD130" s="175">
        <f t="shared" si="361"/>
        <v>157596472.18876752</v>
      </c>
      <c r="AE130" s="177">
        <f t="shared" si="177"/>
        <v>-12928625.960655501</v>
      </c>
      <c r="AF130" s="174">
        <v>0.12652914969010828</v>
      </c>
      <c r="AG130" s="175">
        <f t="shared" si="362"/>
        <v>87764761.249375209</v>
      </c>
      <c r="AH130" s="175">
        <f t="shared" si="168"/>
        <v>11104800.613638811</v>
      </c>
      <c r="AI130" s="331">
        <v>-4.2623363715516026E-2</v>
      </c>
      <c r="AJ130" s="231">
        <f t="shared" si="363"/>
        <v>5173240457.2499266</v>
      </c>
      <c r="AK130" s="173">
        <f t="shared" si="178"/>
        <v>-220500909.59718606</v>
      </c>
      <c r="AL130" s="332">
        <v>-4.1714385576386577E-2</v>
      </c>
      <c r="AM130" s="173">
        <f t="shared" si="364"/>
        <v>3932975241.3354344</v>
      </c>
      <c r="AN130" s="173">
        <f t="shared" si="179"/>
        <v>-164061645.67944837</v>
      </c>
      <c r="AO130" s="332">
        <v>-6.3250092231921157E-2</v>
      </c>
      <c r="AP130" s="173">
        <f t="shared" si="365"/>
        <v>10756733741.449665</v>
      </c>
      <c r="AQ130" s="316">
        <f t="shared" si="180"/>
        <v>-680364401.26090968</v>
      </c>
      <c r="AR130" s="332">
        <v>5.7220147239754042E-2</v>
      </c>
      <c r="AS130" s="173">
        <f t="shared" si="366"/>
        <v>369760003.91434681</v>
      </c>
      <c r="AT130" s="173">
        <f t="shared" si="181"/>
        <v>21157721.867350955</v>
      </c>
      <c r="AU130" s="332">
        <v>-0.1551022644826841</v>
      </c>
      <c r="AV130" s="173">
        <f t="shared" si="367"/>
        <v>15650442.154085817</v>
      </c>
      <c r="AW130" s="173">
        <f t="shared" si="182"/>
        <v>-2427419.0182539667</v>
      </c>
      <c r="AX130" s="176">
        <v>9.3109669548281718E-2</v>
      </c>
      <c r="AY130" s="178">
        <f t="shared" si="368"/>
        <v>28908476.69138357</v>
      </c>
      <c r="AZ130" s="179">
        <f t="shared" si="183"/>
        <v>2691658.7118789288</v>
      </c>
      <c r="BA130" s="174">
        <v>0.20283146815197525</v>
      </c>
      <c r="BB130" s="177">
        <f t="shared" si="369"/>
        <v>33027742.241717808</v>
      </c>
      <c r="BC130" s="177">
        <f t="shared" si="184"/>
        <v>6699065.4486326333</v>
      </c>
      <c r="BD130" s="332">
        <v>-2.2260182212382497E-2</v>
      </c>
      <c r="BE130" s="173">
        <f t="shared" si="370"/>
        <v>2088783072.0737946</v>
      </c>
      <c r="BF130" s="172">
        <f t="shared" si="185"/>
        <v>-46496691.786502749</v>
      </c>
      <c r="BG130" s="203">
        <v>0.11388410304777742</v>
      </c>
      <c r="BH130" s="177">
        <f t="shared" si="371"/>
        <v>8069899.7029197151</v>
      </c>
      <c r="BI130" s="177">
        <f>BG130*BH130</f>
        <v>919033.28935253725</v>
      </c>
      <c r="BJ130" s="203">
        <v>7.0300076417058946E-2</v>
      </c>
      <c r="BK130" s="177">
        <f t="shared" si="372"/>
        <v>22755955.041606475</v>
      </c>
      <c r="BL130" s="177">
        <f t="shared" si="394"/>
        <v>1599745.3783680929</v>
      </c>
      <c r="BM130" s="203">
        <v>-4.0732437243149879E-2</v>
      </c>
      <c r="BN130" s="177">
        <f t="shared" si="373"/>
        <v>276444714.15319639</v>
      </c>
      <c r="BO130" s="177">
        <f t="shared" si="186"/>
        <v>-11260266.970445579</v>
      </c>
      <c r="BP130" s="332">
        <v>-4.9175804659286143E-2</v>
      </c>
      <c r="BQ130" s="173">
        <f t="shared" si="374"/>
        <v>1309107572.4980927</v>
      </c>
      <c r="BR130" s="172">
        <f t="shared" si="187"/>
        <v>-64376418.263158478</v>
      </c>
      <c r="BS130" s="174">
        <v>-8.3869180428763582E-2</v>
      </c>
      <c r="BT130" s="175">
        <f t="shared" si="375"/>
        <v>3374403312.0228214</v>
      </c>
      <c r="BU130" s="177">
        <f t="shared" si="188"/>
        <v>-283008440.21545941</v>
      </c>
      <c r="BV130" s="174">
        <v>5.8551217278182695E-2</v>
      </c>
      <c r="BW130" s="175">
        <f t="shared" si="376"/>
        <v>1016638837.425756</v>
      </c>
      <c r="BX130" s="177">
        <f t="shared" si="209"/>
        <v>59525441.463554494</v>
      </c>
      <c r="BY130" s="174">
        <v>-1.4336728392738198E-2</v>
      </c>
      <c r="BZ130" s="175">
        <f t="shared" si="377"/>
        <v>236556667.57592615</v>
      </c>
      <c r="CA130" s="177">
        <f t="shared" si="189"/>
        <v>-3391448.6925273119</v>
      </c>
      <c r="CB130" s="174">
        <v>-1.6757881230240555E-2</v>
      </c>
      <c r="CC130" s="175">
        <f t="shared" si="378"/>
        <v>1297166290.4186687</v>
      </c>
      <c r="CD130" s="177">
        <f t="shared" si="190"/>
        <v>-21737758.630707778</v>
      </c>
      <c r="CE130" s="174">
        <v>6.423557055811319E-3</v>
      </c>
      <c r="CF130" s="175">
        <f t="shared" si="379"/>
        <v>139429941.15057096</v>
      </c>
      <c r="CG130" s="177">
        <f t="shared" si="191"/>
        <v>895636.18226910708</v>
      </c>
      <c r="CH130" s="174">
        <v>-4.3098520600618421E-3</v>
      </c>
      <c r="CI130" s="175">
        <f t="shared" si="380"/>
        <v>116162535.29357859</v>
      </c>
      <c r="CJ130" s="177">
        <f t="shared" si="192"/>
        <v>-500643.34203703614</v>
      </c>
      <c r="CK130" s="174">
        <v>-4.348025983715112E-2</v>
      </c>
      <c r="CL130" s="175">
        <f t="shared" si="381"/>
        <v>463984900.31002688</v>
      </c>
      <c r="CM130" s="177">
        <f t="shared" si="193"/>
        <v>-20174184.025994629</v>
      </c>
      <c r="CN130" s="174">
        <v>6.0252677161531952E-2</v>
      </c>
      <c r="CO130" s="175">
        <f t="shared" si="382"/>
        <v>970136721.96323657</v>
      </c>
      <c r="CP130" s="177">
        <f t="shared" si="194"/>
        <v>58453334.710997775</v>
      </c>
      <c r="CQ130" s="174">
        <v>8.3214422652890654E-2</v>
      </c>
      <c r="CR130" s="175">
        <f t="shared" si="383"/>
        <v>85847159.498651206</v>
      </c>
      <c r="CS130" s="177">
        <f t="shared" si="195"/>
        <v>7143721.8140708776</v>
      </c>
      <c r="CT130" s="174">
        <v>-1.4334217499275808E-2</v>
      </c>
      <c r="CU130" s="175">
        <f t="shared" si="384"/>
        <v>159383851.77813563</v>
      </c>
      <c r="CV130" s="177">
        <f t="shared" si="196"/>
        <v>-2284642.7972601335</v>
      </c>
      <c r="CW130" s="174">
        <v>-2.7734428809401853E-2</v>
      </c>
      <c r="CX130" s="175">
        <f t="shared" si="385"/>
        <v>67372324.617735893</v>
      </c>
      <c r="CY130" s="177">
        <f t="shared" si="197"/>
        <v>-1868532.940834508</v>
      </c>
      <c r="CZ130" s="174">
        <v>-1.0773113850690663E-2</v>
      </c>
      <c r="DA130" s="175">
        <f t="shared" si="386"/>
        <v>44737.990947514292</v>
      </c>
      <c r="DB130" s="177">
        <f t="shared" si="198"/>
        <v>-481.96746992873972</v>
      </c>
      <c r="DC130" s="332">
        <v>3.3278679677342146E-2</v>
      </c>
      <c r="DD130" s="173">
        <f t="shared" si="387"/>
        <v>22371742.107818965</v>
      </c>
      <c r="DE130" s="316">
        <f t="shared" si="199"/>
        <v>744502.03943021456</v>
      </c>
      <c r="DF130" s="174">
        <v>3.1582418568751303E-3</v>
      </c>
      <c r="DG130" s="175">
        <f t="shared" si="388"/>
        <v>82196914.590766877</v>
      </c>
      <c r="DH130" s="177">
        <f t="shared" si="200"/>
        <v>259597.73616655008</v>
      </c>
      <c r="DI130" s="332">
        <v>-1.5880732463734813E-2</v>
      </c>
      <c r="DJ130" s="173">
        <f t="shared" si="389"/>
        <v>473319700.7032792</v>
      </c>
      <c r="DK130" s="173">
        <f t="shared" si="201"/>
        <v>-7516663.5366838109</v>
      </c>
      <c r="DL130" s="174">
        <v>2.4344495757228832E-2</v>
      </c>
      <c r="DM130" s="175">
        <f t="shared" si="390"/>
        <v>12830242.730506392</v>
      </c>
      <c r="DN130" s="177">
        <f t="shared" si="202"/>
        <v>312345.78971702891</v>
      </c>
      <c r="DO130" s="332">
        <v>6.6703679748764011E-2</v>
      </c>
      <c r="DP130" s="173">
        <f t="shared" si="391"/>
        <v>15727494.120666085</v>
      </c>
      <c r="DQ130" s="173">
        <f t="shared" si="203"/>
        <v>1049081.7310754794</v>
      </c>
      <c r="DR130" s="431">
        <v>4.0047477955010534E-2</v>
      </c>
      <c r="DS130" s="335">
        <v>202730017.26108885</v>
      </c>
      <c r="DT130" s="335">
        <v>8118825.8970823605</v>
      </c>
      <c r="DU130" s="174">
        <v>-0.28249224821303165</v>
      </c>
      <c r="DV130" s="175">
        <f t="shared" si="392"/>
        <v>957207.46983338729</v>
      </c>
      <c r="DW130" s="177">
        <f t="shared" si="204"/>
        <v>-270403.69015954126</v>
      </c>
      <c r="DX130" s="174">
        <v>2.4192326929550024E-2</v>
      </c>
      <c r="DY130" s="179">
        <f t="shared" si="393"/>
        <v>822532.83787348366</v>
      </c>
      <c r="DZ130" s="179">
        <f t="shared" si="205"/>
        <v>19898.983324125882</v>
      </c>
      <c r="EB130" s="180">
        <f t="shared" si="206"/>
        <v>71060485108.724686</v>
      </c>
      <c r="ED130" s="180">
        <f t="shared" si="207"/>
        <v>3210457968686.2573</v>
      </c>
      <c r="EF130" s="182">
        <f t="shared" si="208"/>
        <v>2.2134064922146653E-2</v>
      </c>
      <c r="EG130" s="205">
        <v>2.1508692811563299E-2</v>
      </c>
    </row>
    <row r="131" spans="1:142" ht="15.75">
      <c r="A131" s="210">
        <v>41912</v>
      </c>
      <c r="B131" s="211">
        <v>3314425297000.8306</v>
      </c>
      <c r="C131" s="212">
        <v>-51312831690.911934</v>
      </c>
      <c r="D131" s="618"/>
      <c r="E131" s="190">
        <v>-5.1513293770138975E-2</v>
      </c>
      <c r="F131" s="191">
        <f t="shared" si="353"/>
        <v>138675270.3637535</v>
      </c>
      <c r="G131" s="191">
        <f t="shared" si="169"/>
        <v>-7143619.9409014815</v>
      </c>
      <c r="H131" s="192">
        <v>-7.8133000006770245E-2</v>
      </c>
      <c r="I131" s="191">
        <f t="shared" si="354"/>
        <v>325201708.47970158</v>
      </c>
      <c r="J131" s="191">
        <f t="shared" si="170"/>
        <v>-25408985.090846218</v>
      </c>
      <c r="K131" s="192">
        <v>0</v>
      </c>
      <c r="L131" s="191">
        <f t="shared" si="355"/>
        <v>482343263.26228994</v>
      </c>
      <c r="M131" s="193">
        <f t="shared" si="171"/>
        <v>0</v>
      </c>
      <c r="N131" s="190">
        <v>-0.22532768250245619</v>
      </c>
      <c r="O131" s="191">
        <f t="shared" si="356"/>
        <v>56607880.032751895</v>
      </c>
      <c r="P131" s="191">
        <f t="shared" si="172"/>
        <v>-12755322.419157049</v>
      </c>
      <c r="Q131" s="192">
        <v>3.3801569483769993E-2</v>
      </c>
      <c r="R131" s="194">
        <f t="shared" si="357"/>
        <v>31573144.005830225</v>
      </c>
      <c r="S131" s="194">
        <f t="shared" si="173"/>
        <v>1067221.8209341464</v>
      </c>
      <c r="T131" s="192">
        <v>9.8232643086143739E-2</v>
      </c>
      <c r="U131" s="194">
        <f t="shared" si="358"/>
        <v>17369956.797937952</v>
      </c>
      <c r="V131" s="194">
        <f t="shared" si="174"/>
        <v>1706296.7665535749</v>
      </c>
      <c r="W131" s="192">
        <v>-0.18332094289529249</v>
      </c>
      <c r="X131" s="194">
        <f t="shared" si="359"/>
        <v>133896860.43459289</v>
      </c>
      <c r="Y131" s="195">
        <f t="shared" si="175"/>
        <v>-24546098.705588952</v>
      </c>
      <c r="Z131" s="190">
        <v>-0.12959075620053642</v>
      </c>
      <c r="AA131" s="191">
        <f t="shared" si="360"/>
        <v>84748605.377784729</v>
      </c>
      <c r="AB131" s="193">
        <f t="shared" si="176"/>
        <v>-10982635.85784797</v>
      </c>
      <c r="AC131" s="190">
        <v>-7.1156606328701369E-2</v>
      </c>
      <c r="AD131" s="191">
        <f t="shared" si="361"/>
        <v>144667846.22811201</v>
      </c>
      <c r="AE131" s="193">
        <f t="shared" si="177"/>
        <v>-10294072.982474871</v>
      </c>
      <c r="AF131" s="190">
        <v>-4.6626684430586464E-2</v>
      </c>
      <c r="AG131" s="191">
        <f t="shared" si="362"/>
        <v>98869561.863014013</v>
      </c>
      <c r="AH131" s="191">
        <f t="shared" ref="AH131" si="395">AF131*AG131</f>
        <v>-4609959.8607771005</v>
      </c>
      <c r="AI131" s="343">
        <v>-0.12550543712750534</v>
      </c>
      <c r="AJ131" s="344">
        <f t="shared" si="363"/>
        <v>4952739547.6527405</v>
      </c>
      <c r="AK131" s="189">
        <f t="shared" si="178"/>
        <v>-621595741.90684021</v>
      </c>
      <c r="AL131" s="345">
        <v>-9.8568540284145398E-2</v>
      </c>
      <c r="AM131" s="189">
        <f t="shared" si="364"/>
        <v>3768913595.6559858</v>
      </c>
      <c r="AN131" s="189">
        <f t="shared" si="179"/>
        <v>-371496311.58088034</v>
      </c>
      <c r="AO131" s="345">
        <v>-4.7955463134948445E-2</v>
      </c>
      <c r="AP131" s="189">
        <f t="shared" si="365"/>
        <v>10076369340.188755</v>
      </c>
      <c r="AQ131" s="317">
        <f t="shared" si="180"/>
        <v>-483216958.42754662</v>
      </c>
      <c r="AR131" s="345">
        <v>-7.7622824144731747E-2</v>
      </c>
      <c r="AS131" s="189">
        <f t="shared" si="366"/>
        <v>390917725.78169775</v>
      </c>
      <c r="AT131" s="189">
        <f t="shared" si="181"/>
        <v>-30344137.883411191</v>
      </c>
      <c r="AU131" s="345">
        <v>-0.73397141998885562</v>
      </c>
      <c r="AV131" s="189">
        <f t="shared" si="367"/>
        <v>13223023.135831852</v>
      </c>
      <c r="AW131" s="189">
        <f t="shared" si="182"/>
        <v>-9705321.0675519947</v>
      </c>
      <c r="AX131" s="192">
        <v>-0.30579131576546914</v>
      </c>
      <c r="AY131" s="194">
        <f t="shared" si="368"/>
        <v>31600135.403262503</v>
      </c>
      <c r="AZ131" s="195">
        <f t="shared" si="183"/>
        <v>-9663046.9833306242</v>
      </c>
      <c r="BA131" s="190">
        <v>-0.32366808359994514</v>
      </c>
      <c r="BB131" s="193">
        <f t="shared" si="369"/>
        <v>39726807.690350436</v>
      </c>
      <c r="BC131" s="193">
        <f t="shared" si="184"/>
        <v>-12858299.712679289</v>
      </c>
      <c r="BD131" s="345">
        <v>2.6290365326150533E-2</v>
      </c>
      <c r="BE131" s="189">
        <f t="shared" si="370"/>
        <v>2042286380.287292</v>
      </c>
      <c r="BF131" s="188">
        <f t="shared" si="185"/>
        <v>53692455.038374506</v>
      </c>
      <c r="BG131" s="204">
        <v>-5.2979166514047632E-3</v>
      </c>
      <c r="BH131" s="191">
        <f t="shared" si="371"/>
        <v>8988932.9922722522</v>
      </c>
      <c r="BI131" s="191">
        <f>BG131*BH131</f>
        <v>-47622.61777812081</v>
      </c>
      <c r="BJ131" s="204">
        <v>2.5469530858284236E-2</v>
      </c>
      <c r="BK131" s="193">
        <f t="shared" si="372"/>
        <v>24355700.419974566</v>
      </c>
      <c r="BL131" s="193">
        <f t="shared" si="394"/>
        <v>620328.26342166855</v>
      </c>
      <c r="BM131" s="204">
        <v>-0.14096365381962145</v>
      </c>
      <c r="BN131" s="193">
        <f t="shared" si="373"/>
        <v>265184447.18275082</v>
      </c>
      <c r="BO131" s="193">
        <f t="shared" si="186"/>
        <v>-37381368.611016974</v>
      </c>
      <c r="BP131" s="345">
        <v>-4.4258046595553831E-2</v>
      </c>
      <c r="BQ131" s="189">
        <f t="shared" si="374"/>
        <v>1244731154.2349341</v>
      </c>
      <c r="BR131" s="188">
        <f t="shared" si="187"/>
        <v>-55089369.423067212</v>
      </c>
      <c r="BS131" s="190">
        <v>3.9734475440675286E-2</v>
      </c>
      <c r="BT131" s="191">
        <f t="shared" si="375"/>
        <v>3091394871.8073621</v>
      </c>
      <c r="BU131" s="193">
        <f t="shared" si="188"/>
        <v>122834953.61125915</v>
      </c>
      <c r="BV131" s="190">
        <v>-5.2128898396710407E-2</v>
      </c>
      <c r="BW131" s="191">
        <f t="shared" si="376"/>
        <v>1076164278.8893106</v>
      </c>
      <c r="BX131" s="193">
        <f t="shared" si="209"/>
        <v>-56099258.352389999</v>
      </c>
      <c r="BY131" s="190">
        <v>-2.3660234222090903E-2</v>
      </c>
      <c r="BZ131" s="191">
        <f t="shared" si="377"/>
        <v>233165218.88339883</v>
      </c>
      <c r="CA131" s="193">
        <f t="shared" si="189"/>
        <v>-5516743.6912263092</v>
      </c>
      <c r="CB131" s="190">
        <v>3.7958918931384498E-4</v>
      </c>
      <c r="CC131" s="191">
        <f t="shared" si="378"/>
        <v>1275428531.787961</v>
      </c>
      <c r="CD131" s="193">
        <f t="shared" si="190"/>
        <v>484138.88240913971</v>
      </c>
      <c r="CE131" s="190">
        <v>-1.3358854537885746E-2</v>
      </c>
      <c r="CF131" s="191">
        <f t="shared" si="379"/>
        <v>140325577.33284006</v>
      </c>
      <c r="CG131" s="193">
        <f t="shared" si="191"/>
        <v>-1874588.9755342475</v>
      </c>
      <c r="CH131" s="190">
        <v>1.6173290327024661E-2</v>
      </c>
      <c r="CI131" s="191">
        <f t="shared" si="380"/>
        <v>115661891.95154156</v>
      </c>
      <c r="CJ131" s="193">
        <f t="shared" si="192"/>
        <v>1870633.3583052384</v>
      </c>
      <c r="CK131" s="190">
        <v>-4.781787208022633E-2</v>
      </c>
      <c r="CL131" s="191">
        <f t="shared" si="381"/>
        <v>443810716.28403229</v>
      </c>
      <c r="CM131" s="193">
        <f t="shared" si="193"/>
        <v>-21222084.059103478</v>
      </c>
      <c r="CN131" s="190">
        <v>-7.0753635817513982E-2</v>
      </c>
      <c r="CO131" s="191">
        <f t="shared" si="382"/>
        <v>1028590056.6742343</v>
      </c>
      <c r="CP131" s="193">
        <f t="shared" si="194"/>
        <v>-72776486.275444835</v>
      </c>
      <c r="CQ131" s="190">
        <v>-0.11975501400057097</v>
      </c>
      <c r="CR131" s="191">
        <f t="shared" si="383"/>
        <v>92990881.312722072</v>
      </c>
      <c r="CS131" s="193">
        <f t="shared" si="195"/>
        <v>-11136124.293530464</v>
      </c>
      <c r="CT131" s="190">
        <v>-6.6137149541317719E-2</v>
      </c>
      <c r="CU131" s="191">
        <f t="shared" si="384"/>
        <v>157099208.98087549</v>
      </c>
      <c r="CV131" s="193">
        <f t="shared" si="196"/>
        <v>-10390093.877190886</v>
      </c>
      <c r="CW131" s="190">
        <v>5.6143749850957492E-2</v>
      </c>
      <c r="CX131" s="191">
        <f t="shared" si="385"/>
        <v>65503791.676901385</v>
      </c>
      <c r="CY131" s="193">
        <f t="shared" si="197"/>
        <v>3677628.4941971828</v>
      </c>
      <c r="CZ131" s="190">
        <v>-0.11710507019874593</v>
      </c>
      <c r="DA131" s="191">
        <f t="shared" si="386"/>
        <v>44256.02347758555</v>
      </c>
      <c r="DB131" s="193">
        <f t="shared" si="198"/>
        <v>-5182.6047360600032</v>
      </c>
      <c r="DC131" s="345">
        <v>5.8453516736073234E-2</v>
      </c>
      <c r="DD131" s="189">
        <f t="shared" si="387"/>
        <v>23116244.147249177</v>
      </c>
      <c r="DE131" s="317">
        <f t="shared" si="199"/>
        <v>1351225.7641363847</v>
      </c>
      <c r="DF131" s="190">
        <v>-0.22062448464410186</v>
      </c>
      <c r="DG131" s="191">
        <f t="shared" si="388"/>
        <v>82456512.326933429</v>
      </c>
      <c r="DH131" s="193">
        <f t="shared" si="200"/>
        <v>-18191925.537679721</v>
      </c>
      <c r="DI131" s="345">
        <v>-6.547753714017529E-2</v>
      </c>
      <c r="DJ131" s="189">
        <f t="shared" si="389"/>
        <v>465803037.1665954</v>
      </c>
      <c r="DK131" s="189">
        <f t="shared" si="201"/>
        <v>-30499635.6660822</v>
      </c>
      <c r="DL131" s="190">
        <v>-0.72290189903116564</v>
      </c>
      <c r="DM131" s="191">
        <f t="shared" si="390"/>
        <v>13142588.52022342</v>
      </c>
      <c r="DN131" s="193">
        <f t="shared" si="202"/>
        <v>-9500802.199454708</v>
      </c>
      <c r="DO131" s="345">
        <v>-8.4721509462682559E-2</v>
      </c>
      <c r="DP131" s="189">
        <f t="shared" si="391"/>
        <v>16776575.851741562</v>
      </c>
      <c r="DQ131" s="189">
        <f t="shared" si="203"/>
        <v>-1421336.8297747343</v>
      </c>
      <c r="DR131" s="443">
        <v>-4.543831836902102E-2</v>
      </c>
      <c r="DS131" s="348">
        <v>210848843.15817124</v>
      </c>
      <c r="DT131" s="348">
        <v>-9580616.8631607648</v>
      </c>
      <c r="DU131" s="190">
        <v>7.4856304411648311E-2</v>
      </c>
      <c r="DV131" s="191">
        <f t="shared" si="392"/>
        <v>686803.77967384609</v>
      </c>
      <c r="DW131" s="193">
        <f t="shared" si="204"/>
        <v>51411.592802336061</v>
      </c>
      <c r="DX131" s="190">
        <v>-0.12980872486361433</v>
      </c>
      <c r="DY131" s="195">
        <f t="shared" si="393"/>
        <v>842431.82119760965</v>
      </c>
      <c r="DZ131" s="195">
        <f t="shared" si="205"/>
        <v>-109355.00049419406</v>
      </c>
      <c r="EA131" s="196"/>
      <c r="EB131" s="197">
        <f t="shared" si="206"/>
        <v>-49524724877.206848</v>
      </c>
      <c r="EC131" s="170"/>
      <c r="ED131" s="197">
        <f t="shared" si="207"/>
        <v>3281518453794.9834</v>
      </c>
      <c r="EE131" s="170"/>
      <c r="EF131" s="182">
        <f t="shared" si="208"/>
        <v>-1.5092014740899263E-2</v>
      </c>
      <c r="EG131" s="206">
        <v>-1.54816678889532E-2</v>
      </c>
      <c r="EI131" s="630"/>
    </row>
    <row r="132" spans="1:142" ht="15.75">
      <c r="A132" s="207"/>
      <c r="B132" s="208"/>
      <c r="C132" s="209"/>
      <c r="D132" s="617"/>
      <c r="E132" s="203"/>
      <c r="F132" s="179"/>
      <c r="G132" s="178"/>
      <c r="H132" s="213"/>
      <c r="I132" s="179"/>
      <c r="J132" s="178"/>
      <c r="K132" s="213"/>
      <c r="L132" s="179"/>
      <c r="M132" s="179"/>
      <c r="N132" s="203"/>
      <c r="O132" s="179"/>
      <c r="P132" s="178"/>
      <c r="Q132" s="213"/>
      <c r="R132" s="179"/>
      <c r="S132" s="178"/>
      <c r="T132" s="213"/>
      <c r="U132" s="179"/>
      <c r="V132" s="178"/>
      <c r="W132" s="213"/>
      <c r="X132" s="179"/>
      <c r="Y132" s="179"/>
      <c r="Z132" s="203"/>
      <c r="AA132" s="179"/>
      <c r="AB132" s="179"/>
      <c r="AC132" s="203"/>
      <c r="AD132" s="179"/>
      <c r="AE132" s="179"/>
      <c r="AF132" s="203"/>
      <c r="AG132" s="179"/>
      <c r="AH132" s="178"/>
      <c r="AI132" s="356"/>
      <c r="AJ132" s="357"/>
      <c r="AK132" s="186"/>
      <c r="AL132" s="356"/>
      <c r="AM132" s="186"/>
      <c r="AN132" s="186"/>
      <c r="AO132" s="356"/>
      <c r="AP132" s="186"/>
      <c r="AQ132" s="186"/>
      <c r="AR132" s="356"/>
      <c r="AS132" s="186"/>
      <c r="AT132" s="186"/>
      <c r="AU132" s="356"/>
      <c r="AV132" s="186"/>
      <c r="AW132" s="186"/>
      <c r="AX132" s="213"/>
      <c r="AY132" s="179"/>
      <c r="AZ132" s="179"/>
      <c r="BA132" s="203"/>
      <c r="BB132" s="179"/>
      <c r="BC132" s="179"/>
      <c r="BD132" s="331"/>
      <c r="BG132" s="289"/>
      <c r="BH132" s="219"/>
      <c r="BI132" s="219"/>
      <c r="BJ132" s="203"/>
      <c r="BK132" s="179"/>
      <c r="BL132" s="179"/>
      <c r="BM132" s="213"/>
      <c r="BN132" s="179"/>
      <c r="BO132" s="179"/>
      <c r="BP132" s="356"/>
      <c r="BQ132" s="186"/>
      <c r="BR132" s="186"/>
      <c r="BS132" s="203"/>
      <c r="BT132" s="179"/>
      <c r="BU132" s="179"/>
      <c r="BV132" s="203"/>
      <c r="BW132" s="179"/>
      <c r="BX132" s="179"/>
      <c r="BY132" s="203"/>
      <c r="BZ132" s="179"/>
      <c r="CA132" s="179"/>
      <c r="CB132" s="203"/>
      <c r="CC132" s="179"/>
      <c r="CD132" s="179"/>
      <c r="CE132" s="203"/>
      <c r="CF132" s="179"/>
      <c r="CG132" s="179"/>
      <c r="CH132" s="203"/>
      <c r="CI132" s="179"/>
      <c r="CJ132" s="179"/>
      <c r="CK132" s="203"/>
      <c r="CL132" s="179"/>
      <c r="CM132" s="179"/>
      <c r="CN132" s="203"/>
      <c r="CO132" s="179"/>
      <c r="CP132" s="179"/>
      <c r="CQ132" s="203"/>
      <c r="CR132" s="179"/>
      <c r="CS132" s="179"/>
      <c r="CT132" s="203"/>
      <c r="CU132" s="179"/>
      <c r="CV132" s="179"/>
      <c r="CW132" s="203"/>
      <c r="CX132" s="179"/>
      <c r="CY132" s="179"/>
      <c r="CZ132" s="203"/>
      <c r="DA132" s="179"/>
      <c r="DB132" s="179"/>
      <c r="DC132" s="332"/>
      <c r="DF132" s="203"/>
      <c r="DG132" s="179"/>
      <c r="DH132" s="179"/>
      <c r="DI132" s="356"/>
      <c r="DJ132" s="186"/>
      <c r="DK132" s="186"/>
      <c r="DL132" s="203"/>
      <c r="DM132" s="179"/>
      <c r="DN132" s="179"/>
      <c r="DO132" s="356"/>
      <c r="DP132" s="186"/>
      <c r="DQ132" s="186"/>
      <c r="DS132" s="363"/>
      <c r="DT132" s="363"/>
      <c r="DU132" s="203"/>
      <c r="DV132" s="179"/>
      <c r="DW132" s="179"/>
      <c r="DX132" s="203"/>
      <c r="DY132" s="179"/>
      <c r="DZ132" s="179"/>
      <c r="EB132" s="180"/>
      <c r="EC132" s="181"/>
      <c r="ED132" s="180"/>
      <c r="EE132" s="214"/>
      <c r="EF132" s="417" t="s">
        <v>209</v>
      </c>
      <c r="EG132" s="418" t="s">
        <v>224</v>
      </c>
      <c r="EH132" s="419" t="s">
        <v>211</v>
      </c>
      <c r="EI132" s="631"/>
    </row>
    <row r="133" spans="1:142">
      <c r="AI133" s="356"/>
      <c r="AJ133" s="362"/>
      <c r="AK133" s="360"/>
      <c r="AL133" s="356"/>
      <c r="AM133" s="186"/>
      <c r="AN133" s="186"/>
      <c r="AO133" s="356"/>
      <c r="AP133" s="186"/>
      <c r="AQ133" s="219"/>
      <c r="AR133" s="356"/>
      <c r="AS133" s="186"/>
      <c r="AT133" s="186"/>
      <c r="AU133" s="356"/>
      <c r="AV133" s="186"/>
      <c r="AW133" s="186"/>
      <c r="BD133" s="331"/>
      <c r="BG133" s="289"/>
      <c r="BH133" s="219"/>
      <c r="BI133" s="219"/>
      <c r="BM133" s="289"/>
      <c r="BN133" s="219"/>
      <c r="BO133" s="219"/>
      <c r="BP133" s="356"/>
      <c r="BQ133" s="186"/>
      <c r="BR133" s="186"/>
      <c r="DC133" s="332"/>
      <c r="DI133" s="356"/>
      <c r="DJ133" s="186"/>
      <c r="DK133" s="186"/>
      <c r="DO133" s="356"/>
      <c r="DP133" s="186"/>
      <c r="DQ133" s="186"/>
      <c r="DS133" s="363"/>
      <c r="DT133" s="363"/>
      <c r="EE133" s="221"/>
      <c r="EF133" s="517" t="s">
        <v>222</v>
      </c>
      <c r="EG133" s="512" t="s">
        <v>225</v>
      </c>
      <c r="EH133" s="421"/>
      <c r="EI133" s="632"/>
    </row>
    <row r="134" spans="1:142">
      <c r="AI134" s="356"/>
      <c r="AJ134" s="362"/>
      <c r="AK134" s="360"/>
      <c r="AL134" s="356"/>
      <c r="AM134" s="186"/>
      <c r="AN134" s="186"/>
      <c r="AO134" s="356"/>
      <c r="AP134" s="186"/>
      <c r="AQ134" s="219"/>
      <c r="AR134" s="356"/>
      <c r="AS134" s="186"/>
      <c r="AT134" s="186"/>
      <c r="AU134" s="356"/>
      <c r="AV134" s="186"/>
      <c r="AW134" s="186"/>
      <c r="BD134" s="331"/>
      <c r="BG134" s="289"/>
      <c r="BH134" s="219"/>
      <c r="BI134" s="219"/>
      <c r="BM134" s="289"/>
      <c r="BN134" s="219"/>
      <c r="BO134" s="219"/>
      <c r="BP134" s="356"/>
      <c r="BQ134" s="186"/>
      <c r="BR134" s="186"/>
      <c r="DC134" s="332"/>
      <c r="DI134" s="356"/>
      <c r="DJ134" s="186"/>
      <c r="DK134" s="186"/>
      <c r="DO134" s="356"/>
      <c r="DP134" s="186"/>
      <c r="DQ134" s="186"/>
      <c r="DS134" s="363"/>
      <c r="DT134" s="363"/>
      <c r="ED134" s="164"/>
      <c r="EE134" s="520" t="s">
        <v>226</v>
      </c>
      <c r="EF134" s="521">
        <f>AVERAGE(EF3:EF131)</f>
        <v>7.1760392397502972E-3</v>
      </c>
      <c r="EG134" s="522">
        <f>AVERAGE(EG3:EG131)</f>
        <v>7.110657463770027E-3</v>
      </c>
      <c r="EH134" s="624">
        <f>EF134-EG134</f>
        <v>6.5381775980270264E-5</v>
      </c>
      <c r="EI134" s="368"/>
      <c r="EJ134" s="280" t="s">
        <v>227</v>
      </c>
      <c r="EK134" s="326" t="s">
        <v>228</v>
      </c>
      <c r="EL134" s="327" t="s">
        <v>229</v>
      </c>
    </row>
    <row r="135" spans="1:142">
      <c r="AI135" s="356"/>
      <c r="AJ135" s="362"/>
      <c r="AK135" s="360"/>
      <c r="AL135" s="356"/>
      <c r="AM135" s="186"/>
      <c r="AN135" s="186"/>
      <c r="AO135" s="356"/>
      <c r="AP135" s="186"/>
      <c r="AQ135" s="219"/>
      <c r="AR135" s="356"/>
      <c r="AS135" s="186"/>
      <c r="AT135" s="186"/>
      <c r="AU135" s="356"/>
      <c r="AV135" s="186"/>
      <c r="AW135" s="186"/>
      <c r="BG135" s="289"/>
      <c r="BH135" s="219"/>
      <c r="BI135" s="219"/>
      <c r="BM135" s="289"/>
      <c r="BN135" s="219"/>
      <c r="BO135" s="219"/>
      <c r="BP135" s="356"/>
      <c r="BQ135" s="186"/>
      <c r="BR135" s="186"/>
      <c r="DI135" s="356"/>
      <c r="DJ135" s="186"/>
      <c r="DK135" s="186"/>
      <c r="DO135" s="356"/>
      <c r="DP135" s="186"/>
      <c r="DQ135" s="186"/>
      <c r="DS135" s="363"/>
      <c r="DT135" s="363"/>
      <c r="ED135" s="164"/>
      <c r="EE135" s="223" t="s">
        <v>230</v>
      </c>
      <c r="EF135" s="619">
        <f>STDEV(EF3:EF131)</f>
        <v>4.142560233123993E-2</v>
      </c>
      <c r="EG135" s="620">
        <f>STDEV(EG3:EG131)</f>
        <v>4.160028203340288E-2</v>
      </c>
      <c r="EH135" s="624">
        <f>EF135-EG135</f>
        <v>-1.7467970216294981E-4</v>
      </c>
      <c r="EI135" s="628"/>
      <c r="EJ135" s="275" t="s">
        <v>231</v>
      </c>
      <c r="EK135" s="224">
        <v>7.1760392397502972E-3</v>
      </c>
      <c r="EL135" s="276">
        <v>7.110657463770027E-3</v>
      </c>
    </row>
    <row r="136" spans="1:142">
      <c r="AI136" s="356"/>
      <c r="AJ136" s="362"/>
      <c r="AK136" s="360"/>
      <c r="AL136" s="356"/>
      <c r="AM136" s="186"/>
      <c r="AN136" s="186"/>
      <c r="AO136" s="356"/>
      <c r="AP136" s="186"/>
      <c r="AQ136" s="219"/>
      <c r="AR136" s="356"/>
      <c r="AS136" s="186"/>
      <c r="AT136" s="186"/>
      <c r="AU136" s="356"/>
      <c r="AV136" s="186"/>
      <c r="AW136" s="186"/>
      <c r="BG136" s="289"/>
      <c r="BH136" s="219"/>
      <c r="BI136" s="219"/>
      <c r="BM136" s="289"/>
      <c r="BN136" s="219"/>
      <c r="BO136" s="219"/>
      <c r="BP136" s="356"/>
      <c r="BQ136" s="186"/>
      <c r="BR136" s="186"/>
      <c r="DI136" s="356"/>
      <c r="DJ136" s="186"/>
      <c r="DK136" s="186"/>
      <c r="DO136" s="356"/>
      <c r="DP136" s="186"/>
      <c r="DQ136" s="186"/>
      <c r="DS136" s="363"/>
      <c r="DT136" s="363"/>
      <c r="ED136" s="164"/>
      <c r="EE136" s="223" t="s">
        <v>289</v>
      </c>
      <c r="EF136" s="225">
        <f>SKEW(EF3:EF131)</f>
        <v>-0.92517875267621152</v>
      </c>
      <c r="EG136" s="226">
        <f>SKEW(EG3:EG131)</f>
        <v>-0.96777730329434564</v>
      </c>
      <c r="EH136" s="625">
        <f>EF136-EG136</f>
        <v>4.2598550618134112E-2</v>
      </c>
      <c r="EI136" s="629"/>
      <c r="EJ136" s="275" t="s">
        <v>233</v>
      </c>
      <c r="EK136" s="224">
        <v>1.7160805285060313E-3</v>
      </c>
      <c r="EL136" s="276">
        <v>1.7305834652586627E-3</v>
      </c>
    </row>
    <row r="137" spans="1:142">
      <c r="AI137" s="360"/>
      <c r="AJ137" s="362"/>
      <c r="AK137" s="360"/>
      <c r="AL137" s="181"/>
      <c r="AM137" s="186"/>
      <c r="AN137" s="186"/>
      <c r="AO137" s="360"/>
      <c r="AP137" s="186"/>
      <c r="AQ137" s="219"/>
      <c r="AR137" s="181"/>
      <c r="AS137" s="186"/>
      <c r="AT137" s="186"/>
      <c r="AU137" s="181"/>
      <c r="AV137" s="186"/>
      <c r="AW137" s="186"/>
      <c r="BG137" s="289"/>
      <c r="BH137" s="219"/>
      <c r="BI137" s="219"/>
      <c r="BM137" s="219"/>
      <c r="BN137" s="219"/>
      <c r="BO137" s="219"/>
      <c r="BP137" s="181"/>
      <c r="BQ137" s="186"/>
      <c r="BR137" s="186"/>
      <c r="DI137" s="181"/>
      <c r="DJ137" s="186"/>
      <c r="DK137" s="186"/>
      <c r="DO137" s="181"/>
      <c r="DP137" s="186"/>
      <c r="DQ137" s="186"/>
      <c r="DS137" s="363"/>
      <c r="DT137" s="363"/>
      <c r="ED137" s="164"/>
      <c r="EE137" s="223" t="s">
        <v>290</v>
      </c>
      <c r="EF137" s="225">
        <f>KURT(EF3:EF131)</f>
        <v>2.6402219361928734</v>
      </c>
      <c r="EG137" s="226">
        <f>KURT(EG3:EG131)</f>
        <v>2.7659226786090021</v>
      </c>
      <c r="EH137" s="625">
        <f>EF137-EG137</f>
        <v>-0.12570074241612872</v>
      </c>
      <c r="EI137" s="629"/>
      <c r="EJ137" s="275" t="s">
        <v>235</v>
      </c>
      <c r="EK137" s="224">
        <v>129</v>
      </c>
      <c r="EL137" s="276">
        <v>129</v>
      </c>
    </row>
    <row r="138" spans="1:142">
      <c r="AI138" s="360"/>
      <c r="AJ138" s="362"/>
      <c r="AK138" s="360"/>
      <c r="AL138" s="181"/>
      <c r="AM138" s="186"/>
      <c r="AN138" s="186"/>
      <c r="AO138" s="360"/>
      <c r="AP138" s="186"/>
      <c r="AQ138" s="219"/>
      <c r="AR138" s="181"/>
      <c r="AS138" s="186"/>
      <c r="AT138" s="186"/>
      <c r="AU138" s="181"/>
      <c r="AV138" s="186"/>
      <c r="AW138" s="186"/>
      <c r="BG138" s="289"/>
      <c r="BH138" s="219"/>
      <c r="BI138" s="219"/>
      <c r="BM138" s="219"/>
      <c r="BN138" s="219"/>
      <c r="BO138" s="219"/>
      <c r="BP138" s="181"/>
      <c r="BQ138" s="186"/>
      <c r="BR138" s="186"/>
      <c r="DI138" s="181"/>
      <c r="DJ138" s="186"/>
      <c r="DK138" s="186"/>
      <c r="DO138" s="181"/>
      <c r="DP138" s="186"/>
      <c r="DQ138" s="186"/>
      <c r="DS138" s="363"/>
      <c r="DT138" s="363"/>
      <c r="ED138" s="164"/>
      <c r="EE138" s="223"/>
      <c r="EF138" s="523"/>
      <c r="EG138" s="524"/>
      <c r="EH138" s="374"/>
      <c r="EI138" s="360"/>
      <c r="EJ138" s="275" t="s">
        <v>237</v>
      </c>
      <c r="EK138" s="224">
        <v>0.9997945743297566</v>
      </c>
      <c r="EL138" s="276"/>
    </row>
    <row r="139" spans="1:142">
      <c r="AI139" s="360"/>
      <c r="AJ139" s="362"/>
      <c r="AK139" s="360"/>
      <c r="AL139" s="181"/>
      <c r="AM139" s="186"/>
      <c r="AN139" s="186"/>
      <c r="AO139" s="360"/>
      <c r="AP139" s="186"/>
      <c r="AQ139" s="219"/>
      <c r="AR139" s="181"/>
      <c r="AS139" s="186"/>
      <c r="AT139" s="186"/>
      <c r="AU139" s="181"/>
      <c r="AV139" s="186"/>
      <c r="AW139" s="186"/>
      <c r="BG139" s="289"/>
      <c r="BH139" s="219"/>
      <c r="BI139" s="219"/>
      <c r="BM139" s="219"/>
      <c r="BN139" s="219"/>
      <c r="BO139" s="219"/>
      <c r="BP139" s="181"/>
      <c r="BQ139" s="186"/>
      <c r="BR139" s="186"/>
      <c r="DI139" s="181"/>
      <c r="DJ139" s="186"/>
      <c r="DK139" s="186"/>
      <c r="DO139" s="181"/>
      <c r="DP139" s="186"/>
      <c r="DQ139" s="186"/>
      <c r="DS139" s="363"/>
      <c r="DT139" s="363"/>
      <c r="ED139" s="164"/>
      <c r="EE139" s="222" t="s">
        <v>236</v>
      </c>
      <c r="EF139" s="227">
        <f>CORREL(EF3:EF131,EG3:EG131)</f>
        <v>0.9997945743297566</v>
      </c>
      <c r="EG139" s="222"/>
      <c r="EH139" s="626"/>
      <c r="EI139" s="360"/>
      <c r="EJ139" s="275" t="s">
        <v>238</v>
      </c>
      <c r="EK139" s="224">
        <v>0</v>
      </c>
      <c r="EL139" s="276"/>
    </row>
    <row r="140" spans="1:142">
      <c r="AI140" s="360"/>
      <c r="AJ140" s="362"/>
      <c r="AK140" s="360"/>
      <c r="AL140" s="181"/>
      <c r="AM140" s="186"/>
      <c r="AN140" s="186"/>
      <c r="AO140" s="360"/>
      <c r="AP140" s="186"/>
      <c r="AQ140" s="219"/>
      <c r="AR140" s="181"/>
      <c r="AS140" s="186"/>
      <c r="AT140" s="186"/>
      <c r="AU140" s="181"/>
      <c r="AV140" s="186"/>
      <c r="AW140" s="186"/>
      <c r="BM140" s="219"/>
      <c r="BN140" s="219"/>
      <c r="BO140" s="219"/>
      <c r="BP140" s="181"/>
      <c r="BQ140" s="186"/>
      <c r="BR140" s="186"/>
      <c r="DI140" s="181"/>
      <c r="DJ140" s="186"/>
      <c r="DK140" s="186"/>
      <c r="DO140" s="181"/>
      <c r="DP140" s="186"/>
      <c r="DQ140" s="186"/>
      <c r="EE140" s="223"/>
      <c r="EF140" s="621"/>
      <c r="EG140" s="622"/>
      <c r="EJ140" s="275" t="s">
        <v>240</v>
      </c>
      <c r="EK140" s="224">
        <v>128</v>
      </c>
      <c r="EL140" s="276"/>
    </row>
    <row r="141" spans="1:142">
      <c r="AI141" s="360"/>
      <c r="AJ141" s="362"/>
      <c r="AK141" s="360"/>
      <c r="AL141" s="181"/>
      <c r="AM141" s="186"/>
      <c r="AN141" s="186"/>
      <c r="AO141" s="360"/>
      <c r="AP141" s="186"/>
      <c r="AQ141" s="219"/>
      <c r="AR141" s="181"/>
      <c r="AS141" s="186"/>
      <c r="AT141" s="186"/>
      <c r="AU141" s="181"/>
      <c r="AV141" s="186"/>
      <c r="AW141" s="186"/>
      <c r="BM141" s="181"/>
      <c r="BN141" s="181"/>
      <c r="BO141" s="181"/>
      <c r="BP141" s="181"/>
      <c r="BQ141" s="186"/>
      <c r="BR141" s="186"/>
      <c r="DI141" s="181"/>
      <c r="DJ141" s="186"/>
      <c r="DK141" s="186"/>
      <c r="DO141" s="181"/>
      <c r="DP141" s="186"/>
      <c r="DQ141" s="186"/>
      <c r="EE141" s="230"/>
      <c r="EF141" s="173"/>
      <c r="EG141" s="231"/>
      <c r="EJ141" s="275" t="s">
        <v>242</v>
      </c>
      <c r="EK141" s="224">
        <v>0.86410110387993233</v>
      </c>
      <c r="EL141" s="276"/>
    </row>
    <row r="142" spans="1:142">
      <c r="AI142" s="360"/>
      <c r="AJ142" s="362"/>
      <c r="AK142" s="360"/>
      <c r="AL142" s="181"/>
      <c r="AM142" s="186"/>
      <c r="AN142" s="186"/>
      <c r="AO142" s="360"/>
      <c r="AP142" s="186"/>
      <c r="AQ142" s="219"/>
      <c r="AR142" s="181"/>
      <c r="AS142" s="186"/>
      <c r="AT142" s="186"/>
      <c r="AU142" s="181"/>
      <c r="AV142" s="186"/>
      <c r="AW142" s="186"/>
      <c r="BM142" s="181"/>
      <c r="BN142" s="181"/>
      <c r="BO142" s="181"/>
      <c r="BP142" s="181"/>
      <c r="BQ142" s="186"/>
      <c r="BR142" s="186"/>
      <c r="DI142" s="181"/>
      <c r="DJ142" s="186"/>
      <c r="DK142" s="186"/>
      <c r="DO142" s="181"/>
      <c r="DP142" s="186"/>
      <c r="DQ142" s="186"/>
      <c r="EE142" s="623"/>
      <c r="EF142" s="627"/>
      <c r="EJ142" s="275" t="s">
        <v>244</v>
      </c>
      <c r="EK142" s="224">
        <v>0.19457437103703995</v>
      </c>
      <c r="EL142" s="276"/>
    </row>
    <row r="143" spans="1:142">
      <c r="AI143" s="360"/>
      <c r="AJ143" s="362"/>
      <c r="AK143" s="360"/>
      <c r="AL143" s="181"/>
      <c r="AM143" s="186"/>
      <c r="AN143" s="186"/>
      <c r="AO143" s="360"/>
      <c r="AP143" s="186"/>
      <c r="AQ143" s="219"/>
      <c r="AR143" s="181"/>
      <c r="AS143" s="186"/>
      <c r="AT143" s="186"/>
      <c r="AU143" s="181"/>
      <c r="AV143" s="186"/>
      <c r="AW143" s="186"/>
      <c r="BM143" s="181"/>
      <c r="BN143" s="181"/>
      <c r="BO143" s="181"/>
      <c r="BP143" s="181"/>
      <c r="BQ143" s="186"/>
      <c r="BR143" s="186"/>
      <c r="DI143" s="181"/>
      <c r="DJ143" s="186"/>
      <c r="DK143" s="186"/>
      <c r="DO143" s="181"/>
      <c r="DP143" s="186"/>
      <c r="DQ143" s="186"/>
      <c r="EJ143" s="275" t="s">
        <v>246</v>
      </c>
      <c r="EK143" s="224">
        <v>1.6568452260814905</v>
      </c>
      <c r="EL143" s="276"/>
    </row>
    <row r="144" spans="1:142">
      <c r="AI144" s="360"/>
      <c r="AJ144" s="362"/>
      <c r="AK144" s="360"/>
      <c r="AL144" s="181"/>
      <c r="AM144" s="186"/>
      <c r="AN144" s="186"/>
      <c r="AO144" s="360"/>
      <c r="AP144" s="186"/>
      <c r="AQ144" s="219"/>
      <c r="AR144" s="181"/>
      <c r="AS144" s="186"/>
      <c r="AT144" s="186"/>
      <c r="AU144" s="181"/>
      <c r="AV144" s="186"/>
      <c r="AW144" s="186"/>
      <c r="BM144" s="181"/>
      <c r="BN144" s="181"/>
      <c r="BO144" s="181"/>
      <c r="BP144" s="181"/>
      <c r="BQ144" s="186"/>
      <c r="BR144" s="186"/>
      <c r="DI144" s="181"/>
      <c r="DJ144" s="186"/>
      <c r="DK144" s="186"/>
      <c r="DO144" s="181"/>
      <c r="DP144" s="186"/>
      <c r="DQ144" s="186"/>
      <c r="EJ144" s="275" t="s">
        <v>248</v>
      </c>
      <c r="EK144" s="224">
        <v>0.3891487420740799</v>
      </c>
      <c r="EL144" s="276"/>
    </row>
    <row r="145" spans="35:143">
      <c r="AI145" s="360"/>
      <c r="AJ145" s="362"/>
      <c r="AK145" s="360"/>
      <c r="AL145" s="181"/>
      <c r="AM145" s="186"/>
      <c r="AN145" s="186"/>
      <c r="AO145" s="360"/>
      <c r="AP145" s="186"/>
      <c r="AQ145" s="219"/>
      <c r="AR145" s="181"/>
      <c r="AS145" s="186"/>
      <c r="AT145" s="186"/>
      <c r="AU145" s="181"/>
      <c r="AV145" s="186"/>
      <c r="AW145" s="186"/>
      <c r="BM145" s="181"/>
      <c r="BN145" s="181"/>
      <c r="BO145" s="181"/>
      <c r="BP145" s="181"/>
      <c r="BQ145" s="186"/>
      <c r="BR145" s="186"/>
      <c r="DI145" s="181"/>
      <c r="DJ145" s="186"/>
      <c r="DK145" s="186"/>
      <c r="DO145" s="181"/>
      <c r="DP145" s="186"/>
      <c r="DQ145" s="186"/>
      <c r="EJ145" s="277" t="s">
        <v>250</v>
      </c>
      <c r="EK145" s="278">
        <v>1.9786708498378349</v>
      </c>
      <c r="EL145" s="279"/>
    </row>
    <row r="146" spans="35:143">
      <c r="AI146" s="360"/>
      <c r="AJ146" s="362"/>
      <c r="AK146" s="360"/>
      <c r="AL146" s="181"/>
      <c r="AM146" s="186"/>
      <c r="AN146" s="186"/>
      <c r="AO146" s="360"/>
      <c r="AP146" s="186"/>
      <c r="AQ146" s="219"/>
      <c r="AR146" s="181"/>
      <c r="AS146" s="186"/>
      <c r="AT146" s="186"/>
      <c r="AU146" s="181"/>
      <c r="AV146" s="186"/>
      <c r="AW146" s="186"/>
      <c r="BM146" s="181"/>
      <c r="BN146" s="181"/>
      <c r="BO146" s="181"/>
      <c r="BP146" s="181"/>
      <c r="BQ146" s="186"/>
      <c r="BR146" s="186"/>
      <c r="DI146" s="181"/>
      <c r="DJ146" s="186"/>
      <c r="DK146" s="186"/>
      <c r="DO146" s="181"/>
      <c r="DP146" s="186"/>
      <c r="DQ146" s="186"/>
    </row>
    <row r="147" spans="35:143">
      <c r="AI147" s="360"/>
      <c r="AJ147" s="362"/>
      <c r="AK147" s="360"/>
      <c r="AL147" s="181"/>
      <c r="AM147" s="186"/>
      <c r="AN147" s="186"/>
      <c r="AO147" s="360"/>
      <c r="AP147" s="186"/>
      <c r="AQ147" s="219"/>
      <c r="AR147" s="181"/>
      <c r="AS147" s="186"/>
      <c r="AT147" s="186"/>
      <c r="AU147" s="181"/>
      <c r="AV147" s="186"/>
      <c r="AW147" s="186"/>
      <c r="BM147" s="181"/>
      <c r="BN147" s="181"/>
      <c r="BO147" s="181"/>
      <c r="BP147" s="181"/>
      <c r="BQ147" s="186"/>
      <c r="BR147" s="186"/>
      <c r="DI147" s="181"/>
      <c r="DJ147" s="186"/>
      <c r="DK147" s="186"/>
      <c r="DO147" s="181"/>
      <c r="DP147" s="186"/>
      <c r="DQ147" s="186"/>
      <c r="EJ147" s="280" t="s">
        <v>239</v>
      </c>
      <c r="EK147" s="281"/>
      <c r="EL147" s="281"/>
      <c r="EM147" s="633" t="s">
        <v>291</v>
      </c>
    </row>
    <row r="148" spans="35:143">
      <c r="AI148" s="360"/>
      <c r="AJ148" s="362"/>
      <c r="AK148" s="360"/>
      <c r="AL148" s="181"/>
      <c r="AM148" s="186"/>
      <c r="AN148" s="186"/>
      <c r="AO148" s="360"/>
      <c r="AP148" s="186"/>
      <c r="AQ148" s="219"/>
      <c r="AR148" s="181"/>
      <c r="AS148" s="186"/>
      <c r="AT148" s="186"/>
      <c r="AU148" s="181"/>
      <c r="AV148" s="186"/>
      <c r="AW148" s="186"/>
      <c r="BM148" s="181"/>
      <c r="BN148" s="181"/>
      <c r="BO148" s="181"/>
      <c r="BP148" s="181"/>
      <c r="BQ148" s="186"/>
      <c r="BR148" s="186"/>
      <c r="DI148" s="181"/>
      <c r="DJ148" s="186"/>
      <c r="DK148" s="186"/>
      <c r="DO148" s="181"/>
      <c r="DP148" s="186"/>
      <c r="DQ148" s="186"/>
      <c r="EJ148" s="164" t="s">
        <v>241</v>
      </c>
      <c r="EK148" s="725">
        <f>(EF139*EF135)/EG135</f>
        <v>0.99559643407849996</v>
      </c>
      <c r="EL148" s="725">
        <v>1</v>
      </c>
      <c r="EM148" s="731"/>
    </row>
    <row r="149" spans="35:143">
      <c r="AI149" s="360"/>
      <c r="AJ149" s="362"/>
      <c r="AK149" s="360"/>
      <c r="AL149" s="181"/>
      <c r="AM149" s="186"/>
      <c r="AN149" s="186"/>
      <c r="AO149" s="360"/>
      <c r="AP149" s="186"/>
      <c r="AQ149" s="219"/>
      <c r="AR149" s="181"/>
      <c r="AS149" s="186"/>
      <c r="AT149" s="186"/>
      <c r="AU149" s="181"/>
      <c r="AV149" s="186"/>
      <c r="AW149" s="186"/>
      <c r="BM149" s="181"/>
      <c r="BN149" s="181"/>
      <c r="BO149" s="181"/>
      <c r="BP149" s="181"/>
      <c r="BQ149" s="186"/>
      <c r="BR149" s="186"/>
      <c r="DI149" s="181"/>
      <c r="DJ149" s="186"/>
      <c r="DK149" s="186"/>
      <c r="DO149" s="181"/>
      <c r="DP149" s="186"/>
      <c r="DQ149" s="186"/>
      <c r="EJ149" s="164" t="s">
        <v>243</v>
      </c>
      <c r="EK149" s="726">
        <v>2.5899999999999999E-2</v>
      </c>
      <c r="EL149" s="726">
        <v>2.5899999999999999E-2</v>
      </c>
      <c r="EM149" s="731"/>
    </row>
    <row r="150" spans="35:143">
      <c r="AI150" s="360"/>
      <c r="AJ150" s="362"/>
      <c r="AK150" s="360"/>
      <c r="AL150" s="181"/>
      <c r="AM150" s="186"/>
      <c r="AN150" s="186"/>
      <c r="AO150" s="360"/>
      <c r="AP150" s="186"/>
      <c r="AQ150" s="219"/>
      <c r="AR150" s="181"/>
      <c r="AS150" s="186"/>
      <c r="AT150" s="186"/>
      <c r="AU150" s="181"/>
      <c r="AV150" s="186"/>
      <c r="AW150" s="186"/>
      <c r="BM150" s="181"/>
      <c r="BN150" s="181"/>
      <c r="BO150" s="181"/>
      <c r="BP150" s="181"/>
      <c r="BQ150" s="186"/>
      <c r="BR150" s="186"/>
      <c r="DI150" s="181"/>
      <c r="DJ150" s="186"/>
      <c r="DK150" s="186"/>
      <c r="DO150" s="181"/>
      <c r="DP150" s="186"/>
      <c r="DQ150" s="186"/>
      <c r="EJ150" s="164" t="s">
        <v>245</v>
      </c>
      <c r="EK150" s="726">
        <v>0.05</v>
      </c>
      <c r="EL150" s="726">
        <v>0.05</v>
      </c>
      <c r="EM150" s="731"/>
    </row>
    <row r="151" spans="35:143" ht="15.75">
      <c r="AI151" s="360"/>
      <c r="AJ151" s="362"/>
      <c r="AK151" s="360"/>
      <c r="AL151" s="181"/>
      <c r="AM151" s="186"/>
      <c r="AN151" s="186"/>
      <c r="AO151" s="360"/>
      <c r="AP151" s="186"/>
      <c r="AQ151" s="219"/>
      <c r="AR151" s="181"/>
      <c r="AS151" s="186"/>
      <c r="AT151" s="186"/>
      <c r="AU151" s="181"/>
      <c r="AV151" s="186"/>
      <c r="AW151" s="186"/>
      <c r="BM151" s="181"/>
      <c r="BN151" s="181"/>
      <c r="BO151" s="181"/>
      <c r="BP151" s="181"/>
      <c r="BQ151" s="186"/>
      <c r="BR151" s="186"/>
      <c r="DI151" s="181"/>
      <c r="DJ151" s="186"/>
      <c r="DK151" s="186"/>
      <c r="DO151" s="181"/>
      <c r="DP151" s="186"/>
      <c r="DQ151" s="186"/>
      <c r="EJ151" s="164" t="s">
        <v>247</v>
      </c>
      <c r="EK151" s="727">
        <f>EK149+EK148*EK150</f>
        <v>7.567982170392501E-2</v>
      </c>
      <c r="EL151" s="727">
        <f>EL149+EL148*EL150</f>
        <v>7.5899999999999995E-2</v>
      </c>
      <c r="EM151" s="732"/>
    </row>
    <row r="152" spans="35:143">
      <c r="AI152" s="360"/>
      <c r="AJ152" s="362"/>
      <c r="AK152" s="360"/>
      <c r="AL152" s="181"/>
      <c r="AM152" s="186"/>
      <c r="AN152" s="186"/>
      <c r="AO152" s="360"/>
      <c r="AP152" s="186"/>
      <c r="AQ152" s="219"/>
      <c r="AR152" s="181"/>
      <c r="AS152" s="186"/>
      <c r="AT152" s="186"/>
      <c r="AU152" s="181"/>
      <c r="AV152" s="186"/>
      <c r="AW152" s="186"/>
      <c r="BM152" s="181"/>
      <c r="BN152" s="181"/>
      <c r="BO152" s="181"/>
      <c r="BP152" s="181"/>
      <c r="BQ152" s="186"/>
      <c r="BR152" s="186"/>
      <c r="DI152" s="181"/>
      <c r="DJ152" s="186"/>
      <c r="DK152" s="186"/>
      <c r="DO152" s="181"/>
      <c r="DP152" s="186"/>
      <c r="DQ152" s="186"/>
      <c r="EJ152" s="164" t="s">
        <v>249</v>
      </c>
      <c r="EK152" s="725">
        <f>(EK151-EK149)/EF135</f>
        <v>1.2016680241818714</v>
      </c>
      <c r="EL152" s="725">
        <f>(EL151-EL149)/EG135</f>
        <v>1.2019149283616053</v>
      </c>
      <c r="EM152" s="731">
        <f>EL152-EK152</f>
        <v>2.4690417973394219E-4</v>
      </c>
    </row>
    <row r="153" spans="35:143">
      <c r="AI153" s="360"/>
      <c r="AJ153" s="362"/>
      <c r="AK153" s="360"/>
      <c r="AL153" s="181"/>
      <c r="AM153" s="186"/>
      <c r="AN153" s="186"/>
      <c r="AO153" s="360"/>
      <c r="AP153" s="186"/>
      <c r="AQ153" s="219"/>
      <c r="AR153" s="181"/>
      <c r="AS153" s="186"/>
      <c r="AT153" s="186"/>
      <c r="AU153" s="181"/>
      <c r="AV153" s="186"/>
      <c r="AW153" s="186"/>
      <c r="BM153" s="181"/>
      <c r="BN153" s="181"/>
      <c r="BO153" s="181"/>
      <c r="BP153" s="181"/>
      <c r="BQ153" s="186"/>
      <c r="BR153" s="186"/>
      <c r="DI153" s="181"/>
      <c r="DJ153" s="186"/>
      <c r="DK153" s="186"/>
      <c r="DO153" s="181"/>
      <c r="DP153" s="186"/>
      <c r="DQ153" s="186"/>
      <c r="EJ153" s="164"/>
      <c r="EK153" s="725"/>
      <c r="EL153" s="725"/>
      <c r="EM153" s="731"/>
    </row>
    <row r="154" spans="35:143">
      <c r="AI154" s="360"/>
      <c r="AJ154" s="362"/>
      <c r="AK154" s="360"/>
      <c r="AL154" s="181"/>
      <c r="AM154" s="186"/>
      <c r="AN154" s="186"/>
      <c r="AO154" s="360"/>
      <c r="AP154" s="186"/>
      <c r="AQ154" s="219"/>
      <c r="AR154" s="181"/>
      <c r="AS154" s="186"/>
      <c r="AT154" s="186"/>
      <c r="AU154" s="181"/>
      <c r="AV154" s="186"/>
      <c r="AW154" s="186"/>
      <c r="BM154" s="181"/>
      <c r="BN154" s="181"/>
      <c r="BO154" s="181"/>
      <c r="BP154" s="181"/>
      <c r="BQ154" s="186"/>
      <c r="BR154" s="186"/>
      <c r="DI154" s="181"/>
      <c r="DJ154" s="186"/>
      <c r="DK154" s="186"/>
      <c r="DO154" s="181"/>
      <c r="DP154" s="186"/>
      <c r="DQ154" s="186"/>
      <c r="EJ154" s="164" t="s">
        <v>293</v>
      </c>
      <c r="EK154" s="728">
        <v>4380000000000</v>
      </c>
      <c r="EL154" s="725"/>
      <c r="EM154" s="731"/>
    </row>
    <row r="155" spans="35:143">
      <c r="AI155" s="360"/>
      <c r="AJ155" s="362"/>
      <c r="AK155" s="360"/>
      <c r="AL155" s="181"/>
      <c r="AM155" s="186"/>
      <c r="AN155" s="186"/>
      <c r="AO155" s="360"/>
      <c r="AP155" s="186"/>
      <c r="AQ155" s="219"/>
      <c r="AR155" s="181"/>
      <c r="AS155" s="186"/>
      <c r="AT155" s="186"/>
      <c r="AU155" s="181"/>
      <c r="AV155" s="186"/>
      <c r="AW155" s="186"/>
      <c r="BM155" s="181"/>
      <c r="BN155" s="181"/>
      <c r="BO155" s="181"/>
      <c r="BP155" s="181"/>
      <c r="BQ155" s="186"/>
      <c r="BR155" s="186"/>
      <c r="DI155" s="181"/>
      <c r="DJ155" s="186"/>
      <c r="DK155" s="186"/>
      <c r="DO155" s="181"/>
      <c r="DP155" s="186"/>
      <c r="DQ155" s="186"/>
      <c r="EJ155" s="164" t="s">
        <v>252</v>
      </c>
      <c r="EK155" s="728">
        <f>EK154*EG135</f>
        <v>182209235306.30463</v>
      </c>
      <c r="EL155" s="725"/>
      <c r="EM155" s="731"/>
    </row>
    <row r="156" spans="35:143">
      <c r="AI156" s="360"/>
      <c r="AJ156" s="362"/>
      <c r="AK156" s="360"/>
      <c r="AL156" s="181"/>
      <c r="AM156" s="186"/>
      <c r="AN156" s="186"/>
      <c r="AO156" s="360"/>
      <c r="AP156" s="186"/>
      <c r="AQ156" s="219"/>
      <c r="AR156" s="181"/>
      <c r="AS156" s="186"/>
      <c r="AT156" s="186"/>
      <c r="AU156" s="181"/>
      <c r="AV156" s="186"/>
      <c r="AW156" s="186"/>
      <c r="BM156" s="181"/>
      <c r="BN156" s="181"/>
      <c r="BO156" s="181"/>
      <c r="BP156" s="181"/>
      <c r="BQ156" s="186"/>
      <c r="BR156" s="186"/>
      <c r="DI156" s="181"/>
      <c r="DJ156" s="186"/>
      <c r="DK156" s="186"/>
      <c r="DO156" s="181"/>
      <c r="DP156" s="186"/>
      <c r="DQ156" s="186"/>
      <c r="EJ156" s="164" t="s">
        <v>318</v>
      </c>
      <c r="EK156" s="728">
        <f>EK155*EM152</f>
        <v>44988221.783252001</v>
      </c>
      <c r="EL156" s="725"/>
      <c r="EM156" s="731"/>
    </row>
    <row r="157" spans="35:143">
      <c r="AI157" s="360"/>
      <c r="AJ157" s="362"/>
      <c r="AK157" s="360"/>
      <c r="AL157" s="181"/>
      <c r="AM157" s="186"/>
      <c r="AN157" s="186"/>
      <c r="AO157" s="360"/>
      <c r="AP157" s="186"/>
      <c r="AQ157" s="219"/>
      <c r="AR157" s="181"/>
      <c r="AS157" s="186"/>
      <c r="AT157" s="186"/>
      <c r="AU157" s="181"/>
      <c r="AV157" s="186"/>
      <c r="AW157" s="186"/>
      <c r="BM157" s="181"/>
      <c r="BN157" s="181"/>
      <c r="BO157" s="181"/>
      <c r="BP157" s="181"/>
      <c r="BQ157" s="186"/>
      <c r="BR157" s="186"/>
      <c r="DI157" s="181"/>
      <c r="DJ157" s="186"/>
      <c r="DK157" s="186"/>
      <c r="DO157" s="181"/>
      <c r="DP157" s="186"/>
      <c r="DQ157" s="186"/>
      <c r="EJ157" s="196" t="s">
        <v>319</v>
      </c>
      <c r="EK157" s="729">
        <f>EK156*(12^0.5)</f>
        <v>155843771.74153876</v>
      </c>
      <c r="EL157" s="730"/>
      <c r="EM157" s="733"/>
    </row>
    <row r="158" spans="35:143">
      <c r="AI158" s="360"/>
      <c r="AJ158" s="362"/>
      <c r="AK158" s="360"/>
      <c r="AL158" s="181"/>
      <c r="AM158" s="186"/>
      <c r="AN158" s="186"/>
      <c r="AO158" s="360"/>
      <c r="AP158" s="186"/>
      <c r="AQ158" s="219"/>
      <c r="AR158" s="181"/>
      <c r="AS158" s="186"/>
      <c r="AT158" s="186"/>
      <c r="AU158" s="181"/>
      <c r="AV158" s="186"/>
      <c r="AW158" s="186"/>
      <c r="BM158" s="181"/>
      <c r="BN158" s="181"/>
      <c r="BO158" s="181"/>
      <c r="BP158" s="181"/>
      <c r="BQ158" s="186"/>
      <c r="BR158" s="186"/>
      <c r="DI158" s="181"/>
      <c r="DJ158" s="186"/>
      <c r="DK158" s="186"/>
      <c r="DO158" s="181"/>
      <c r="DP158" s="186"/>
      <c r="DQ158" s="186"/>
    </row>
    <row r="159" spans="35:143">
      <c r="AI159" s="360"/>
      <c r="AJ159" s="362"/>
      <c r="AK159" s="360"/>
      <c r="AL159" s="181"/>
      <c r="AM159" s="186"/>
      <c r="AN159" s="186"/>
      <c r="AO159" s="360"/>
      <c r="AP159" s="186"/>
      <c r="AQ159" s="219"/>
      <c r="AR159" s="181"/>
      <c r="AS159" s="186"/>
      <c r="AT159" s="186"/>
      <c r="AU159" s="181"/>
      <c r="AV159" s="186"/>
      <c r="AW159" s="186"/>
      <c r="BM159" s="181"/>
      <c r="BN159" s="181"/>
      <c r="BO159" s="181"/>
      <c r="BP159" s="181"/>
      <c r="BQ159" s="186"/>
      <c r="BR159" s="186"/>
      <c r="DI159" s="181"/>
      <c r="DJ159" s="186"/>
      <c r="DK159" s="186"/>
      <c r="DO159" s="181"/>
      <c r="DP159" s="186"/>
      <c r="DQ159" s="186"/>
    </row>
    <row r="160" spans="35:143">
      <c r="AI160" s="360"/>
      <c r="AJ160" s="362"/>
      <c r="AK160" s="360"/>
      <c r="AL160" s="181"/>
      <c r="AM160" s="186"/>
      <c r="AN160" s="186"/>
      <c r="AO160" s="360"/>
      <c r="AP160" s="186"/>
      <c r="AQ160" s="219"/>
      <c r="AR160" s="181"/>
      <c r="AS160" s="186"/>
      <c r="AT160" s="186"/>
      <c r="AU160" s="181"/>
      <c r="AV160" s="186"/>
      <c r="AW160" s="186"/>
      <c r="BM160" s="181"/>
      <c r="BN160" s="181"/>
      <c r="BO160" s="181"/>
      <c r="BP160" s="181"/>
      <c r="BQ160" s="186"/>
      <c r="BR160" s="186"/>
      <c r="DI160" s="181"/>
      <c r="DJ160" s="186"/>
      <c r="DK160" s="186"/>
      <c r="DO160" s="181"/>
      <c r="DP160" s="186"/>
      <c r="DQ160" s="186"/>
    </row>
    <row r="161" spans="35:121">
      <c r="AI161" s="360"/>
      <c r="AJ161" s="362"/>
      <c r="AK161" s="360"/>
      <c r="AL161" s="181"/>
      <c r="AM161" s="186"/>
      <c r="AN161" s="186"/>
      <c r="AO161" s="360"/>
      <c r="AP161" s="186"/>
      <c r="AQ161" s="219"/>
      <c r="AR161" s="181"/>
      <c r="AS161" s="186"/>
      <c r="AT161" s="186"/>
      <c r="AU161" s="181"/>
      <c r="AV161" s="186"/>
      <c r="AW161" s="186"/>
      <c r="BM161" s="181"/>
      <c r="BN161" s="181"/>
      <c r="BO161" s="181"/>
      <c r="BP161" s="181"/>
      <c r="BQ161" s="186"/>
      <c r="BR161" s="186"/>
      <c r="DI161" s="181"/>
      <c r="DJ161" s="186"/>
      <c r="DK161" s="186"/>
      <c r="DO161" s="181"/>
      <c r="DP161" s="186"/>
      <c r="DQ161" s="186"/>
    </row>
    <row r="162" spans="35:121">
      <c r="AI162" s="360"/>
      <c r="AJ162" s="362"/>
      <c r="AK162" s="360"/>
      <c r="AL162" s="181"/>
      <c r="AM162" s="186"/>
      <c r="AN162" s="186"/>
      <c r="AO162" s="360"/>
      <c r="AP162" s="186"/>
      <c r="AQ162" s="219"/>
      <c r="AR162" s="181"/>
      <c r="AS162" s="186"/>
      <c r="AT162" s="186"/>
      <c r="AU162" s="181"/>
      <c r="AV162" s="186"/>
      <c r="AW162" s="186"/>
      <c r="BM162" s="181"/>
      <c r="BN162" s="181"/>
      <c r="BO162" s="181"/>
      <c r="BP162" s="181"/>
      <c r="BQ162" s="186"/>
      <c r="BR162" s="186"/>
      <c r="DI162" s="181"/>
      <c r="DJ162" s="186"/>
      <c r="DK162" s="186"/>
      <c r="DO162" s="181"/>
      <c r="DP162" s="186"/>
      <c r="DQ162" s="186"/>
    </row>
    <row r="163" spans="35:121">
      <c r="AI163" s="360"/>
      <c r="AJ163" s="362"/>
      <c r="AK163" s="360"/>
      <c r="AL163" s="181"/>
      <c r="AM163" s="186"/>
      <c r="AN163" s="186"/>
      <c r="AO163" s="360"/>
      <c r="AP163" s="186"/>
      <c r="AQ163" s="219"/>
      <c r="AR163" s="181"/>
      <c r="AS163" s="186"/>
      <c r="AT163" s="186"/>
      <c r="AU163" s="181"/>
      <c r="AV163" s="186"/>
      <c r="AW163" s="186"/>
      <c r="BM163" s="181"/>
      <c r="BN163" s="181"/>
      <c r="BO163" s="181"/>
      <c r="BP163" s="181"/>
      <c r="BQ163" s="186"/>
      <c r="BR163" s="186"/>
      <c r="DI163" s="181"/>
      <c r="DJ163" s="186"/>
      <c r="DK163" s="186"/>
      <c r="DO163" s="181"/>
      <c r="DP163" s="186"/>
      <c r="DQ163" s="186"/>
    </row>
    <row r="164" spans="35:121">
      <c r="AI164" s="360"/>
      <c r="AJ164" s="362"/>
      <c r="AK164" s="360"/>
      <c r="AL164" s="181"/>
      <c r="AM164" s="186"/>
      <c r="AN164" s="186"/>
      <c r="AO164" s="360"/>
      <c r="AP164" s="186"/>
      <c r="AQ164" s="219"/>
      <c r="AR164" s="181"/>
      <c r="AS164" s="186"/>
      <c r="AT164" s="186"/>
      <c r="AU164" s="181"/>
      <c r="AV164" s="186"/>
      <c r="AW164" s="186"/>
      <c r="BM164" s="181"/>
      <c r="BN164" s="181"/>
      <c r="BO164" s="181"/>
      <c r="BP164" s="181"/>
      <c r="BQ164" s="186"/>
      <c r="BR164" s="186"/>
      <c r="DI164" s="181"/>
      <c r="DJ164" s="186"/>
      <c r="DK164" s="186"/>
      <c r="DO164" s="181"/>
      <c r="DP164" s="186"/>
      <c r="DQ164" s="186"/>
    </row>
    <row r="165" spans="35:121">
      <c r="AI165" s="360"/>
      <c r="AJ165" s="362"/>
      <c r="AK165" s="360"/>
      <c r="AL165" s="181"/>
      <c r="AM165" s="186"/>
      <c r="AN165" s="186"/>
      <c r="AO165" s="360"/>
      <c r="AP165" s="186"/>
      <c r="AQ165" s="219"/>
      <c r="AR165" s="181"/>
      <c r="AS165" s="186"/>
      <c r="AT165" s="186"/>
      <c r="AU165" s="181"/>
      <c r="AV165" s="186"/>
      <c r="AW165" s="186"/>
      <c r="BM165" s="181"/>
      <c r="BN165" s="181"/>
      <c r="BO165" s="181"/>
      <c r="BP165" s="181"/>
      <c r="BQ165" s="186"/>
      <c r="BR165" s="186"/>
      <c r="DI165" s="181"/>
      <c r="DJ165" s="186"/>
      <c r="DK165" s="186"/>
      <c r="DO165" s="181"/>
      <c r="DP165" s="186"/>
      <c r="DQ165" s="186"/>
    </row>
    <row r="166" spans="35:121">
      <c r="AI166" s="360"/>
      <c r="AJ166" s="362"/>
      <c r="AK166" s="360"/>
      <c r="AL166" s="181"/>
      <c r="AM166" s="186"/>
      <c r="AN166" s="186"/>
      <c r="AO166" s="360"/>
      <c r="AP166" s="186"/>
      <c r="AQ166" s="219"/>
      <c r="AR166" s="181"/>
      <c r="AS166" s="186"/>
      <c r="AT166" s="186"/>
      <c r="AU166" s="181"/>
      <c r="AV166" s="186"/>
      <c r="AW166" s="186"/>
      <c r="BM166" s="181"/>
      <c r="BN166" s="181"/>
      <c r="BO166" s="181"/>
      <c r="BP166" s="181"/>
      <c r="BQ166" s="186"/>
      <c r="BR166" s="186"/>
      <c r="DI166" s="181"/>
      <c r="DJ166" s="186"/>
      <c r="DK166" s="186"/>
      <c r="DO166" s="181"/>
      <c r="DP166" s="186"/>
      <c r="DQ166" s="186"/>
    </row>
    <row r="167" spans="35:121">
      <c r="AI167" s="360"/>
      <c r="AJ167" s="362"/>
      <c r="AK167" s="360"/>
      <c r="AL167" s="181"/>
      <c r="AM167" s="186"/>
      <c r="AN167" s="186"/>
      <c r="AO167" s="360"/>
      <c r="AP167" s="186"/>
      <c r="AQ167" s="219"/>
      <c r="AR167" s="181"/>
      <c r="AS167" s="186"/>
      <c r="AT167" s="186"/>
      <c r="AU167" s="181"/>
      <c r="AV167" s="186"/>
      <c r="AW167" s="186"/>
      <c r="BM167" s="181"/>
      <c r="BN167" s="181"/>
      <c r="BO167" s="181"/>
      <c r="BP167" s="181"/>
      <c r="BQ167" s="186"/>
      <c r="BR167" s="186"/>
      <c r="DI167" s="181"/>
      <c r="DJ167" s="186"/>
      <c r="DK167" s="186"/>
      <c r="DO167" s="181"/>
      <c r="DP167" s="186"/>
      <c r="DQ167" s="186"/>
    </row>
    <row r="168" spans="35:121">
      <c r="AI168" s="360"/>
      <c r="AJ168" s="362"/>
      <c r="AK168" s="360"/>
      <c r="AL168" s="181"/>
      <c r="AM168" s="186"/>
      <c r="AN168" s="186"/>
      <c r="AO168" s="360"/>
      <c r="AP168" s="186"/>
      <c r="AQ168" s="219"/>
      <c r="AR168" s="181"/>
      <c r="AS168" s="186"/>
      <c r="AT168" s="186"/>
      <c r="AU168" s="181"/>
      <c r="AV168" s="186"/>
      <c r="AW168" s="186"/>
      <c r="BM168" s="181"/>
      <c r="BN168" s="181"/>
      <c r="BO168" s="181"/>
      <c r="BP168" s="181"/>
      <c r="BQ168" s="186"/>
      <c r="BR168" s="186"/>
      <c r="DI168" s="181"/>
      <c r="DJ168" s="186"/>
      <c r="DK168" s="186"/>
      <c r="DO168" s="181"/>
      <c r="DP168" s="186"/>
      <c r="DQ168" s="186"/>
    </row>
    <row r="169" spans="35:121">
      <c r="AI169" s="360"/>
      <c r="AJ169" s="362"/>
      <c r="AK169" s="360"/>
      <c r="AL169" s="181"/>
      <c r="AM169" s="186"/>
      <c r="AN169" s="186"/>
      <c r="AO169" s="360"/>
      <c r="AP169" s="186"/>
      <c r="AQ169" s="219"/>
      <c r="AR169" s="181"/>
      <c r="AS169" s="186"/>
      <c r="AT169" s="186"/>
      <c r="AU169" s="181"/>
      <c r="AV169" s="186"/>
      <c r="AW169" s="186"/>
      <c r="BM169" s="181"/>
      <c r="BN169" s="181"/>
      <c r="BO169" s="181"/>
      <c r="BP169" s="181"/>
      <c r="BQ169" s="186"/>
      <c r="BR169" s="186"/>
      <c r="DI169" s="181"/>
      <c r="DJ169" s="186"/>
      <c r="DK169" s="186"/>
      <c r="DO169" s="181"/>
      <c r="DP169" s="186"/>
      <c r="DQ169" s="186"/>
    </row>
    <row r="170" spans="35:121">
      <c r="AI170" s="360"/>
      <c r="AJ170" s="362"/>
      <c r="AK170" s="360"/>
      <c r="AL170" s="181"/>
      <c r="AM170" s="186"/>
      <c r="AN170" s="186"/>
      <c r="AO170" s="360"/>
      <c r="AP170" s="186"/>
      <c r="AQ170" s="219"/>
      <c r="AR170" s="181"/>
      <c r="AS170" s="186"/>
      <c r="AT170" s="186"/>
      <c r="AU170" s="181"/>
      <c r="AV170" s="186"/>
      <c r="AW170" s="186"/>
      <c r="BM170" s="181"/>
      <c r="BN170" s="181"/>
      <c r="BO170" s="181"/>
      <c r="BP170" s="181"/>
      <c r="BQ170" s="186"/>
      <c r="BR170" s="186"/>
      <c r="DI170" s="181"/>
      <c r="DJ170" s="186"/>
      <c r="DK170" s="186"/>
      <c r="DO170" s="181"/>
      <c r="DP170" s="186"/>
      <c r="DQ170" s="186"/>
    </row>
    <row r="171" spans="35:121">
      <c r="AI171" s="360"/>
      <c r="AJ171" s="362"/>
      <c r="AK171" s="360"/>
      <c r="AL171" s="181"/>
      <c r="AM171" s="186"/>
      <c r="AN171" s="186"/>
      <c r="AO171" s="360"/>
      <c r="AP171" s="186"/>
      <c r="AQ171" s="219"/>
      <c r="AR171" s="181"/>
      <c r="AS171" s="186"/>
      <c r="AT171" s="186"/>
      <c r="AU171" s="181"/>
      <c r="AV171" s="186"/>
      <c r="AW171" s="186"/>
      <c r="BM171" s="181"/>
      <c r="BN171" s="181"/>
      <c r="BO171" s="181"/>
      <c r="BP171" s="181"/>
      <c r="BQ171" s="186"/>
      <c r="BR171" s="186"/>
      <c r="DI171" s="181"/>
      <c r="DJ171" s="186"/>
      <c r="DK171" s="186"/>
      <c r="DO171" s="181"/>
      <c r="DP171" s="186"/>
      <c r="DQ171" s="186"/>
    </row>
    <row r="172" spans="35:121">
      <c r="AI172" s="360"/>
      <c r="AJ172" s="362"/>
      <c r="AK172" s="360"/>
      <c r="AL172" s="181"/>
      <c r="AM172" s="186"/>
      <c r="AN172" s="186"/>
      <c r="AO172" s="360"/>
      <c r="AP172" s="186"/>
      <c r="AQ172" s="219"/>
      <c r="AR172" s="181"/>
      <c r="AS172" s="186"/>
      <c r="AT172" s="186"/>
      <c r="AU172" s="181"/>
      <c r="AV172" s="186"/>
      <c r="AW172" s="186"/>
      <c r="BM172" s="181"/>
      <c r="BN172" s="181"/>
      <c r="BO172" s="181"/>
      <c r="BP172" s="181"/>
      <c r="BQ172" s="186"/>
      <c r="BR172" s="186"/>
      <c r="DI172" s="181"/>
      <c r="DJ172" s="186"/>
      <c r="DK172" s="186"/>
      <c r="DO172" s="181"/>
      <c r="DP172" s="186"/>
      <c r="DQ172" s="186"/>
    </row>
    <row r="173" spans="35:121">
      <c r="AI173" s="360"/>
      <c r="AJ173" s="362"/>
      <c r="AK173" s="360"/>
      <c r="AL173" s="181"/>
      <c r="AM173" s="186"/>
      <c r="AN173" s="186"/>
      <c r="AO173" s="360"/>
      <c r="AP173" s="186"/>
      <c r="AQ173" s="219"/>
      <c r="AR173" s="181"/>
      <c r="AS173" s="186"/>
      <c r="AT173" s="186"/>
      <c r="AU173" s="181"/>
      <c r="AV173" s="186"/>
      <c r="AW173" s="186"/>
      <c r="BM173" s="181"/>
      <c r="BN173" s="181"/>
      <c r="BO173" s="181"/>
      <c r="BP173" s="181"/>
      <c r="BQ173" s="186"/>
      <c r="BR173" s="186"/>
      <c r="DI173" s="181"/>
      <c r="DJ173" s="186"/>
      <c r="DK173" s="186"/>
      <c r="DO173" s="181"/>
      <c r="DP173" s="186"/>
      <c r="DQ173" s="186"/>
    </row>
    <row r="174" spans="35:121">
      <c r="AI174" s="360"/>
      <c r="AJ174" s="362"/>
      <c r="AK174" s="360"/>
      <c r="AL174" s="181"/>
      <c r="AM174" s="186"/>
      <c r="AN174" s="186"/>
      <c r="AO174" s="360"/>
      <c r="AP174" s="186"/>
      <c r="AQ174" s="219"/>
      <c r="AR174" s="181"/>
      <c r="AS174" s="186"/>
      <c r="AT174" s="186"/>
      <c r="AU174" s="181"/>
      <c r="AV174" s="186"/>
      <c r="AW174" s="186"/>
      <c r="BM174" s="181"/>
      <c r="BN174" s="181"/>
      <c r="BO174" s="181"/>
      <c r="BP174" s="181"/>
      <c r="BQ174" s="186"/>
      <c r="BR174" s="186"/>
      <c r="DI174" s="181"/>
      <c r="DJ174" s="186"/>
      <c r="DK174" s="186"/>
      <c r="DO174" s="181"/>
      <c r="DP174" s="186"/>
      <c r="DQ174" s="186"/>
    </row>
    <row r="175" spans="35:121">
      <c r="AI175" s="360"/>
      <c r="AJ175" s="362"/>
      <c r="AK175" s="360"/>
      <c r="AL175" s="181"/>
      <c r="AM175" s="186"/>
      <c r="AN175" s="186"/>
      <c r="AO175" s="360"/>
      <c r="AP175" s="186"/>
      <c r="AQ175" s="219"/>
      <c r="AR175" s="181"/>
      <c r="AS175" s="186"/>
      <c r="AT175" s="186"/>
      <c r="AU175" s="181"/>
      <c r="AV175" s="186"/>
      <c r="AW175" s="186"/>
      <c r="BM175" s="181"/>
      <c r="BN175" s="181"/>
      <c r="BO175" s="181"/>
      <c r="BP175" s="181"/>
      <c r="BQ175" s="186"/>
      <c r="BR175" s="186"/>
      <c r="DI175" s="181"/>
      <c r="DJ175" s="186"/>
      <c r="DK175" s="186"/>
      <c r="DO175" s="181"/>
      <c r="DP175" s="186"/>
      <c r="DQ175" s="186"/>
    </row>
    <row r="176" spans="35:121">
      <c r="AI176" s="360"/>
      <c r="AJ176" s="362"/>
      <c r="AK176" s="360"/>
      <c r="AL176" s="181"/>
      <c r="AM176" s="186"/>
      <c r="AN176" s="186"/>
      <c r="AO176" s="360"/>
      <c r="AP176" s="186"/>
      <c r="AQ176" s="219"/>
      <c r="AR176" s="181"/>
      <c r="AS176" s="186"/>
      <c r="AT176" s="186"/>
      <c r="AU176" s="181"/>
      <c r="AV176" s="186"/>
      <c r="AW176" s="186"/>
      <c r="BM176" s="181"/>
      <c r="BN176" s="181"/>
      <c r="BO176" s="181"/>
      <c r="BP176" s="181"/>
      <c r="BQ176" s="186"/>
      <c r="BR176" s="186"/>
      <c r="DI176" s="181"/>
      <c r="DJ176" s="186"/>
      <c r="DK176" s="186"/>
      <c r="DO176" s="181"/>
      <c r="DP176" s="186"/>
      <c r="DQ176" s="186"/>
    </row>
    <row r="177" spans="35:121">
      <c r="AI177" s="360"/>
      <c r="AJ177" s="362"/>
      <c r="AK177" s="360"/>
      <c r="AL177" s="181"/>
      <c r="AM177" s="186"/>
      <c r="AN177" s="186"/>
      <c r="AO177" s="360"/>
      <c r="AP177" s="186"/>
      <c r="AQ177" s="219"/>
      <c r="AR177" s="181"/>
      <c r="AS177" s="186"/>
      <c r="AT177" s="186"/>
      <c r="AU177" s="181"/>
      <c r="AV177" s="186"/>
      <c r="AW177" s="186"/>
      <c r="BM177" s="181"/>
      <c r="BN177" s="181"/>
      <c r="BO177" s="181"/>
      <c r="BP177" s="181"/>
      <c r="BQ177" s="186"/>
      <c r="BR177" s="186"/>
      <c r="DI177" s="181"/>
      <c r="DJ177" s="186"/>
      <c r="DK177" s="186"/>
      <c r="DO177" s="181"/>
      <c r="DP177" s="186"/>
      <c r="DQ177" s="186"/>
    </row>
    <row r="178" spans="35:121">
      <c r="AI178" s="360"/>
      <c r="AJ178" s="362"/>
      <c r="AK178" s="360"/>
      <c r="AL178" s="181"/>
      <c r="AM178" s="186"/>
      <c r="AN178" s="186"/>
      <c r="AO178" s="360"/>
      <c r="AP178" s="186"/>
      <c r="AQ178" s="219"/>
      <c r="AR178" s="181"/>
      <c r="AS178" s="186"/>
      <c r="AT178" s="186"/>
      <c r="AU178" s="181"/>
      <c r="AV178" s="186"/>
      <c r="AW178" s="186"/>
      <c r="BM178" s="181"/>
      <c r="BN178" s="181"/>
      <c r="BO178" s="181"/>
      <c r="BP178" s="181"/>
      <c r="BQ178" s="186"/>
      <c r="BR178" s="186"/>
      <c r="DI178" s="181"/>
      <c r="DJ178" s="186"/>
      <c r="DK178" s="186"/>
      <c r="DO178" s="181"/>
      <c r="DP178" s="186"/>
      <c r="DQ178" s="186"/>
    </row>
    <row r="179" spans="35:121">
      <c r="AI179" s="360"/>
      <c r="AJ179" s="362"/>
      <c r="AK179" s="360"/>
      <c r="AL179" s="181"/>
      <c r="AM179" s="186"/>
      <c r="AN179" s="186"/>
      <c r="AO179" s="360"/>
      <c r="AP179" s="186"/>
      <c r="AQ179" s="219"/>
      <c r="AR179" s="181"/>
      <c r="AS179" s="186"/>
      <c r="AT179" s="186"/>
      <c r="AU179" s="181"/>
      <c r="AV179" s="186"/>
      <c r="AW179" s="186"/>
      <c r="BM179" s="181"/>
      <c r="BN179" s="181"/>
      <c r="BO179" s="181"/>
      <c r="BP179" s="181"/>
      <c r="BQ179" s="186"/>
      <c r="BR179" s="186"/>
      <c r="DI179" s="181"/>
      <c r="DJ179" s="186"/>
      <c r="DK179" s="186"/>
      <c r="DO179" s="181"/>
      <c r="DP179" s="186"/>
      <c r="DQ179" s="186"/>
    </row>
    <row r="180" spans="35:121">
      <c r="AI180" s="360"/>
      <c r="AJ180" s="362"/>
      <c r="AK180" s="360"/>
      <c r="AL180" s="181"/>
      <c r="AM180" s="186"/>
      <c r="AN180" s="186"/>
      <c r="AO180" s="360"/>
      <c r="AP180" s="186"/>
      <c r="AQ180" s="219"/>
      <c r="AR180" s="181"/>
      <c r="AS180" s="186"/>
      <c r="AT180" s="186"/>
      <c r="AU180" s="181"/>
      <c r="AV180" s="186"/>
      <c r="AW180" s="186"/>
      <c r="BM180" s="181"/>
      <c r="BN180" s="181"/>
      <c r="BO180" s="181"/>
      <c r="BP180" s="181"/>
      <c r="BQ180" s="186"/>
      <c r="BR180" s="186"/>
      <c r="DI180" s="181"/>
      <c r="DJ180" s="186"/>
      <c r="DK180" s="186"/>
      <c r="DO180" s="181"/>
      <c r="DP180" s="186"/>
      <c r="DQ180" s="186"/>
    </row>
    <row r="181" spans="35:121">
      <c r="AI181" s="360"/>
      <c r="AJ181" s="362"/>
      <c r="AK181" s="360"/>
      <c r="AL181" s="181"/>
      <c r="AM181" s="186"/>
      <c r="AN181" s="186"/>
      <c r="AO181" s="360"/>
      <c r="AP181" s="186"/>
      <c r="AQ181" s="219"/>
      <c r="AR181" s="181"/>
      <c r="AS181" s="186"/>
      <c r="AT181" s="186"/>
      <c r="AU181" s="181"/>
      <c r="AV181" s="186"/>
      <c r="AW181" s="186"/>
      <c r="BM181" s="181"/>
      <c r="BN181" s="181"/>
      <c r="BO181" s="181"/>
      <c r="BP181" s="181"/>
      <c r="BQ181" s="186"/>
      <c r="BR181" s="186"/>
      <c r="DI181" s="181"/>
      <c r="DJ181" s="186"/>
      <c r="DK181" s="186"/>
      <c r="DO181" s="181"/>
      <c r="DP181" s="186"/>
      <c r="DQ181" s="186"/>
    </row>
    <row r="182" spans="35:121">
      <c r="AI182" s="360"/>
      <c r="AJ182" s="362"/>
      <c r="AK182" s="360"/>
      <c r="AL182" s="181"/>
      <c r="AM182" s="186"/>
      <c r="AN182" s="186"/>
      <c r="AO182" s="360"/>
      <c r="AP182" s="186"/>
      <c r="AQ182" s="219"/>
      <c r="AR182" s="181"/>
      <c r="AS182" s="186"/>
      <c r="AT182" s="186"/>
      <c r="AU182" s="181"/>
      <c r="AV182" s="186"/>
      <c r="AW182" s="186"/>
      <c r="BM182" s="181"/>
      <c r="BN182" s="181"/>
      <c r="BO182" s="181"/>
      <c r="BP182" s="181"/>
      <c r="BQ182" s="186"/>
      <c r="BR182" s="186"/>
      <c r="DI182" s="181"/>
      <c r="DJ182" s="186"/>
      <c r="DK182" s="186"/>
      <c r="DO182" s="181"/>
      <c r="DP182" s="186"/>
      <c r="DQ182" s="186"/>
    </row>
    <row r="183" spans="35:121">
      <c r="AI183" s="360"/>
      <c r="AJ183" s="362"/>
      <c r="AK183" s="360"/>
      <c r="AL183" s="181"/>
      <c r="AM183" s="186"/>
      <c r="AN183" s="186"/>
      <c r="AO183" s="360"/>
      <c r="AP183" s="186"/>
      <c r="AQ183" s="219"/>
      <c r="AR183" s="181"/>
      <c r="AS183" s="186"/>
      <c r="AT183" s="186"/>
      <c r="AU183" s="181"/>
      <c r="AV183" s="186"/>
      <c r="AW183" s="186"/>
      <c r="BM183" s="181"/>
      <c r="BN183" s="181"/>
      <c r="BO183" s="181"/>
      <c r="BP183" s="181"/>
      <c r="BQ183" s="186"/>
      <c r="BR183" s="186"/>
      <c r="DI183" s="181"/>
      <c r="DJ183" s="186"/>
      <c r="DK183" s="186"/>
      <c r="DO183" s="181"/>
      <c r="DP183" s="186"/>
      <c r="DQ183" s="186"/>
    </row>
    <row r="184" spans="35:121">
      <c r="AI184" s="360"/>
      <c r="AJ184" s="362"/>
      <c r="AK184" s="360"/>
      <c r="AL184" s="181"/>
      <c r="AM184" s="186"/>
      <c r="AN184" s="186"/>
      <c r="AO184" s="360"/>
      <c r="AP184" s="186"/>
      <c r="AQ184" s="219"/>
      <c r="AR184" s="181"/>
      <c r="AS184" s="186"/>
      <c r="AT184" s="186"/>
      <c r="AU184" s="181"/>
      <c r="AV184" s="186"/>
      <c r="AW184" s="186"/>
      <c r="BM184" s="181"/>
      <c r="BN184" s="181"/>
      <c r="BO184" s="181"/>
      <c r="BP184" s="181"/>
      <c r="BQ184" s="186"/>
      <c r="BR184" s="186"/>
      <c r="DI184" s="181"/>
      <c r="DJ184" s="186"/>
      <c r="DK184" s="186"/>
      <c r="DO184" s="181"/>
      <c r="DP184" s="186"/>
      <c r="DQ184" s="186"/>
    </row>
    <row r="185" spans="35:121">
      <c r="AI185" s="360"/>
      <c r="AJ185" s="362"/>
      <c r="AK185" s="360"/>
      <c r="AL185" s="181"/>
      <c r="AM185" s="186"/>
      <c r="AN185" s="186"/>
      <c r="AO185" s="360"/>
      <c r="AP185" s="186"/>
      <c r="AQ185" s="219"/>
      <c r="AR185" s="181"/>
      <c r="AS185" s="186"/>
      <c r="AT185" s="186"/>
      <c r="AU185" s="181"/>
      <c r="AV185" s="186"/>
      <c r="AW185" s="186"/>
      <c r="BM185" s="181"/>
      <c r="BN185" s="181"/>
      <c r="BO185" s="181"/>
      <c r="BP185" s="181"/>
      <c r="BQ185" s="186"/>
      <c r="BR185" s="186"/>
      <c r="DI185" s="181"/>
      <c r="DJ185" s="186"/>
      <c r="DK185" s="186"/>
      <c r="DO185" s="181"/>
      <c r="DP185" s="186"/>
      <c r="DQ185" s="186"/>
    </row>
    <row r="186" spans="35:121">
      <c r="AI186" s="360"/>
      <c r="AJ186" s="362"/>
      <c r="AK186" s="360"/>
      <c r="AL186" s="181"/>
      <c r="AM186" s="186"/>
      <c r="AN186" s="186"/>
      <c r="AO186" s="360"/>
      <c r="AP186" s="186"/>
      <c r="AQ186" s="219"/>
      <c r="AR186" s="181"/>
      <c r="AS186" s="186"/>
      <c r="AT186" s="186"/>
      <c r="AU186" s="181"/>
      <c r="AV186" s="186"/>
      <c r="AW186" s="186"/>
      <c r="BM186" s="181"/>
      <c r="BN186" s="181"/>
      <c r="BO186" s="181"/>
      <c r="BP186" s="181"/>
      <c r="BQ186" s="186"/>
      <c r="BR186" s="186"/>
      <c r="DI186" s="181"/>
      <c r="DJ186" s="186"/>
      <c r="DK186" s="186"/>
      <c r="DO186" s="181"/>
      <c r="DP186" s="186"/>
      <c r="DQ186" s="186"/>
    </row>
    <row r="187" spans="35:121">
      <c r="AI187" s="360"/>
      <c r="AJ187" s="362"/>
      <c r="AK187" s="360"/>
      <c r="AL187" s="181"/>
      <c r="AM187" s="186"/>
      <c r="AN187" s="186"/>
      <c r="AO187" s="360"/>
      <c r="AP187" s="186"/>
      <c r="AQ187" s="219"/>
      <c r="AR187" s="181"/>
      <c r="AS187" s="186"/>
      <c r="AT187" s="186"/>
      <c r="AU187" s="181"/>
      <c r="AV187" s="186"/>
      <c r="AW187" s="186"/>
      <c r="BM187" s="181"/>
      <c r="BN187" s="181"/>
      <c r="BO187" s="181"/>
      <c r="BP187" s="181"/>
      <c r="BQ187" s="186"/>
      <c r="BR187" s="186"/>
      <c r="DI187" s="181"/>
      <c r="DJ187" s="186"/>
      <c r="DK187" s="186"/>
      <c r="DO187" s="181"/>
      <c r="DP187" s="186"/>
      <c r="DQ187" s="186"/>
    </row>
    <row r="188" spans="35:121">
      <c r="AI188" s="360"/>
      <c r="AJ188" s="362"/>
      <c r="AK188" s="360"/>
      <c r="AL188" s="181"/>
      <c r="AM188" s="186"/>
      <c r="AN188" s="186"/>
      <c r="AO188" s="360"/>
      <c r="AP188" s="186"/>
      <c r="AQ188" s="219"/>
      <c r="AR188" s="181"/>
      <c r="AS188" s="186"/>
      <c r="AT188" s="186"/>
      <c r="AU188" s="181"/>
      <c r="AV188" s="186"/>
      <c r="AW188" s="186"/>
      <c r="BM188" s="181"/>
      <c r="BN188" s="181"/>
      <c r="BO188" s="181"/>
      <c r="BP188" s="181"/>
      <c r="BQ188" s="186"/>
      <c r="BR188" s="186"/>
      <c r="DI188" s="181"/>
      <c r="DJ188" s="186"/>
      <c r="DK188" s="186"/>
      <c r="DO188" s="181"/>
      <c r="DP188" s="186"/>
      <c r="DQ188" s="186"/>
    </row>
    <row r="189" spans="35:121">
      <c r="AI189" s="360"/>
      <c r="AJ189" s="362"/>
      <c r="AK189" s="360"/>
      <c r="AL189" s="181"/>
      <c r="AM189" s="186"/>
      <c r="AN189" s="186"/>
      <c r="AO189" s="360"/>
      <c r="AP189" s="186"/>
      <c r="AQ189" s="219"/>
      <c r="AR189" s="181"/>
      <c r="AS189" s="186"/>
      <c r="AT189" s="186"/>
      <c r="AU189" s="181"/>
      <c r="AV189" s="186"/>
      <c r="AW189" s="186"/>
      <c r="BM189" s="181"/>
      <c r="BN189" s="181"/>
      <c r="BO189" s="181"/>
      <c r="BP189" s="181"/>
      <c r="BQ189" s="186"/>
      <c r="BR189" s="186"/>
      <c r="DI189" s="181"/>
      <c r="DJ189" s="186"/>
      <c r="DK189" s="186"/>
      <c r="DO189" s="181"/>
      <c r="DP189" s="186"/>
      <c r="DQ189" s="186"/>
    </row>
    <row r="190" spans="35:121">
      <c r="AI190" s="360"/>
      <c r="AJ190" s="362"/>
      <c r="AK190" s="360"/>
      <c r="AL190" s="181"/>
      <c r="AM190" s="186"/>
      <c r="AN190" s="186"/>
      <c r="AO190" s="360"/>
      <c r="AP190" s="186"/>
      <c r="AQ190" s="219"/>
      <c r="AR190" s="181"/>
      <c r="AS190" s="186"/>
      <c r="AT190" s="186"/>
      <c r="AU190" s="181"/>
      <c r="AV190" s="186"/>
      <c r="AW190" s="186"/>
      <c r="BM190" s="181"/>
      <c r="BN190" s="181"/>
      <c r="BO190" s="181"/>
      <c r="BP190" s="181"/>
      <c r="BQ190" s="186"/>
      <c r="BR190" s="186"/>
      <c r="DI190" s="181"/>
      <c r="DJ190" s="186"/>
      <c r="DK190" s="186"/>
      <c r="DO190" s="181"/>
      <c r="DP190" s="186"/>
      <c r="DQ190" s="186"/>
    </row>
    <row r="191" spans="35:121">
      <c r="AI191" s="360"/>
      <c r="AJ191" s="362"/>
      <c r="AK191" s="360"/>
      <c r="AL191" s="181"/>
      <c r="AM191" s="186"/>
      <c r="AN191" s="186"/>
      <c r="AO191" s="360"/>
      <c r="AP191" s="186"/>
      <c r="AQ191" s="219"/>
      <c r="AR191" s="181"/>
      <c r="AS191" s="186"/>
      <c r="AT191" s="186"/>
      <c r="AU191" s="181"/>
      <c r="AV191" s="186"/>
      <c r="AW191" s="186"/>
      <c r="BM191" s="181"/>
      <c r="BN191" s="181"/>
      <c r="BO191" s="181"/>
      <c r="BP191" s="181"/>
      <c r="BQ191" s="186"/>
      <c r="BR191" s="186"/>
      <c r="DI191" s="181"/>
      <c r="DJ191" s="186"/>
      <c r="DK191" s="186"/>
      <c r="DO191" s="181"/>
      <c r="DP191" s="186"/>
      <c r="DQ191" s="186"/>
    </row>
    <row r="192" spans="35:121">
      <c r="AI192" s="360"/>
      <c r="AJ192" s="362"/>
      <c r="AK192" s="360"/>
      <c r="AL192" s="181"/>
      <c r="AM192" s="186"/>
      <c r="AN192" s="186"/>
      <c r="AO192" s="360"/>
      <c r="AP192" s="186"/>
      <c r="AQ192" s="219"/>
      <c r="AR192" s="181"/>
      <c r="AS192" s="186"/>
      <c r="AT192" s="186"/>
      <c r="AU192" s="181"/>
      <c r="AV192" s="186"/>
      <c r="AW192" s="186"/>
      <c r="BM192" s="181"/>
      <c r="BN192" s="181"/>
      <c r="BO192" s="181"/>
      <c r="BP192" s="181"/>
      <c r="BQ192" s="186"/>
      <c r="BR192" s="186"/>
      <c r="DI192" s="181"/>
      <c r="DJ192" s="186"/>
      <c r="DK192" s="186"/>
      <c r="DO192" s="181"/>
      <c r="DP192" s="186"/>
      <c r="DQ192" s="186"/>
    </row>
    <row r="193" spans="35:121">
      <c r="AI193" s="360"/>
      <c r="AJ193" s="362"/>
      <c r="AK193" s="360"/>
      <c r="AL193" s="181"/>
      <c r="AM193" s="186"/>
      <c r="AN193" s="186"/>
      <c r="AO193" s="360"/>
      <c r="AP193" s="186"/>
      <c r="AQ193" s="219"/>
      <c r="AR193" s="181"/>
      <c r="AS193" s="186"/>
      <c r="AT193" s="186"/>
      <c r="AU193" s="181"/>
      <c r="AV193" s="186"/>
      <c r="AW193" s="186"/>
      <c r="BM193" s="181"/>
      <c r="BN193" s="181"/>
      <c r="BO193" s="181"/>
      <c r="BP193" s="181"/>
      <c r="BQ193" s="186"/>
      <c r="BR193" s="186"/>
      <c r="DI193" s="181"/>
      <c r="DJ193" s="186"/>
      <c r="DK193" s="186"/>
      <c r="DO193" s="181"/>
      <c r="DP193" s="186"/>
      <c r="DQ193" s="186"/>
    </row>
    <row r="194" spans="35:121">
      <c r="AI194" s="360"/>
      <c r="AJ194" s="362"/>
      <c r="AK194" s="360"/>
      <c r="AL194" s="181"/>
      <c r="AM194" s="186"/>
      <c r="AN194" s="186"/>
      <c r="AO194" s="360"/>
      <c r="AP194" s="186"/>
      <c r="AQ194" s="219"/>
      <c r="AR194" s="181"/>
      <c r="AS194" s="186"/>
      <c r="AT194" s="186"/>
      <c r="AU194" s="181"/>
      <c r="AV194" s="186"/>
      <c r="AW194" s="186"/>
      <c r="BM194" s="181"/>
      <c r="BN194" s="181"/>
      <c r="BO194" s="181"/>
      <c r="BP194" s="181"/>
      <c r="BQ194" s="186"/>
      <c r="BR194" s="186"/>
      <c r="DI194" s="181"/>
      <c r="DJ194" s="186"/>
      <c r="DK194" s="186"/>
      <c r="DO194" s="181"/>
      <c r="DP194" s="186"/>
      <c r="DQ194" s="186"/>
    </row>
    <row r="195" spans="35:121">
      <c r="AI195" s="360"/>
      <c r="AJ195" s="362"/>
      <c r="AK195" s="360"/>
      <c r="AL195" s="181"/>
      <c r="AM195" s="186"/>
      <c r="AN195" s="186"/>
      <c r="AO195" s="360"/>
      <c r="AP195" s="186"/>
      <c r="AQ195" s="219"/>
      <c r="AR195" s="181"/>
      <c r="AS195" s="186"/>
      <c r="AT195" s="186"/>
      <c r="AU195" s="181"/>
      <c r="AV195" s="186"/>
      <c r="AW195" s="186"/>
      <c r="BM195" s="181"/>
      <c r="BN195" s="181"/>
      <c r="BO195" s="181"/>
      <c r="BP195" s="181"/>
      <c r="BQ195" s="186"/>
      <c r="BR195" s="186"/>
      <c r="DI195" s="181"/>
      <c r="DJ195" s="186"/>
      <c r="DK195" s="186"/>
      <c r="DO195" s="181"/>
      <c r="DP195" s="186"/>
      <c r="DQ195" s="186"/>
    </row>
    <row r="196" spans="35:121">
      <c r="AI196" s="360"/>
      <c r="AJ196" s="362"/>
      <c r="AK196" s="360"/>
      <c r="AL196" s="181"/>
      <c r="AM196" s="186"/>
      <c r="AN196" s="186"/>
      <c r="AO196" s="360"/>
      <c r="AP196" s="186"/>
      <c r="AQ196" s="219"/>
      <c r="AR196" s="181"/>
      <c r="AS196" s="186"/>
      <c r="AT196" s="186"/>
      <c r="AU196" s="181"/>
      <c r="AV196" s="186"/>
      <c r="AW196" s="186"/>
      <c r="BM196" s="181"/>
      <c r="BN196" s="181"/>
      <c r="BO196" s="181"/>
      <c r="BP196" s="181"/>
      <c r="BQ196" s="186"/>
      <c r="BR196" s="186"/>
      <c r="DI196" s="181"/>
      <c r="DJ196" s="186"/>
      <c r="DK196" s="186"/>
      <c r="DO196" s="181"/>
      <c r="DP196" s="186"/>
      <c r="DQ196" s="186"/>
    </row>
    <row r="197" spans="35:121">
      <c r="AI197" s="360"/>
      <c r="AJ197" s="362"/>
      <c r="AK197" s="360"/>
      <c r="AL197" s="181"/>
      <c r="AM197" s="186"/>
      <c r="AN197" s="186"/>
      <c r="AO197" s="360"/>
      <c r="AP197" s="186"/>
      <c r="AQ197" s="219"/>
      <c r="AR197" s="181"/>
      <c r="AS197" s="186"/>
      <c r="AT197" s="186"/>
      <c r="AU197" s="181"/>
      <c r="AV197" s="186"/>
      <c r="AW197" s="186"/>
      <c r="BM197" s="181"/>
      <c r="BN197" s="181"/>
      <c r="BO197" s="181"/>
      <c r="BP197" s="181"/>
      <c r="BQ197" s="186"/>
      <c r="BR197" s="186"/>
      <c r="DI197" s="181"/>
      <c r="DJ197" s="186"/>
      <c r="DK197" s="186"/>
      <c r="DO197" s="181"/>
      <c r="DP197" s="186"/>
      <c r="DQ197" s="186"/>
    </row>
    <row r="198" spans="35:121">
      <c r="AI198" s="360"/>
      <c r="AJ198" s="362"/>
      <c r="AK198" s="360"/>
      <c r="AL198" s="181"/>
      <c r="AM198" s="186"/>
      <c r="AN198" s="186"/>
      <c r="AO198" s="360"/>
      <c r="AP198" s="186"/>
      <c r="AQ198" s="219"/>
      <c r="AR198" s="181"/>
      <c r="AS198" s="186"/>
      <c r="AT198" s="186"/>
      <c r="AU198" s="181"/>
      <c r="AV198" s="186"/>
      <c r="AW198" s="186"/>
      <c r="BM198" s="181"/>
      <c r="BN198" s="181"/>
      <c r="BO198" s="181"/>
      <c r="BP198" s="181"/>
      <c r="BQ198" s="186"/>
      <c r="BR198" s="186"/>
      <c r="DI198" s="181"/>
      <c r="DJ198" s="186"/>
      <c r="DK198" s="186"/>
      <c r="DO198" s="181"/>
      <c r="DP198" s="186"/>
      <c r="DQ198" s="186"/>
    </row>
    <row r="199" spans="35:121">
      <c r="AI199" s="360"/>
      <c r="AJ199" s="362"/>
      <c r="AK199" s="360"/>
      <c r="AL199" s="181"/>
      <c r="AM199" s="186"/>
      <c r="AN199" s="186"/>
      <c r="AO199" s="360"/>
      <c r="AP199" s="186"/>
      <c r="AQ199" s="219"/>
      <c r="AR199" s="181"/>
      <c r="AS199" s="186"/>
      <c r="AT199" s="186"/>
      <c r="AU199" s="181"/>
      <c r="AV199" s="186"/>
      <c r="AW199" s="186"/>
      <c r="BM199" s="181"/>
      <c r="BN199" s="181"/>
      <c r="BO199" s="181"/>
      <c r="BP199" s="181"/>
      <c r="BQ199" s="186"/>
      <c r="BR199" s="186"/>
      <c r="DI199" s="181"/>
      <c r="DJ199" s="186"/>
      <c r="DK199" s="186"/>
      <c r="DO199" s="181"/>
      <c r="DP199" s="186"/>
      <c r="DQ199" s="186"/>
    </row>
    <row r="200" spans="35:121">
      <c r="AI200" s="360"/>
      <c r="AJ200" s="362"/>
      <c r="AK200" s="360"/>
      <c r="AL200" s="181"/>
      <c r="AM200" s="186"/>
      <c r="AN200" s="186"/>
      <c r="AO200" s="360"/>
      <c r="AP200" s="186"/>
      <c r="AQ200" s="219"/>
      <c r="AR200" s="181"/>
      <c r="AS200" s="186"/>
      <c r="AT200" s="186"/>
      <c r="AU200" s="181"/>
      <c r="AV200" s="186"/>
      <c r="AW200" s="186"/>
      <c r="BM200" s="181"/>
      <c r="BN200" s="181"/>
      <c r="BO200" s="181"/>
      <c r="BP200" s="181"/>
      <c r="BQ200" s="186"/>
      <c r="BR200" s="186"/>
      <c r="DI200" s="181"/>
      <c r="DJ200" s="186"/>
      <c r="DK200" s="186"/>
      <c r="DO200" s="181"/>
      <c r="DP200" s="186"/>
      <c r="DQ200" s="186"/>
    </row>
    <row r="201" spans="35:121">
      <c r="AI201" s="360"/>
      <c r="AJ201" s="362"/>
      <c r="AK201" s="360"/>
      <c r="AL201" s="181"/>
      <c r="AM201" s="186"/>
      <c r="AN201" s="186"/>
      <c r="AO201" s="360"/>
      <c r="AP201" s="186"/>
      <c r="AQ201" s="219"/>
      <c r="AR201" s="181"/>
      <c r="AS201" s="186"/>
      <c r="AT201" s="186"/>
      <c r="AU201" s="181"/>
      <c r="AV201" s="186"/>
      <c r="AW201" s="186"/>
      <c r="BM201" s="181"/>
      <c r="BN201" s="181"/>
      <c r="BO201" s="181"/>
      <c r="BP201" s="181"/>
      <c r="BQ201" s="186"/>
      <c r="BR201" s="186"/>
      <c r="DI201" s="181"/>
      <c r="DJ201" s="186"/>
      <c r="DK201" s="186"/>
      <c r="DO201" s="181"/>
      <c r="DP201" s="186"/>
      <c r="DQ201" s="186"/>
    </row>
    <row r="202" spans="35:121">
      <c r="AI202" s="360"/>
      <c r="AJ202" s="362"/>
      <c r="AK202" s="360"/>
      <c r="AL202" s="181"/>
      <c r="AM202" s="186"/>
      <c r="AN202" s="186"/>
      <c r="AO202" s="360"/>
      <c r="AP202" s="186"/>
      <c r="AQ202" s="219"/>
      <c r="AR202" s="181"/>
      <c r="AS202" s="186"/>
      <c r="AT202" s="186"/>
      <c r="AU202" s="181"/>
      <c r="AV202" s="186"/>
      <c r="AW202" s="186"/>
      <c r="BM202" s="181"/>
      <c r="BN202" s="181"/>
      <c r="BO202" s="181"/>
      <c r="BP202" s="181"/>
      <c r="BQ202" s="186"/>
      <c r="BR202" s="186"/>
      <c r="DI202" s="181"/>
      <c r="DJ202" s="186"/>
      <c r="DK202" s="186"/>
      <c r="DO202" s="181"/>
      <c r="DP202" s="186"/>
      <c r="DQ202" s="186"/>
    </row>
    <row r="203" spans="35:121">
      <c r="AI203" s="360"/>
      <c r="AJ203" s="362"/>
      <c r="AK203" s="360"/>
      <c r="AL203" s="181"/>
      <c r="AM203" s="186"/>
      <c r="AN203" s="186"/>
      <c r="AO203" s="360"/>
      <c r="AP203" s="186"/>
      <c r="AQ203" s="219"/>
      <c r="AR203" s="181"/>
      <c r="AS203" s="186"/>
      <c r="AT203" s="186"/>
      <c r="AU203" s="181"/>
      <c r="AV203" s="186"/>
      <c r="AW203" s="186"/>
      <c r="BM203" s="181"/>
      <c r="BN203" s="181"/>
      <c r="BO203" s="181"/>
      <c r="BP203" s="181"/>
      <c r="BQ203" s="186"/>
      <c r="BR203" s="186"/>
      <c r="DI203" s="181"/>
      <c r="DJ203" s="186"/>
      <c r="DK203" s="186"/>
      <c r="DO203" s="181"/>
      <c r="DP203" s="186"/>
      <c r="DQ203" s="186"/>
    </row>
    <row r="204" spans="35:121">
      <c r="AI204" s="360"/>
      <c r="AJ204" s="362"/>
      <c r="AK204" s="360"/>
      <c r="AL204" s="181"/>
      <c r="AM204" s="186"/>
      <c r="AN204" s="186"/>
      <c r="AO204" s="360"/>
      <c r="AP204" s="186"/>
      <c r="AQ204" s="219"/>
      <c r="AR204" s="181"/>
      <c r="AS204" s="186"/>
      <c r="AT204" s="186"/>
      <c r="AU204" s="181"/>
      <c r="AV204" s="186"/>
      <c r="AW204" s="186"/>
      <c r="BM204" s="181"/>
      <c r="BN204" s="181"/>
      <c r="BO204" s="181"/>
      <c r="BP204" s="181"/>
      <c r="BQ204" s="186"/>
      <c r="BR204" s="186"/>
      <c r="DI204" s="181"/>
      <c r="DJ204" s="186"/>
      <c r="DK204" s="186"/>
      <c r="DO204" s="181"/>
      <c r="DP204" s="186"/>
      <c r="DQ204" s="186"/>
    </row>
    <row r="205" spans="35:121">
      <c r="AI205" s="360"/>
      <c r="AJ205" s="362"/>
      <c r="AK205" s="360"/>
      <c r="AL205" s="181"/>
      <c r="AM205" s="186"/>
      <c r="AN205" s="186"/>
      <c r="AO205" s="360"/>
      <c r="AP205" s="186"/>
      <c r="AQ205" s="219"/>
      <c r="AR205" s="181"/>
      <c r="AS205" s="186"/>
      <c r="AT205" s="186"/>
      <c r="AU205" s="181"/>
      <c r="AV205" s="186"/>
      <c r="AW205" s="186"/>
      <c r="BM205" s="181"/>
      <c r="BN205" s="181"/>
      <c r="BO205" s="181"/>
      <c r="BP205" s="181"/>
      <c r="BQ205" s="186"/>
      <c r="BR205" s="186"/>
      <c r="DI205" s="181"/>
      <c r="DJ205" s="186"/>
      <c r="DK205" s="186"/>
      <c r="DO205" s="181"/>
      <c r="DP205" s="186"/>
      <c r="DQ205" s="186"/>
    </row>
    <row r="206" spans="35:121">
      <c r="AI206" s="360"/>
      <c r="AJ206" s="362"/>
      <c r="AK206" s="360"/>
      <c r="AL206" s="181"/>
      <c r="AM206" s="186"/>
      <c r="AN206" s="186"/>
      <c r="AO206" s="360"/>
      <c r="AP206" s="186"/>
      <c r="AQ206" s="219"/>
      <c r="AR206" s="181"/>
      <c r="AS206" s="186"/>
      <c r="AT206" s="186"/>
      <c r="AU206" s="181"/>
      <c r="AV206" s="186"/>
      <c r="AW206" s="186"/>
      <c r="BM206" s="181"/>
      <c r="BN206" s="181"/>
      <c r="BO206" s="181"/>
      <c r="BP206" s="181"/>
      <c r="BQ206" s="186"/>
      <c r="BR206" s="186"/>
      <c r="DI206" s="181"/>
      <c r="DJ206" s="186"/>
      <c r="DK206" s="186"/>
      <c r="DO206" s="181"/>
      <c r="DP206" s="186"/>
      <c r="DQ206" s="186"/>
    </row>
    <row r="207" spans="35:121">
      <c r="AI207" s="360"/>
      <c r="AJ207" s="362"/>
      <c r="AK207" s="360"/>
      <c r="AL207" s="181"/>
      <c r="AM207" s="186"/>
      <c r="AN207" s="186"/>
      <c r="AO207" s="360"/>
      <c r="AP207" s="186"/>
      <c r="AQ207" s="219"/>
      <c r="AR207" s="181"/>
      <c r="AS207" s="186"/>
      <c r="AT207" s="186"/>
      <c r="AU207" s="181"/>
      <c r="AV207" s="186"/>
      <c r="AW207" s="186"/>
      <c r="BM207" s="181"/>
      <c r="BN207" s="181"/>
      <c r="BO207" s="181"/>
      <c r="BP207" s="181"/>
      <c r="BQ207" s="186"/>
      <c r="BR207" s="186"/>
      <c r="DI207" s="181"/>
      <c r="DJ207" s="186"/>
      <c r="DK207" s="186"/>
      <c r="DO207" s="181"/>
      <c r="DP207" s="186"/>
      <c r="DQ207" s="186"/>
    </row>
    <row r="208" spans="35:121">
      <c r="AI208" s="360"/>
      <c r="AJ208" s="362"/>
      <c r="AK208" s="360"/>
      <c r="AL208" s="181"/>
      <c r="AM208" s="186"/>
      <c r="AN208" s="186"/>
      <c r="AO208" s="360"/>
      <c r="AP208" s="186"/>
      <c r="AQ208" s="219"/>
      <c r="AR208" s="181"/>
      <c r="AS208" s="186"/>
      <c r="AT208" s="186"/>
      <c r="AU208" s="181"/>
      <c r="AV208" s="186"/>
      <c r="AW208" s="186"/>
      <c r="BM208" s="181"/>
      <c r="BN208" s="181"/>
      <c r="BO208" s="181"/>
      <c r="BP208" s="181"/>
      <c r="BQ208" s="186"/>
      <c r="BR208" s="186"/>
      <c r="DI208" s="181"/>
      <c r="DJ208" s="186"/>
      <c r="DK208" s="186"/>
      <c r="DO208" s="181"/>
      <c r="DP208" s="186"/>
      <c r="DQ208" s="186"/>
    </row>
    <row r="209" spans="35:121">
      <c r="AI209" s="360"/>
      <c r="AJ209" s="362"/>
      <c r="AK209" s="360"/>
      <c r="AL209" s="181"/>
      <c r="AM209" s="186"/>
      <c r="AN209" s="186"/>
      <c r="AO209" s="360"/>
      <c r="AP209" s="186"/>
      <c r="AQ209" s="219"/>
      <c r="AR209" s="181"/>
      <c r="AS209" s="186"/>
      <c r="AT209" s="186"/>
      <c r="AU209" s="181"/>
      <c r="AV209" s="186"/>
      <c r="AW209" s="186"/>
      <c r="BM209" s="181"/>
      <c r="BN209" s="181"/>
      <c r="BO209" s="181"/>
      <c r="BP209" s="181"/>
      <c r="BQ209" s="186"/>
      <c r="BR209" s="186"/>
      <c r="DI209" s="181"/>
      <c r="DJ209" s="186"/>
      <c r="DK209" s="186"/>
      <c r="DO209" s="181"/>
      <c r="DP209" s="186"/>
      <c r="DQ209" s="186"/>
    </row>
    <row r="210" spans="35:121">
      <c r="AI210" s="360"/>
      <c r="AJ210" s="362"/>
      <c r="AK210" s="360"/>
      <c r="AL210" s="181"/>
      <c r="AM210" s="186"/>
      <c r="AN210" s="186"/>
      <c r="AO210" s="360"/>
      <c r="AP210" s="186"/>
      <c r="AQ210" s="219"/>
      <c r="AR210" s="181"/>
      <c r="AS210" s="186"/>
      <c r="AT210" s="186"/>
      <c r="AU210" s="181"/>
      <c r="AV210" s="186"/>
      <c r="AW210" s="186"/>
      <c r="BM210" s="181"/>
      <c r="BN210" s="181"/>
      <c r="BO210" s="181"/>
      <c r="BP210" s="181"/>
      <c r="BQ210" s="186"/>
      <c r="BR210" s="186"/>
      <c r="DI210" s="181"/>
      <c r="DJ210" s="186"/>
      <c r="DK210" s="186"/>
      <c r="DO210" s="181"/>
      <c r="DP210" s="186"/>
      <c r="DQ210" s="186"/>
    </row>
    <row r="211" spans="35:121">
      <c r="AI211" s="360"/>
      <c r="AJ211" s="362"/>
      <c r="AK211" s="360"/>
      <c r="AL211" s="181"/>
      <c r="AM211" s="186"/>
      <c r="AN211" s="186"/>
      <c r="AO211" s="360"/>
      <c r="AP211" s="186"/>
      <c r="AQ211" s="219"/>
      <c r="AR211" s="181"/>
      <c r="AS211" s="186"/>
      <c r="AT211" s="186"/>
      <c r="AU211" s="181"/>
      <c r="AV211" s="186"/>
      <c r="AW211" s="186"/>
      <c r="BM211" s="181"/>
      <c r="BN211" s="181"/>
      <c r="BO211" s="181"/>
      <c r="BP211" s="181"/>
      <c r="BQ211" s="186"/>
      <c r="BR211" s="186"/>
      <c r="DI211" s="181"/>
      <c r="DJ211" s="186"/>
      <c r="DK211" s="186"/>
      <c r="DO211" s="181"/>
      <c r="DP211" s="186"/>
      <c r="DQ211" s="186"/>
    </row>
    <row r="212" spans="35:121">
      <c r="AI212" s="360"/>
      <c r="AJ212" s="362"/>
      <c r="AK212" s="360"/>
      <c r="AL212" s="181"/>
      <c r="AM212" s="186"/>
      <c r="AN212" s="186"/>
      <c r="AO212" s="360"/>
      <c r="AP212" s="186"/>
      <c r="AQ212" s="219"/>
      <c r="AR212" s="181"/>
      <c r="AS212" s="186"/>
      <c r="AT212" s="186"/>
      <c r="AU212" s="181"/>
      <c r="AV212" s="186"/>
      <c r="AW212" s="186"/>
      <c r="BM212" s="181"/>
      <c r="BN212" s="181"/>
      <c r="BO212" s="181"/>
      <c r="BP212" s="181"/>
      <c r="BQ212" s="186"/>
      <c r="BR212" s="186"/>
      <c r="DI212" s="181"/>
      <c r="DJ212" s="186"/>
      <c r="DK212" s="186"/>
      <c r="DO212" s="181"/>
      <c r="DP212" s="186"/>
      <c r="DQ212" s="186"/>
    </row>
    <row r="213" spans="35:121">
      <c r="AI213" s="360"/>
      <c r="AJ213" s="362"/>
      <c r="AK213" s="360"/>
      <c r="AL213" s="181"/>
      <c r="AM213" s="186"/>
      <c r="AN213" s="186"/>
      <c r="AO213" s="360"/>
      <c r="AP213" s="186"/>
      <c r="AQ213" s="219"/>
      <c r="AR213" s="181"/>
      <c r="AS213" s="186"/>
      <c r="AT213" s="186"/>
      <c r="AU213" s="181"/>
      <c r="AV213" s="186"/>
      <c r="AW213" s="186"/>
      <c r="BM213" s="181"/>
      <c r="BN213" s="181"/>
      <c r="BO213" s="181"/>
      <c r="BP213" s="181"/>
      <c r="BQ213" s="186"/>
      <c r="BR213" s="186"/>
      <c r="DI213" s="181"/>
      <c r="DJ213" s="186"/>
      <c r="DK213" s="186"/>
      <c r="DO213" s="181"/>
      <c r="DP213" s="186"/>
      <c r="DQ213" s="186"/>
    </row>
    <row r="214" spans="35:121">
      <c r="AI214" s="360"/>
      <c r="AJ214" s="362"/>
      <c r="AK214" s="360"/>
      <c r="AL214" s="181"/>
      <c r="AM214" s="186"/>
      <c r="AN214" s="186"/>
      <c r="AO214" s="360"/>
      <c r="AP214" s="186"/>
      <c r="AQ214" s="219"/>
      <c r="AR214" s="181"/>
      <c r="AS214" s="186"/>
      <c r="AT214" s="186"/>
      <c r="AU214" s="181"/>
      <c r="AV214" s="186"/>
      <c r="AW214" s="186"/>
      <c r="BM214" s="181"/>
      <c r="BN214" s="181"/>
      <c r="BO214" s="181"/>
      <c r="BP214" s="181"/>
      <c r="BQ214" s="186"/>
      <c r="BR214" s="186"/>
      <c r="DI214" s="181"/>
      <c r="DJ214" s="186"/>
      <c r="DK214" s="186"/>
      <c r="DO214" s="181"/>
      <c r="DP214" s="186"/>
      <c r="DQ214" s="186"/>
    </row>
    <row r="215" spans="35:121">
      <c r="AI215" s="360"/>
      <c r="AJ215" s="362"/>
      <c r="AK215" s="360"/>
      <c r="AL215" s="181"/>
      <c r="AM215" s="186"/>
      <c r="AN215" s="186"/>
      <c r="AO215" s="360"/>
      <c r="AP215" s="186"/>
      <c r="AQ215" s="219"/>
      <c r="AR215" s="181"/>
      <c r="AS215" s="186"/>
      <c r="AT215" s="186"/>
      <c r="AU215" s="181"/>
      <c r="AV215" s="186"/>
      <c r="AW215" s="186"/>
      <c r="BM215" s="181"/>
      <c r="BN215" s="181"/>
      <c r="BO215" s="181"/>
      <c r="BP215" s="181"/>
      <c r="BQ215" s="186"/>
      <c r="BR215" s="186"/>
      <c r="DI215" s="181"/>
      <c r="DJ215" s="186"/>
      <c r="DK215" s="186"/>
      <c r="DO215" s="181"/>
      <c r="DP215" s="186"/>
      <c r="DQ215" s="186"/>
    </row>
    <row r="216" spans="35:121">
      <c r="AI216" s="360"/>
      <c r="AJ216" s="362"/>
      <c r="AK216" s="360"/>
      <c r="AL216" s="181"/>
      <c r="AM216" s="186"/>
      <c r="AN216" s="186"/>
      <c r="AO216" s="360"/>
      <c r="AP216" s="186"/>
      <c r="AQ216" s="219"/>
      <c r="AR216" s="181"/>
      <c r="AS216" s="186"/>
      <c r="AT216" s="186"/>
      <c r="AU216" s="181"/>
      <c r="AV216" s="186"/>
      <c r="AW216" s="186"/>
      <c r="BM216" s="181"/>
      <c r="BN216" s="181"/>
      <c r="BO216" s="181"/>
      <c r="BP216" s="181"/>
      <c r="BQ216" s="186"/>
      <c r="BR216" s="186"/>
      <c r="DI216" s="181"/>
      <c r="DJ216" s="186"/>
      <c r="DK216" s="186"/>
      <c r="DO216" s="181"/>
      <c r="DP216" s="186"/>
      <c r="DQ216" s="186"/>
    </row>
    <row r="217" spans="35:121">
      <c r="AI217" s="360"/>
      <c r="AJ217" s="362"/>
      <c r="AK217" s="360"/>
      <c r="AL217" s="181"/>
      <c r="AM217" s="186"/>
      <c r="AN217" s="186"/>
      <c r="AO217" s="360"/>
      <c r="AP217" s="186"/>
      <c r="AQ217" s="219"/>
      <c r="AR217" s="181"/>
      <c r="AS217" s="186"/>
      <c r="AT217" s="186"/>
      <c r="AU217" s="181"/>
      <c r="AV217" s="186"/>
      <c r="AW217" s="186"/>
      <c r="BM217" s="181"/>
      <c r="BN217" s="181"/>
      <c r="BO217" s="181"/>
      <c r="BP217" s="181"/>
      <c r="BQ217" s="186"/>
      <c r="BR217" s="186"/>
      <c r="DI217" s="181"/>
      <c r="DJ217" s="186"/>
      <c r="DK217" s="186"/>
      <c r="DO217" s="181"/>
      <c r="DP217" s="186"/>
      <c r="DQ217" s="186"/>
    </row>
    <row r="218" spans="35:121">
      <c r="AI218" s="360"/>
      <c r="AJ218" s="362"/>
      <c r="AK218" s="360"/>
      <c r="AL218" s="181"/>
      <c r="AM218" s="186"/>
      <c r="AN218" s="186"/>
      <c r="AO218" s="360"/>
      <c r="AP218" s="186"/>
      <c r="AQ218" s="219"/>
      <c r="AR218" s="181"/>
      <c r="AS218" s="186"/>
      <c r="AT218" s="186"/>
      <c r="AU218" s="181"/>
      <c r="AV218" s="186"/>
      <c r="AW218" s="186"/>
      <c r="BM218" s="181"/>
      <c r="BN218" s="181"/>
      <c r="BO218" s="181"/>
      <c r="BP218" s="181"/>
      <c r="BQ218" s="186"/>
      <c r="BR218" s="186"/>
      <c r="DI218" s="181"/>
      <c r="DJ218" s="186"/>
      <c r="DK218" s="186"/>
      <c r="DO218" s="181"/>
      <c r="DP218" s="186"/>
      <c r="DQ218" s="186"/>
    </row>
    <row r="219" spans="35:121">
      <c r="AI219" s="360"/>
      <c r="AJ219" s="362"/>
      <c r="AK219" s="360"/>
      <c r="AL219" s="181"/>
      <c r="AM219" s="186"/>
      <c r="AN219" s="186"/>
      <c r="AO219" s="360"/>
      <c r="AP219" s="186"/>
      <c r="AQ219" s="219"/>
      <c r="AR219" s="181"/>
      <c r="AS219" s="186"/>
      <c r="AT219" s="186"/>
      <c r="AU219" s="181"/>
      <c r="AV219" s="186"/>
      <c r="AW219" s="186"/>
      <c r="BM219" s="181"/>
      <c r="BN219" s="181"/>
      <c r="BO219" s="181"/>
      <c r="BP219" s="181"/>
      <c r="BQ219" s="186"/>
      <c r="BR219" s="186"/>
      <c r="DI219" s="181"/>
      <c r="DJ219" s="186"/>
      <c r="DK219" s="186"/>
      <c r="DO219" s="181"/>
      <c r="DP219" s="186"/>
      <c r="DQ219" s="186"/>
    </row>
    <row r="220" spans="35:121">
      <c r="AI220" s="360"/>
      <c r="AJ220" s="362"/>
      <c r="AK220" s="360"/>
      <c r="AL220" s="181"/>
      <c r="AM220" s="186"/>
      <c r="AN220" s="186"/>
      <c r="AO220" s="360"/>
      <c r="AP220" s="186"/>
      <c r="AQ220" s="219"/>
      <c r="AR220" s="181"/>
      <c r="AS220" s="186"/>
      <c r="AT220" s="186"/>
      <c r="AU220" s="181"/>
      <c r="AV220" s="186"/>
      <c r="AW220" s="186"/>
      <c r="BM220" s="181"/>
      <c r="BN220" s="181"/>
      <c r="BO220" s="181"/>
      <c r="BP220" s="181"/>
      <c r="BQ220" s="186"/>
      <c r="BR220" s="186"/>
      <c r="DI220" s="181"/>
      <c r="DJ220" s="186"/>
      <c r="DK220" s="186"/>
      <c r="DO220" s="181"/>
      <c r="DP220" s="186"/>
      <c r="DQ220" s="186"/>
    </row>
    <row r="221" spans="35:121">
      <c r="AI221" s="360"/>
      <c r="AJ221" s="362"/>
      <c r="AK221" s="360"/>
      <c r="AL221" s="181"/>
      <c r="AM221" s="186"/>
      <c r="AN221" s="186"/>
      <c r="AO221" s="360"/>
      <c r="AP221" s="186"/>
      <c r="AQ221" s="219"/>
      <c r="AR221" s="181"/>
      <c r="AS221" s="186"/>
      <c r="AT221" s="186"/>
      <c r="AU221" s="181"/>
      <c r="AV221" s="186"/>
      <c r="AW221" s="186"/>
      <c r="BM221" s="181"/>
      <c r="BN221" s="181"/>
      <c r="BO221" s="181"/>
      <c r="BP221" s="181"/>
      <c r="BQ221" s="186"/>
      <c r="BR221" s="186"/>
      <c r="DI221" s="181"/>
      <c r="DJ221" s="186"/>
      <c r="DK221" s="186"/>
      <c r="DO221" s="181"/>
      <c r="DP221" s="186"/>
      <c r="DQ221" s="186"/>
    </row>
    <row r="222" spans="35:121">
      <c r="AI222" s="360"/>
      <c r="AJ222" s="362"/>
      <c r="AK222" s="360"/>
      <c r="AL222" s="181"/>
      <c r="AM222" s="186"/>
      <c r="AN222" s="186"/>
      <c r="AO222" s="360"/>
      <c r="AP222" s="186"/>
      <c r="AQ222" s="219"/>
      <c r="AR222" s="181"/>
      <c r="AS222" s="186"/>
      <c r="AT222" s="186"/>
      <c r="AU222" s="181"/>
      <c r="AV222" s="186"/>
      <c r="AW222" s="186"/>
      <c r="BM222" s="181"/>
      <c r="BN222" s="181"/>
      <c r="BO222" s="181"/>
      <c r="BP222" s="181"/>
      <c r="BQ222" s="186"/>
      <c r="BR222" s="186"/>
      <c r="DI222" s="181"/>
      <c r="DJ222" s="186"/>
      <c r="DK222" s="186"/>
      <c r="DO222" s="181"/>
      <c r="DP222" s="186"/>
      <c r="DQ222" s="186"/>
    </row>
    <row r="223" spans="35:121">
      <c r="AI223" s="360"/>
      <c r="AJ223" s="362"/>
      <c r="AK223" s="360"/>
      <c r="AL223" s="181"/>
      <c r="AM223" s="186"/>
      <c r="AN223" s="186"/>
      <c r="AO223" s="360"/>
      <c r="AP223" s="186"/>
      <c r="AQ223" s="219"/>
      <c r="AR223" s="181"/>
      <c r="AS223" s="186"/>
      <c r="AT223" s="186"/>
      <c r="AU223" s="181"/>
      <c r="AV223" s="186"/>
      <c r="AW223" s="186"/>
      <c r="BM223" s="181"/>
      <c r="BN223" s="181"/>
      <c r="BO223" s="181"/>
      <c r="BP223" s="181"/>
      <c r="BQ223" s="186"/>
      <c r="BR223" s="186"/>
      <c r="DI223" s="181"/>
      <c r="DJ223" s="186"/>
      <c r="DK223" s="186"/>
      <c r="DO223" s="181"/>
      <c r="DP223" s="186"/>
      <c r="DQ223" s="186"/>
    </row>
    <row r="224" spans="35:121">
      <c r="AI224" s="360"/>
      <c r="AJ224" s="362"/>
      <c r="AK224" s="360"/>
      <c r="AL224" s="181"/>
      <c r="AM224" s="186"/>
      <c r="AN224" s="186"/>
      <c r="AO224" s="360"/>
      <c r="AP224" s="186"/>
      <c r="AQ224" s="219"/>
      <c r="AR224" s="181"/>
      <c r="AS224" s="186"/>
      <c r="AT224" s="186"/>
      <c r="AU224" s="181"/>
      <c r="AV224" s="186"/>
      <c r="AW224" s="186"/>
      <c r="BM224" s="181"/>
      <c r="BN224" s="181"/>
      <c r="BO224" s="181"/>
      <c r="BP224" s="181"/>
      <c r="BQ224" s="186"/>
      <c r="BR224" s="186"/>
      <c r="DI224" s="181"/>
      <c r="DJ224" s="186"/>
      <c r="DK224" s="186"/>
      <c r="DO224" s="181"/>
      <c r="DP224" s="186"/>
      <c r="DQ224" s="186"/>
    </row>
    <row r="225" spans="35:121">
      <c r="AI225" s="360"/>
      <c r="AJ225" s="362"/>
      <c r="AK225" s="360"/>
      <c r="AL225" s="181"/>
      <c r="AM225" s="186"/>
      <c r="AN225" s="186"/>
      <c r="AO225" s="360"/>
      <c r="AP225" s="186"/>
      <c r="AQ225" s="219"/>
      <c r="AR225" s="181"/>
      <c r="AS225" s="186"/>
      <c r="AT225" s="186"/>
      <c r="AU225" s="181"/>
      <c r="AV225" s="186"/>
      <c r="AW225" s="186"/>
      <c r="BM225" s="181"/>
      <c r="BN225" s="181"/>
      <c r="BO225" s="181"/>
      <c r="BP225" s="181"/>
      <c r="BQ225" s="186"/>
      <c r="BR225" s="186"/>
      <c r="DI225" s="181"/>
      <c r="DJ225" s="186"/>
      <c r="DK225" s="186"/>
      <c r="DO225" s="181"/>
      <c r="DP225" s="186"/>
      <c r="DQ225" s="186"/>
    </row>
    <row r="226" spans="35:121">
      <c r="AI226" s="360"/>
      <c r="AJ226" s="362"/>
      <c r="AK226" s="360"/>
      <c r="AL226" s="181"/>
      <c r="AM226" s="186"/>
      <c r="AN226" s="186"/>
      <c r="AO226" s="360"/>
      <c r="AP226" s="186"/>
      <c r="AQ226" s="219"/>
      <c r="AR226" s="181"/>
      <c r="AS226" s="186"/>
      <c r="AT226" s="186"/>
      <c r="AU226" s="181"/>
      <c r="AV226" s="186"/>
      <c r="AW226" s="186"/>
      <c r="BM226" s="181"/>
      <c r="BN226" s="181"/>
      <c r="BO226" s="181"/>
      <c r="BP226" s="181"/>
      <c r="BQ226" s="186"/>
      <c r="BR226" s="186"/>
      <c r="DI226" s="181"/>
      <c r="DJ226" s="186"/>
      <c r="DK226" s="186"/>
      <c r="DO226" s="181"/>
      <c r="DP226" s="186"/>
      <c r="DQ226" s="186"/>
    </row>
    <row r="227" spans="35:121">
      <c r="AI227" s="360"/>
      <c r="AJ227" s="362"/>
      <c r="AK227" s="360"/>
      <c r="AL227" s="181"/>
      <c r="AM227" s="186"/>
      <c r="AN227" s="186"/>
      <c r="AO227" s="360"/>
      <c r="AP227" s="186"/>
      <c r="AQ227" s="219"/>
      <c r="AR227" s="181"/>
      <c r="AS227" s="186"/>
      <c r="AT227" s="186"/>
      <c r="AU227" s="181"/>
      <c r="AV227" s="186"/>
      <c r="AW227" s="186"/>
      <c r="BM227" s="181"/>
      <c r="BN227" s="181"/>
      <c r="BO227" s="181"/>
      <c r="BP227" s="181"/>
      <c r="BQ227" s="186"/>
      <c r="BR227" s="186"/>
      <c r="DI227" s="181"/>
      <c r="DJ227" s="186"/>
      <c r="DK227" s="186"/>
      <c r="DO227" s="181"/>
      <c r="DP227" s="186"/>
      <c r="DQ227" s="186"/>
    </row>
    <row r="228" spans="35:121">
      <c r="AI228" s="360"/>
      <c r="AJ228" s="362"/>
      <c r="AK228" s="360"/>
      <c r="AL228" s="181"/>
      <c r="AM228" s="186"/>
      <c r="AN228" s="186"/>
      <c r="AO228" s="360"/>
      <c r="AP228" s="186"/>
      <c r="AQ228" s="219"/>
      <c r="AR228" s="181"/>
      <c r="AS228" s="186"/>
      <c r="AT228" s="186"/>
      <c r="AU228" s="181"/>
      <c r="AV228" s="186"/>
      <c r="AW228" s="186"/>
      <c r="BM228" s="181"/>
      <c r="BN228" s="181"/>
      <c r="BO228" s="181"/>
      <c r="BP228" s="181"/>
      <c r="BQ228" s="186"/>
      <c r="BR228" s="186"/>
      <c r="DI228" s="181"/>
      <c r="DJ228" s="186"/>
      <c r="DK228" s="186"/>
      <c r="DO228" s="181"/>
      <c r="DP228" s="186"/>
      <c r="DQ228" s="186"/>
    </row>
    <row r="229" spans="35:121">
      <c r="AI229" s="360"/>
      <c r="AJ229" s="362"/>
      <c r="AK229" s="360"/>
      <c r="AL229" s="181"/>
      <c r="AM229" s="186"/>
      <c r="AN229" s="186"/>
      <c r="AO229" s="360"/>
      <c r="AP229" s="186"/>
      <c r="AQ229" s="219"/>
      <c r="AR229" s="181"/>
      <c r="AS229" s="186"/>
      <c r="AT229" s="186"/>
      <c r="AU229" s="181"/>
      <c r="AV229" s="186"/>
      <c r="AW229" s="186"/>
      <c r="BM229" s="181"/>
      <c r="BN229" s="181"/>
      <c r="BO229" s="181"/>
      <c r="BP229" s="181"/>
      <c r="BQ229" s="186"/>
      <c r="BR229" s="186"/>
      <c r="DI229" s="181"/>
      <c r="DJ229" s="186"/>
      <c r="DK229" s="186"/>
      <c r="DO229" s="181"/>
      <c r="DP229" s="186"/>
      <c r="DQ229" s="186"/>
    </row>
    <row r="230" spans="35:121">
      <c r="AI230" s="360"/>
      <c r="AJ230" s="362"/>
      <c r="AK230" s="360"/>
      <c r="AL230" s="181"/>
      <c r="AM230" s="186"/>
      <c r="AN230" s="186"/>
      <c r="AO230" s="360"/>
      <c r="AP230" s="186"/>
      <c r="AQ230" s="219"/>
      <c r="AR230" s="181"/>
      <c r="AS230" s="186"/>
      <c r="AT230" s="186"/>
      <c r="AU230" s="181"/>
      <c r="AV230" s="186"/>
      <c r="AW230" s="186"/>
      <c r="BM230" s="181"/>
      <c r="BN230" s="181"/>
      <c r="BO230" s="181"/>
      <c r="BP230" s="181"/>
      <c r="BQ230" s="186"/>
      <c r="BR230" s="186"/>
      <c r="DI230" s="181"/>
      <c r="DJ230" s="186"/>
      <c r="DK230" s="186"/>
      <c r="DO230" s="181"/>
      <c r="DP230" s="186"/>
      <c r="DQ230" s="186"/>
    </row>
    <row r="231" spans="35:121">
      <c r="AI231" s="360"/>
      <c r="AJ231" s="362"/>
      <c r="AK231" s="360"/>
      <c r="AL231" s="181"/>
      <c r="AM231" s="186"/>
      <c r="AN231" s="186"/>
      <c r="AO231" s="360"/>
      <c r="AP231" s="186"/>
      <c r="AQ231" s="219"/>
      <c r="AR231" s="181"/>
      <c r="AS231" s="186"/>
      <c r="AT231" s="186"/>
      <c r="AU231" s="181"/>
      <c r="AV231" s="186"/>
      <c r="AW231" s="186"/>
      <c r="BM231" s="181"/>
      <c r="BN231" s="181"/>
      <c r="BO231" s="181"/>
      <c r="BP231" s="181"/>
      <c r="BQ231" s="186"/>
      <c r="BR231" s="186"/>
      <c r="DI231" s="181"/>
      <c r="DJ231" s="186"/>
      <c r="DK231" s="186"/>
      <c r="DO231" s="181"/>
      <c r="DP231" s="186"/>
      <c r="DQ231" s="186"/>
    </row>
    <row r="232" spans="35:121">
      <c r="AI232" s="360"/>
      <c r="AJ232" s="362"/>
      <c r="AK232" s="360"/>
      <c r="AL232" s="181"/>
      <c r="AM232" s="186"/>
      <c r="AN232" s="186"/>
      <c r="AO232" s="360"/>
      <c r="AP232" s="186"/>
      <c r="AQ232" s="219"/>
      <c r="AR232" s="181"/>
      <c r="AS232" s="186"/>
      <c r="AT232" s="186"/>
      <c r="AU232" s="181"/>
      <c r="AV232" s="186"/>
      <c r="AW232" s="186"/>
      <c r="BM232" s="181"/>
      <c r="BN232" s="181"/>
      <c r="BO232" s="181"/>
      <c r="BP232" s="181"/>
      <c r="BQ232" s="186"/>
      <c r="BR232" s="186"/>
      <c r="DI232" s="181"/>
      <c r="DJ232" s="186"/>
      <c r="DK232" s="186"/>
      <c r="DO232" s="181"/>
      <c r="DP232" s="186"/>
      <c r="DQ232" s="186"/>
    </row>
    <row r="233" spans="35:121">
      <c r="AI233" s="360"/>
      <c r="AJ233" s="362"/>
      <c r="AK233" s="360"/>
      <c r="AL233" s="181"/>
      <c r="AM233" s="186"/>
      <c r="AN233" s="186"/>
      <c r="AO233" s="360"/>
      <c r="AP233" s="186"/>
      <c r="AQ233" s="219"/>
      <c r="AR233" s="181"/>
      <c r="AS233" s="186"/>
      <c r="AT233" s="186"/>
      <c r="AU233" s="181"/>
      <c r="AV233" s="186"/>
      <c r="AW233" s="186"/>
      <c r="BM233" s="181"/>
      <c r="BN233" s="181"/>
      <c r="BO233" s="181"/>
      <c r="BP233" s="181"/>
      <c r="BQ233" s="186"/>
      <c r="BR233" s="186"/>
      <c r="DI233" s="181"/>
      <c r="DJ233" s="186"/>
      <c r="DK233" s="186"/>
      <c r="DO233" s="181"/>
      <c r="DP233" s="186"/>
      <c r="DQ233" s="186"/>
    </row>
    <row r="234" spans="35:121">
      <c r="AI234" s="360"/>
      <c r="AJ234" s="362"/>
      <c r="AK234" s="360"/>
      <c r="AL234" s="181"/>
      <c r="AM234" s="186"/>
      <c r="AN234" s="186"/>
      <c r="AO234" s="360"/>
      <c r="AP234" s="186"/>
      <c r="AQ234" s="219"/>
      <c r="AR234" s="181"/>
      <c r="AS234" s="186"/>
      <c r="AT234" s="186"/>
      <c r="AU234" s="181"/>
      <c r="AV234" s="186"/>
      <c r="AW234" s="186"/>
      <c r="BM234" s="181"/>
      <c r="BN234" s="181"/>
      <c r="BO234" s="181"/>
      <c r="BP234" s="181"/>
      <c r="BQ234" s="186"/>
      <c r="BR234" s="186"/>
      <c r="DI234" s="181"/>
      <c r="DJ234" s="186"/>
      <c r="DK234" s="186"/>
      <c r="DO234" s="181"/>
      <c r="DP234" s="186"/>
      <c r="DQ234" s="186"/>
    </row>
    <row r="235" spans="35:121">
      <c r="AI235" s="360"/>
      <c r="AJ235" s="362"/>
      <c r="AK235" s="360"/>
      <c r="AL235" s="181"/>
      <c r="AM235" s="186"/>
      <c r="AN235" s="186"/>
      <c r="AO235" s="360"/>
      <c r="AP235" s="186"/>
      <c r="AQ235" s="219"/>
      <c r="AR235" s="181"/>
      <c r="AS235" s="186"/>
      <c r="AT235" s="186"/>
      <c r="AU235" s="181"/>
      <c r="AV235" s="186"/>
      <c r="AW235" s="186"/>
      <c r="BM235" s="181"/>
      <c r="BN235" s="181"/>
      <c r="BO235" s="181"/>
      <c r="BP235" s="181"/>
      <c r="BQ235" s="186"/>
      <c r="BR235" s="186"/>
      <c r="DI235" s="181"/>
      <c r="DJ235" s="186"/>
      <c r="DK235" s="186"/>
      <c r="DO235" s="181"/>
      <c r="DP235" s="186"/>
      <c r="DQ235" s="186"/>
    </row>
    <row r="236" spans="35:121">
      <c r="AI236" s="360"/>
      <c r="AJ236" s="362"/>
      <c r="AK236" s="360"/>
      <c r="AL236" s="181"/>
      <c r="AM236" s="186"/>
      <c r="AN236" s="186"/>
      <c r="AO236" s="360"/>
      <c r="AP236" s="186"/>
      <c r="AQ236" s="219"/>
      <c r="AR236" s="181"/>
      <c r="AS236" s="186"/>
      <c r="AT236" s="186"/>
      <c r="AU236" s="181"/>
      <c r="AV236" s="186"/>
      <c r="AW236" s="186"/>
      <c r="BM236" s="181"/>
      <c r="BN236" s="181"/>
      <c r="BO236" s="181"/>
      <c r="BP236" s="181"/>
      <c r="BQ236" s="186"/>
      <c r="BR236" s="186"/>
      <c r="DI236" s="181"/>
      <c r="DJ236" s="186"/>
      <c r="DK236" s="186"/>
      <c r="DO236" s="181"/>
      <c r="DP236" s="186"/>
      <c r="DQ236" s="186"/>
    </row>
    <row r="237" spans="35:121">
      <c r="AI237" s="360"/>
      <c r="AJ237" s="362"/>
      <c r="AK237" s="360"/>
      <c r="AL237" s="181"/>
      <c r="AM237" s="186"/>
      <c r="AN237" s="186"/>
      <c r="AO237" s="360"/>
      <c r="AP237" s="186"/>
      <c r="AQ237" s="219"/>
      <c r="AR237" s="181"/>
      <c r="AS237" s="186"/>
      <c r="AT237" s="186"/>
      <c r="AU237" s="181"/>
      <c r="AV237" s="186"/>
      <c r="AW237" s="186"/>
      <c r="BM237" s="181"/>
      <c r="BN237" s="181"/>
      <c r="BO237" s="181"/>
      <c r="BP237" s="181"/>
      <c r="BQ237" s="186"/>
      <c r="BR237" s="186"/>
      <c r="DI237" s="181"/>
      <c r="DJ237" s="186"/>
      <c r="DK237" s="186"/>
      <c r="DO237" s="181"/>
      <c r="DP237" s="186"/>
      <c r="DQ237" s="186"/>
    </row>
    <row r="238" spans="35:121">
      <c r="AI238" s="360"/>
      <c r="AJ238" s="362"/>
      <c r="AK238" s="360"/>
      <c r="AL238" s="181"/>
      <c r="AM238" s="186"/>
      <c r="AN238" s="186"/>
      <c r="AO238" s="360"/>
      <c r="AP238" s="186"/>
      <c r="AQ238" s="219"/>
      <c r="AR238" s="181"/>
      <c r="AS238" s="186"/>
      <c r="AT238" s="186"/>
      <c r="AU238" s="181"/>
      <c r="AV238" s="186"/>
      <c r="AW238" s="186"/>
      <c r="BM238" s="181"/>
      <c r="BN238" s="181"/>
      <c r="BO238" s="181"/>
      <c r="BP238" s="181"/>
      <c r="BQ238" s="186"/>
      <c r="BR238" s="186"/>
      <c r="DI238" s="181"/>
      <c r="DJ238" s="186"/>
      <c r="DK238" s="186"/>
      <c r="DO238" s="181"/>
      <c r="DP238" s="186"/>
      <c r="DQ238" s="186"/>
    </row>
    <row r="239" spans="35:121">
      <c r="AI239" s="360"/>
      <c r="AJ239" s="362"/>
      <c r="AK239" s="360"/>
      <c r="AL239" s="181"/>
      <c r="AM239" s="186"/>
      <c r="AN239" s="186"/>
      <c r="AO239" s="360"/>
      <c r="AP239" s="186"/>
      <c r="AQ239" s="219"/>
      <c r="AR239" s="181"/>
      <c r="AS239" s="186"/>
      <c r="AT239" s="186"/>
      <c r="AU239" s="181"/>
      <c r="AV239" s="186"/>
      <c r="AW239" s="186"/>
      <c r="BM239" s="181"/>
      <c r="BN239" s="181"/>
      <c r="BO239" s="181"/>
      <c r="BP239" s="181"/>
      <c r="BQ239" s="186"/>
      <c r="BR239" s="186"/>
      <c r="DI239" s="181"/>
      <c r="DJ239" s="186"/>
      <c r="DK239" s="186"/>
      <c r="DO239" s="181"/>
      <c r="DP239" s="186"/>
      <c r="DQ239" s="186"/>
    </row>
    <row r="240" spans="35:121">
      <c r="AI240" s="360"/>
      <c r="AJ240" s="362"/>
      <c r="AK240" s="360"/>
      <c r="AL240" s="181"/>
      <c r="AM240" s="186"/>
      <c r="AN240" s="186"/>
      <c r="AO240" s="360"/>
      <c r="AP240" s="186"/>
      <c r="AQ240" s="219"/>
      <c r="AR240" s="181"/>
      <c r="AS240" s="186"/>
      <c r="AT240" s="186"/>
      <c r="AU240" s="181"/>
      <c r="AV240" s="186"/>
      <c r="AW240" s="186"/>
      <c r="BM240" s="181"/>
      <c r="BN240" s="181"/>
      <c r="BO240" s="181"/>
      <c r="BP240" s="181"/>
      <c r="BQ240" s="186"/>
      <c r="BR240" s="186"/>
      <c r="DI240" s="181"/>
      <c r="DJ240" s="186"/>
      <c r="DK240" s="186"/>
      <c r="DO240" s="181"/>
      <c r="DP240" s="186"/>
      <c r="DQ240" s="186"/>
    </row>
    <row r="241" spans="35:121">
      <c r="AI241" s="360"/>
      <c r="AJ241" s="362"/>
      <c r="AK241" s="360"/>
      <c r="AL241" s="181"/>
      <c r="AM241" s="186"/>
      <c r="AN241" s="186"/>
      <c r="AO241" s="360"/>
      <c r="AP241" s="186"/>
      <c r="AQ241" s="219"/>
      <c r="AR241" s="181"/>
      <c r="AS241" s="186"/>
      <c r="AT241" s="186"/>
      <c r="AU241" s="181"/>
      <c r="AV241" s="186"/>
      <c r="AW241" s="186"/>
      <c r="BM241" s="181"/>
      <c r="BN241" s="181"/>
      <c r="BO241" s="181"/>
      <c r="BP241" s="181"/>
      <c r="BQ241" s="186"/>
      <c r="BR241" s="186"/>
      <c r="DI241" s="181"/>
      <c r="DJ241" s="186"/>
      <c r="DK241" s="186"/>
      <c r="DO241" s="181"/>
      <c r="DP241" s="186"/>
      <c r="DQ241" s="186"/>
    </row>
    <row r="242" spans="35:121">
      <c r="AI242" s="360"/>
      <c r="AJ242" s="362"/>
      <c r="AK242" s="360"/>
      <c r="AL242" s="181"/>
      <c r="AM242" s="186"/>
      <c r="AN242" s="186"/>
      <c r="AO242" s="360"/>
      <c r="AP242" s="186"/>
      <c r="AQ242" s="219"/>
      <c r="AR242" s="181"/>
      <c r="AS242" s="186"/>
      <c r="AT242" s="186"/>
      <c r="AU242" s="181"/>
      <c r="AV242" s="186"/>
      <c r="AW242" s="186"/>
      <c r="BM242" s="181"/>
      <c r="BN242" s="181"/>
      <c r="BO242" s="181"/>
      <c r="BP242" s="181"/>
      <c r="BQ242" s="186"/>
      <c r="BR242" s="186"/>
      <c r="DI242" s="181"/>
      <c r="DJ242" s="186"/>
      <c r="DK242" s="186"/>
      <c r="DO242" s="181"/>
      <c r="DP242" s="186"/>
      <c r="DQ242" s="186"/>
    </row>
    <row r="243" spans="35:121">
      <c r="AI243" s="360"/>
      <c r="AJ243" s="362"/>
      <c r="AK243" s="360"/>
      <c r="AL243" s="181"/>
      <c r="AM243" s="186"/>
      <c r="AN243" s="186"/>
      <c r="AO243" s="360"/>
      <c r="AP243" s="186"/>
      <c r="AQ243" s="219"/>
      <c r="AR243" s="181"/>
      <c r="AS243" s="186"/>
      <c r="AT243" s="186"/>
      <c r="AU243" s="181"/>
      <c r="AV243" s="186"/>
      <c r="AW243" s="186"/>
      <c r="BM243" s="181"/>
      <c r="BN243" s="181"/>
      <c r="BO243" s="181"/>
      <c r="BP243" s="181"/>
      <c r="BQ243" s="186"/>
      <c r="BR243" s="186"/>
      <c r="DI243" s="181"/>
      <c r="DJ243" s="186"/>
      <c r="DK243" s="186"/>
      <c r="DO243" s="181"/>
      <c r="DP243" s="186"/>
      <c r="DQ243" s="186"/>
    </row>
    <row r="244" spans="35:121">
      <c r="AI244" s="360"/>
      <c r="AJ244" s="362"/>
      <c r="AK244" s="360"/>
      <c r="AL244" s="181"/>
      <c r="AM244" s="186"/>
      <c r="AN244" s="186"/>
      <c r="AO244" s="360"/>
      <c r="AP244" s="186"/>
      <c r="AQ244" s="219"/>
      <c r="AR244" s="181"/>
      <c r="AS244" s="186"/>
      <c r="AT244" s="186"/>
      <c r="AU244" s="181"/>
      <c r="AV244" s="186"/>
      <c r="AW244" s="186"/>
      <c r="BM244" s="181"/>
      <c r="BN244" s="181"/>
      <c r="BO244" s="181"/>
      <c r="BP244" s="181"/>
      <c r="BQ244" s="186"/>
      <c r="BR244" s="186"/>
      <c r="DI244" s="181"/>
      <c r="DJ244" s="186"/>
      <c r="DK244" s="186"/>
      <c r="DO244" s="181"/>
      <c r="DP244" s="186"/>
      <c r="DQ244" s="186"/>
    </row>
    <row r="245" spans="35:121">
      <c r="AI245" s="360"/>
      <c r="AJ245" s="362"/>
      <c r="AK245" s="360"/>
      <c r="AL245" s="181"/>
      <c r="AM245" s="186"/>
      <c r="AN245" s="186"/>
      <c r="AO245" s="360"/>
      <c r="AP245" s="186"/>
      <c r="AQ245" s="219"/>
      <c r="AR245" s="181"/>
      <c r="AS245" s="186"/>
      <c r="AT245" s="186"/>
      <c r="AU245" s="181"/>
      <c r="AV245" s="186"/>
      <c r="AW245" s="186"/>
      <c r="BM245" s="181"/>
      <c r="BN245" s="181"/>
      <c r="BO245" s="181"/>
      <c r="BP245" s="181"/>
      <c r="BQ245" s="186"/>
      <c r="BR245" s="186"/>
      <c r="DI245" s="181"/>
      <c r="DJ245" s="186"/>
      <c r="DK245" s="186"/>
      <c r="DO245" s="181"/>
      <c r="DP245" s="186"/>
      <c r="DQ245" s="186"/>
    </row>
    <row r="246" spans="35:121">
      <c r="AI246" s="360"/>
      <c r="AJ246" s="362"/>
      <c r="AK246" s="360"/>
      <c r="AL246" s="181"/>
      <c r="AM246" s="186"/>
      <c r="AN246" s="186"/>
      <c r="AO246" s="360"/>
      <c r="AP246" s="186"/>
      <c r="AQ246" s="219"/>
      <c r="AR246" s="181"/>
      <c r="AS246" s="186"/>
      <c r="AT246" s="186"/>
      <c r="AU246" s="181"/>
      <c r="AV246" s="186"/>
      <c r="AW246" s="186"/>
      <c r="BM246" s="181"/>
      <c r="BN246" s="181"/>
      <c r="BO246" s="181"/>
      <c r="BP246" s="181"/>
      <c r="BQ246" s="186"/>
      <c r="BR246" s="186"/>
      <c r="DI246" s="181"/>
      <c r="DJ246" s="186"/>
      <c r="DK246" s="186"/>
      <c r="DO246" s="181"/>
      <c r="DP246" s="186"/>
      <c r="DQ246" s="186"/>
    </row>
    <row r="247" spans="35:121">
      <c r="AI247" s="360"/>
      <c r="AJ247" s="362"/>
      <c r="AK247" s="360"/>
      <c r="AL247" s="181"/>
      <c r="AM247" s="186"/>
      <c r="AN247" s="186"/>
      <c r="AO247" s="360"/>
      <c r="AP247" s="186"/>
      <c r="AQ247" s="219"/>
      <c r="AR247" s="181"/>
      <c r="AS247" s="186"/>
      <c r="AT247" s="186"/>
      <c r="AU247" s="181"/>
      <c r="AV247" s="186"/>
      <c r="AW247" s="186"/>
      <c r="BM247" s="181"/>
      <c r="BN247" s="181"/>
      <c r="BO247" s="181"/>
      <c r="BP247" s="181"/>
      <c r="BQ247" s="186"/>
      <c r="BR247" s="186"/>
      <c r="DI247" s="181"/>
      <c r="DJ247" s="186"/>
      <c r="DK247" s="186"/>
      <c r="DO247" s="181"/>
      <c r="DP247" s="186"/>
      <c r="DQ247" s="186"/>
    </row>
    <row r="248" spans="35:121">
      <c r="AI248" s="360"/>
      <c r="AJ248" s="362"/>
      <c r="AK248" s="360"/>
      <c r="AL248" s="181"/>
      <c r="AM248" s="186"/>
      <c r="AN248" s="186"/>
      <c r="AO248" s="360"/>
      <c r="AP248" s="186"/>
      <c r="AQ248" s="219"/>
      <c r="AR248" s="181"/>
      <c r="AS248" s="186"/>
      <c r="AT248" s="186"/>
      <c r="AU248" s="181"/>
      <c r="AV248" s="186"/>
      <c r="AW248" s="186"/>
      <c r="BM248" s="181"/>
      <c r="BN248" s="181"/>
      <c r="BO248" s="181"/>
      <c r="BP248" s="181"/>
      <c r="BQ248" s="186"/>
      <c r="BR248" s="186"/>
      <c r="DI248" s="181"/>
      <c r="DJ248" s="186"/>
      <c r="DK248" s="186"/>
      <c r="DO248" s="181"/>
      <c r="DP248" s="186"/>
      <c r="DQ248" s="186"/>
    </row>
    <row r="249" spans="35:121">
      <c r="AI249" s="360"/>
      <c r="AJ249" s="362"/>
      <c r="AK249" s="360"/>
      <c r="AL249" s="181"/>
      <c r="AM249" s="186"/>
      <c r="AN249" s="186"/>
      <c r="AO249" s="360"/>
      <c r="AP249" s="186"/>
      <c r="AQ249" s="219"/>
      <c r="AR249" s="181"/>
      <c r="AS249" s="186"/>
      <c r="AT249" s="186"/>
      <c r="AU249" s="181"/>
      <c r="AV249" s="186"/>
      <c r="AW249" s="186"/>
      <c r="BM249" s="181"/>
      <c r="BN249" s="181"/>
      <c r="BO249" s="181"/>
      <c r="BP249" s="181"/>
      <c r="BQ249" s="186"/>
      <c r="BR249" s="186"/>
      <c r="DI249" s="181"/>
      <c r="DJ249" s="186"/>
      <c r="DK249" s="186"/>
      <c r="DO249" s="181"/>
      <c r="DP249" s="186"/>
      <c r="DQ249" s="186"/>
    </row>
    <row r="250" spans="35:121">
      <c r="AI250" s="360"/>
      <c r="AJ250" s="362"/>
      <c r="AK250" s="360"/>
      <c r="AL250" s="181"/>
      <c r="AM250" s="186"/>
      <c r="AN250" s="186"/>
      <c r="AO250" s="360"/>
      <c r="AP250" s="186"/>
      <c r="AQ250" s="219"/>
      <c r="AR250" s="181"/>
      <c r="AS250" s="186"/>
      <c r="AT250" s="186"/>
      <c r="AU250" s="181"/>
      <c r="AV250" s="186"/>
      <c r="AW250" s="186"/>
      <c r="BM250" s="181"/>
      <c r="BN250" s="181"/>
      <c r="BO250" s="181"/>
      <c r="BP250" s="181"/>
      <c r="BQ250" s="186"/>
      <c r="BR250" s="186"/>
      <c r="DI250" s="181"/>
      <c r="DJ250" s="186"/>
      <c r="DK250" s="186"/>
      <c r="DO250" s="181"/>
      <c r="DP250" s="186"/>
      <c r="DQ250" s="186"/>
    </row>
    <row r="251" spans="35:121">
      <c r="AI251" s="360"/>
      <c r="AJ251" s="362"/>
      <c r="AK251" s="360"/>
      <c r="AL251" s="181"/>
      <c r="AM251" s="186"/>
      <c r="AN251" s="186"/>
      <c r="AO251" s="360"/>
      <c r="AP251" s="186"/>
      <c r="AQ251" s="219"/>
      <c r="AR251" s="181"/>
      <c r="AS251" s="186"/>
      <c r="AT251" s="186"/>
      <c r="AU251" s="181"/>
      <c r="AV251" s="186"/>
      <c r="AW251" s="186"/>
      <c r="BM251" s="181"/>
      <c r="BN251" s="181"/>
      <c r="BO251" s="181"/>
      <c r="BP251" s="181"/>
      <c r="BQ251" s="186"/>
      <c r="BR251" s="186"/>
      <c r="DI251" s="181"/>
      <c r="DJ251" s="186"/>
      <c r="DK251" s="186"/>
      <c r="DO251" s="181"/>
      <c r="DP251" s="186"/>
      <c r="DQ251" s="186"/>
    </row>
    <row r="252" spans="35:121">
      <c r="AI252" s="360"/>
      <c r="AJ252" s="362"/>
      <c r="AK252" s="360"/>
      <c r="AL252" s="181"/>
      <c r="AM252" s="186"/>
      <c r="AN252" s="186"/>
      <c r="AO252" s="360"/>
      <c r="AP252" s="186"/>
      <c r="AQ252" s="219"/>
      <c r="AR252" s="181"/>
      <c r="AS252" s="186"/>
      <c r="AT252" s="186"/>
      <c r="AU252" s="181"/>
      <c r="AV252" s="186"/>
      <c r="AW252" s="186"/>
      <c r="BM252" s="181"/>
      <c r="BN252" s="181"/>
      <c r="BO252" s="181"/>
      <c r="BP252" s="181"/>
      <c r="BQ252" s="186"/>
      <c r="BR252" s="186"/>
      <c r="DI252" s="181"/>
      <c r="DJ252" s="186"/>
      <c r="DK252" s="186"/>
      <c r="DO252" s="181"/>
      <c r="DP252" s="186"/>
      <c r="DQ252" s="186"/>
    </row>
    <row r="253" spans="35:121">
      <c r="AI253" s="360"/>
      <c r="AJ253" s="362"/>
      <c r="AK253" s="360"/>
      <c r="AL253" s="181"/>
      <c r="AM253" s="186"/>
      <c r="AN253" s="186"/>
      <c r="AO253" s="360"/>
      <c r="AP253" s="186"/>
      <c r="AQ253" s="219"/>
      <c r="AR253" s="181"/>
      <c r="AS253" s="186"/>
      <c r="AT253" s="186"/>
      <c r="AU253" s="181"/>
      <c r="AV253" s="186"/>
      <c r="AW253" s="186"/>
      <c r="BM253" s="181"/>
      <c r="BN253" s="181"/>
      <c r="BO253" s="181"/>
      <c r="BP253" s="181"/>
      <c r="BQ253" s="186"/>
      <c r="BR253" s="186"/>
      <c r="DI253" s="181"/>
      <c r="DJ253" s="186"/>
      <c r="DK253" s="186"/>
      <c r="DO253" s="181"/>
      <c r="DP253" s="186"/>
      <c r="DQ253" s="186"/>
    </row>
    <row r="254" spans="35:121">
      <c r="AI254" s="360"/>
      <c r="AJ254" s="362"/>
      <c r="AK254" s="360"/>
      <c r="AL254" s="181"/>
      <c r="AM254" s="186"/>
      <c r="AN254" s="186"/>
      <c r="AO254" s="360"/>
      <c r="AP254" s="186"/>
      <c r="AQ254" s="219"/>
      <c r="AR254" s="181"/>
      <c r="AS254" s="186"/>
      <c r="AT254" s="186"/>
      <c r="AU254" s="181"/>
      <c r="AV254" s="186"/>
      <c r="AW254" s="186"/>
      <c r="BM254" s="181"/>
      <c r="BN254" s="181"/>
      <c r="BO254" s="181"/>
      <c r="BP254" s="181"/>
      <c r="BQ254" s="186"/>
      <c r="BR254" s="186"/>
      <c r="DI254" s="181"/>
      <c r="DJ254" s="186"/>
      <c r="DK254" s="186"/>
      <c r="DO254" s="181"/>
      <c r="DP254" s="186"/>
      <c r="DQ254" s="186"/>
    </row>
    <row r="255" spans="35:121">
      <c r="AI255" s="360"/>
      <c r="AJ255" s="362"/>
      <c r="AK255" s="360"/>
      <c r="AL255" s="181"/>
      <c r="AM255" s="186"/>
      <c r="AN255" s="186"/>
      <c r="AO255" s="360"/>
      <c r="AP255" s="186"/>
      <c r="AQ255" s="219"/>
      <c r="AR255" s="181"/>
      <c r="AS255" s="186"/>
      <c r="AT255" s="186"/>
      <c r="AU255" s="181"/>
      <c r="AV255" s="186"/>
      <c r="AW255" s="186"/>
      <c r="BM255" s="181"/>
      <c r="BN255" s="181"/>
      <c r="BO255" s="181"/>
      <c r="BP255" s="181"/>
      <c r="BQ255" s="186"/>
      <c r="BR255" s="186"/>
      <c r="DI255" s="181"/>
      <c r="DJ255" s="186"/>
      <c r="DK255" s="186"/>
      <c r="DO255" s="181"/>
      <c r="DP255" s="186"/>
      <c r="DQ255" s="186"/>
    </row>
    <row r="256" spans="35:121">
      <c r="AI256" s="360"/>
      <c r="AJ256" s="362"/>
      <c r="AK256" s="360"/>
      <c r="AL256" s="181"/>
      <c r="AM256" s="186"/>
      <c r="AN256" s="186"/>
      <c r="AO256" s="360"/>
      <c r="AP256" s="186"/>
      <c r="AQ256" s="219"/>
      <c r="AR256" s="181"/>
      <c r="AS256" s="186"/>
      <c r="AT256" s="186"/>
      <c r="AU256" s="181"/>
      <c r="AV256" s="186"/>
      <c r="AW256" s="186"/>
      <c r="BM256" s="181"/>
      <c r="BN256" s="181"/>
      <c r="BO256" s="181"/>
      <c r="BP256" s="181"/>
      <c r="BQ256" s="186"/>
      <c r="BR256" s="186"/>
      <c r="DI256" s="181"/>
      <c r="DJ256" s="186"/>
      <c r="DK256" s="186"/>
      <c r="DO256" s="181"/>
      <c r="DP256" s="186"/>
      <c r="DQ256" s="186"/>
    </row>
    <row r="257" spans="35:121">
      <c r="AI257" s="360"/>
      <c r="AJ257" s="362"/>
      <c r="AK257" s="360"/>
      <c r="AL257" s="181"/>
      <c r="AM257" s="186"/>
      <c r="AN257" s="186"/>
      <c r="AO257" s="360"/>
      <c r="AP257" s="186"/>
      <c r="AQ257" s="219"/>
      <c r="AR257" s="181"/>
      <c r="AS257" s="186"/>
      <c r="AT257" s="186"/>
      <c r="AU257" s="181"/>
      <c r="AV257" s="186"/>
      <c r="AW257" s="186"/>
      <c r="BM257" s="181"/>
      <c r="BN257" s="181"/>
      <c r="BO257" s="181"/>
      <c r="BP257" s="181"/>
      <c r="BQ257" s="186"/>
      <c r="BR257" s="186"/>
      <c r="DI257" s="181"/>
      <c r="DJ257" s="186"/>
      <c r="DK257" s="186"/>
      <c r="DO257" s="181"/>
      <c r="DP257" s="186"/>
      <c r="DQ257" s="186"/>
    </row>
    <row r="258" spans="35:121">
      <c r="AI258" s="360"/>
      <c r="AJ258" s="362"/>
      <c r="AK258" s="360"/>
      <c r="AL258" s="181"/>
      <c r="AM258" s="186"/>
      <c r="AN258" s="186"/>
      <c r="AO258" s="360"/>
      <c r="AP258" s="186"/>
      <c r="AQ258" s="219"/>
      <c r="AR258" s="181"/>
      <c r="AS258" s="186"/>
      <c r="AT258" s="186"/>
      <c r="AU258" s="181"/>
      <c r="AV258" s="186"/>
      <c r="AW258" s="186"/>
      <c r="BM258" s="181"/>
      <c r="BN258" s="181"/>
      <c r="BO258" s="181"/>
      <c r="BP258" s="181"/>
      <c r="BQ258" s="186"/>
      <c r="BR258" s="186"/>
      <c r="DI258" s="181"/>
      <c r="DJ258" s="186"/>
      <c r="DK258" s="186"/>
      <c r="DO258" s="181"/>
      <c r="DP258" s="186"/>
      <c r="DQ258" s="186"/>
    </row>
    <row r="259" spans="35:121">
      <c r="AI259" s="360"/>
      <c r="AJ259" s="362"/>
      <c r="AK259" s="360"/>
      <c r="AL259" s="181"/>
      <c r="AM259" s="186"/>
      <c r="AN259" s="186"/>
      <c r="AO259" s="360"/>
      <c r="AP259" s="186"/>
      <c r="AQ259" s="219"/>
      <c r="AR259" s="181"/>
      <c r="AS259" s="186"/>
      <c r="AT259" s="186"/>
      <c r="AU259" s="181"/>
      <c r="AV259" s="186"/>
      <c r="AW259" s="186"/>
      <c r="BM259" s="181"/>
      <c r="BN259" s="181"/>
      <c r="BO259" s="181"/>
      <c r="BP259" s="181"/>
      <c r="BQ259" s="186"/>
      <c r="BR259" s="186"/>
      <c r="DI259" s="181"/>
      <c r="DJ259" s="186"/>
      <c r="DK259" s="186"/>
      <c r="DO259" s="181"/>
      <c r="DP259" s="186"/>
      <c r="DQ259" s="186"/>
    </row>
    <row r="260" spans="35:121">
      <c r="AI260" s="360"/>
      <c r="AJ260" s="362"/>
      <c r="AK260" s="360"/>
      <c r="AL260" s="181"/>
      <c r="AM260" s="186"/>
      <c r="AN260" s="186"/>
      <c r="AO260" s="360"/>
      <c r="AP260" s="186"/>
      <c r="AQ260" s="219"/>
      <c r="AR260" s="181"/>
      <c r="AS260" s="186"/>
      <c r="AT260" s="186"/>
      <c r="AU260" s="181"/>
      <c r="AV260" s="186"/>
      <c r="AW260" s="186"/>
      <c r="BM260" s="181"/>
      <c r="BN260" s="181"/>
      <c r="BO260" s="181"/>
      <c r="BP260" s="181"/>
      <c r="BQ260" s="186"/>
      <c r="BR260" s="186"/>
      <c r="DI260" s="181"/>
      <c r="DJ260" s="186"/>
      <c r="DK260" s="186"/>
      <c r="DO260" s="181"/>
      <c r="DP260" s="186"/>
      <c r="DQ260" s="186"/>
    </row>
    <row r="261" spans="35:121">
      <c r="AI261" s="360"/>
      <c r="AJ261" s="362"/>
      <c r="AK261" s="360"/>
      <c r="AL261" s="181"/>
      <c r="AM261" s="186"/>
      <c r="AN261" s="186"/>
      <c r="AO261" s="360"/>
      <c r="AP261" s="186"/>
      <c r="AQ261" s="219"/>
      <c r="AR261" s="181"/>
      <c r="AS261" s="186"/>
      <c r="AT261" s="186"/>
      <c r="AU261" s="181"/>
      <c r="AV261" s="186"/>
      <c r="AW261" s="186"/>
      <c r="BM261" s="181"/>
      <c r="BN261" s="181"/>
      <c r="BO261" s="181"/>
      <c r="BP261" s="181"/>
      <c r="BQ261" s="186"/>
      <c r="BR261" s="186"/>
      <c r="DI261" s="181"/>
      <c r="DJ261" s="186"/>
      <c r="DK261" s="186"/>
      <c r="DO261" s="181"/>
      <c r="DP261" s="186"/>
      <c r="DQ261" s="186"/>
    </row>
    <row r="262" spans="35:121">
      <c r="AI262" s="360"/>
      <c r="AJ262" s="362"/>
      <c r="AK262" s="360"/>
      <c r="AL262" s="181"/>
      <c r="AM262" s="186"/>
      <c r="AN262" s="186"/>
      <c r="AO262" s="360"/>
      <c r="AP262" s="186"/>
      <c r="AQ262" s="219"/>
      <c r="AR262" s="181"/>
      <c r="AS262" s="186"/>
      <c r="AT262" s="186"/>
      <c r="AU262" s="181"/>
      <c r="AV262" s="186"/>
      <c r="AW262" s="186"/>
      <c r="BM262" s="181"/>
      <c r="BN262" s="181"/>
      <c r="BO262" s="181"/>
      <c r="BP262" s="181"/>
      <c r="BQ262" s="186"/>
      <c r="BR262" s="186"/>
      <c r="DI262" s="181"/>
      <c r="DJ262" s="186"/>
      <c r="DK262" s="186"/>
      <c r="DO262" s="181"/>
      <c r="DP262" s="186"/>
      <c r="DQ262" s="186"/>
    </row>
    <row r="263" spans="35:121">
      <c r="AI263" s="360"/>
      <c r="AJ263" s="362"/>
      <c r="AK263" s="360"/>
      <c r="AL263" s="181"/>
      <c r="AM263" s="186"/>
      <c r="AN263" s="186"/>
      <c r="AO263" s="360"/>
      <c r="AP263" s="186"/>
      <c r="AQ263" s="219"/>
      <c r="AR263" s="181"/>
      <c r="AS263" s="186"/>
      <c r="AT263" s="186"/>
      <c r="AU263" s="181"/>
      <c r="AV263" s="186"/>
      <c r="AW263" s="186"/>
      <c r="BM263" s="181"/>
      <c r="BN263" s="181"/>
      <c r="BO263" s="181"/>
      <c r="BP263" s="181"/>
      <c r="BQ263" s="186"/>
      <c r="BR263" s="186"/>
      <c r="DI263" s="181"/>
      <c r="DJ263" s="186"/>
      <c r="DK263" s="186"/>
      <c r="DO263" s="181"/>
      <c r="DP263" s="186"/>
      <c r="DQ263" s="186"/>
    </row>
    <row r="264" spans="35:121">
      <c r="AI264" s="360"/>
      <c r="AJ264" s="362"/>
      <c r="AK264" s="360"/>
      <c r="AL264" s="181"/>
      <c r="AM264" s="186"/>
      <c r="AN264" s="186"/>
      <c r="AO264" s="360"/>
      <c r="AP264" s="186"/>
      <c r="AQ264" s="219"/>
      <c r="AR264" s="181"/>
      <c r="AS264" s="186"/>
      <c r="AT264" s="186"/>
      <c r="AU264" s="181"/>
      <c r="AV264" s="186"/>
      <c r="AW264" s="186"/>
      <c r="BM264" s="181"/>
      <c r="BN264" s="181"/>
      <c r="BO264" s="181"/>
      <c r="BP264" s="181"/>
      <c r="BQ264" s="186"/>
      <c r="BR264" s="186"/>
      <c r="DI264" s="181"/>
      <c r="DJ264" s="186"/>
      <c r="DK264" s="186"/>
      <c r="DO264" s="181"/>
      <c r="DP264" s="186"/>
      <c r="DQ264" s="186"/>
    </row>
    <row r="265" spans="35:121">
      <c r="AI265" s="360"/>
      <c r="AJ265" s="362"/>
      <c r="AK265" s="360"/>
      <c r="AL265" s="181"/>
      <c r="AM265" s="186"/>
      <c r="AN265" s="186"/>
      <c r="AO265" s="360"/>
      <c r="AP265" s="186"/>
      <c r="AQ265" s="219"/>
      <c r="AR265" s="181"/>
      <c r="AS265" s="186"/>
      <c r="AT265" s="186"/>
      <c r="AU265" s="181"/>
      <c r="AV265" s="186"/>
      <c r="AW265" s="186"/>
      <c r="BM265" s="181"/>
      <c r="BN265" s="181"/>
      <c r="BO265" s="181"/>
      <c r="BP265" s="181"/>
      <c r="BQ265" s="186"/>
      <c r="BR265" s="186"/>
      <c r="DI265" s="181"/>
      <c r="DJ265" s="186"/>
      <c r="DK265" s="186"/>
      <c r="DO265" s="181"/>
      <c r="DP265" s="186"/>
      <c r="DQ265" s="186"/>
    </row>
    <row r="266" spans="35:121">
      <c r="AI266" s="360"/>
      <c r="AJ266" s="362"/>
      <c r="AK266" s="360"/>
      <c r="AL266" s="181"/>
      <c r="AM266" s="186"/>
      <c r="AN266" s="186"/>
      <c r="AO266" s="360"/>
      <c r="AP266" s="186"/>
      <c r="AQ266" s="219"/>
      <c r="AR266" s="181"/>
      <c r="AS266" s="186"/>
      <c r="AT266" s="186"/>
      <c r="AU266" s="181"/>
      <c r="AV266" s="186"/>
      <c r="AW266" s="186"/>
      <c r="BM266" s="181"/>
      <c r="BN266" s="181"/>
      <c r="BO266" s="181"/>
      <c r="BP266" s="181"/>
      <c r="BQ266" s="186"/>
      <c r="BR266" s="186"/>
      <c r="DI266" s="181"/>
      <c r="DJ266" s="186"/>
      <c r="DK266" s="186"/>
      <c r="DO266" s="181"/>
      <c r="DP266" s="186"/>
      <c r="DQ266" s="186"/>
    </row>
    <row r="267" spans="35:121">
      <c r="AI267" s="360"/>
      <c r="AJ267" s="362"/>
      <c r="AK267" s="360"/>
      <c r="AL267" s="181"/>
      <c r="AM267" s="186"/>
      <c r="AN267" s="186"/>
      <c r="AO267" s="360"/>
      <c r="AP267" s="186"/>
      <c r="AQ267" s="219"/>
      <c r="AR267" s="181"/>
      <c r="AS267" s="186"/>
      <c r="AT267" s="186"/>
      <c r="AU267" s="181"/>
      <c r="AV267" s="186"/>
      <c r="AW267" s="186"/>
      <c r="BM267" s="181"/>
      <c r="BN267" s="181"/>
      <c r="BO267" s="181"/>
      <c r="BP267" s="181"/>
      <c r="BQ267" s="186"/>
      <c r="BR267" s="186"/>
      <c r="DI267" s="181"/>
      <c r="DJ267" s="186"/>
      <c r="DK267" s="186"/>
      <c r="DO267" s="181"/>
      <c r="DP267" s="186"/>
      <c r="DQ267" s="186"/>
    </row>
    <row r="268" spans="35:121">
      <c r="AI268" s="360"/>
      <c r="AJ268" s="362"/>
      <c r="AK268" s="360"/>
      <c r="AL268" s="181"/>
      <c r="AM268" s="186"/>
      <c r="AN268" s="186"/>
      <c r="AO268" s="360"/>
      <c r="AP268" s="186"/>
      <c r="AQ268" s="219"/>
      <c r="AR268" s="181"/>
      <c r="AS268" s="186"/>
      <c r="AT268" s="186"/>
      <c r="AU268" s="181"/>
      <c r="AV268" s="186"/>
      <c r="AW268" s="186"/>
      <c r="BM268" s="181"/>
      <c r="BN268" s="181"/>
      <c r="BO268" s="181"/>
      <c r="BP268" s="181"/>
      <c r="BQ268" s="186"/>
      <c r="BR268" s="186"/>
      <c r="DI268" s="181"/>
      <c r="DJ268" s="186"/>
      <c r="DK268" s="186"/>
      <c r="DO268" s="181"/>
      <c r="DP268" s="186"/>
      <c r="DQ268" s="186"/>
    </row>
    <row r="269" spans="35:121">
      <c r="AI269" s="360"/>
      <c r="AJ269" s="362"/>
      <c r="AK269" s="360"/>
      <c r="AL269" s="181"/>
      <c r="AM269" s="186"/>
      <c r="AN269" s="186"/>
      <c r="AO269" s="360"/>
      <c r="AP269" s="186"/>
      <c r="AQ269" s="219"/>
      <c r="AR269" s="181"/>
      <c r="AS269" s="186"/>
      <c r="AT269" s="186"/>
      <c r="AU269" s="181"/>
      <c r="AV269" s="186"/>
      <c r="AW269" s="186"/>
      <c r="BM269" s="181"/>
      <c r="BN269" s="181"/>
      <c r="BO269" s="181"/>
      <c r="BP269" s="181"/>
      <c r="BQ269" s="186"/>
      <c r="BR269" s="186"/>
      <c r="DI269" s="181"/>
      <c r="DJ269" s="186"/>
      <c r="DK269" s="186"/>
      <c r="DO269" s="181"/>
      <c r="DP269" s="186"/>
      <c r="DQ269" s="186"/>
    </row>
    <row r="270" spans="35:121">
      <c r="AI270" s="360"/>
      <c r="AJ270" s="362"/>
      <c r="AK270" s="360"/>
      <c r="AL270" s="181"/>
      <c r="AM270" s="186"/>
      <c r="AN270" s="186"/>
      <c r="AO270" s="360"/>
      <c r="AP270" s="186"/>
      <c r="AQ270" s="219"/>
      <c r="AR270" s="181"/>
      <c r="AS270" s="186"/>
      <c r="AT270" s="186"/>
      <c r="AU270" s="181"/>
      <c r="AV270" s="186"/>
      <c r="AW270" s="186"/>
      <c r="BM270" s="181"/>
      <c r="BN270" s="181"/>
      <c r="BO270" s="181"/>
      <c r="BP270" s="181"/>
      <c r="BQ270" s="186"/>
      <c r="BR270" s="186"/>
      <c r="DI270" s="181"/>
      <c r="DJ270" s="186"/>
      <c r="DK270" s="186"/>
      <c r="DO270" s="181"/>
      <c r="DP270" s="186"/>
      <c r="DQ270" s="186"/>
    </row>
    <row r="271" spans="35:121">
      <c r="AI271" s="360"/>
      <c r="AJ271" s="362"/>
      <c r="AK271" s="360"/>
      <c r="AL271" s="181"/>
      <c r="AM271" s="186"/>
      <c r="AN271" s="186"/>
      <c r="AO271" s="360"/>
      <c r="AP271" s="186"/>
      <c r="AQ271" s="219"/>
      <c r="AR271" s="181"/>
      <c r="AS271" s="186"/>
      <c r="AT271" s="186"/>
      <c r="AU271" s="181"/>
      <c r="AV271" s="186"/>
      <c r="AW271" s="186"/>
      <c r="BM271" s="181"/>
      <c r="BN271" s="181"/>
      <c r="BO271" s="181"/>
      <c r="BP271" s="181"/>
      <c r="BQ271" s="186"/>
      <c r="BR271" s="186"/>
      <c r="DI271" s="181"/>
      <c r="DJ271" s="186"/>
      <c r="DK271" s="186"/>
      <c r="DO271" s="181"/>
      <c r="DP271" s="186"/>
      <c r="DQ271" s="186"/>
    </row>
    <row r="272" spans="35:121">
      <c r="AI272" s="360"/>
      <c r="AJ272" s="362"/>
      <c r="AK272" s="360"/>
      <c r="AL272" s="181"/>
      <c r="AM272" s="186"/>
      <c r="AN272" s="186"/>
      <c r="AO272" s="360"/>
      <c r="AP272" s="186"/>
      <c r="AQ272" s="219"/>
      <c r="AR272" s="181"/>
      <c r="AS272" s="186"/>
      <c r="AT272" s="186"/>
      <c r="AU272" s="181"/>
      <c r="AV272" s="186"/>
      <c r="AW272" s="186"/>
      <c r="BM272" s="181"/>
      <c r="BN272" s="181"/>
      <c r="BO272" s="181"/>
      <c r="BP272" s="181"/>
      <c r="BQ272" s="186"/>
      <c r="BR272" s="186"/>
      <c r="DI272" s="181"/>
      <c r="DJ272" s="186"/>
      <c r="DK272" s="186"/>
      <c r="DO272" s="181"/>
      <c r="DP272" s="186"/>
      <c r="DQ272" s="186"/>
    </row>
    <row r="273" spans="35:121">
      <c r="AI273" s="360"/>
      <c r="AJ273" s="362"/>
      <c r="AK273" s="360"/>
      <c r="AL273" s="181"/>
      <c r="AM273" s="186"/>
      <c r="AN273" s="186"/>
      <c r="AO273" s="360"/>
      <c r="AP273" s="186"/>
      <c r="AQ273" s="219"/>
      <c r="AR273" s="181"/>
      <c r="AS273" s="186"/>
      <c r="AT273" s="186"/>
      <c r="AU273" s="181"/>
      <c r="AV273" s="186"/>
      <c r="AW273" s="186"/>
      <c r="BM273" s="181"/>
      <c r="BN273" s="181"/>
      <c r="BO273" s="181"/>
      <c r="BP273" s="181"/>
      <c r="BQ273" s="186"/>
      <c r="BR273" s="186"/>
      <c r="DI273" s="181"/>
      <c r="DJ273" s="186"/>
      <c r="DK273" s="186"/>
      <c r="DO273" s="181"/>
      <c r="DP273" s="186"/>
      <c r="DQ273" s="186"/>
    </row>
    <row r="274" spans="35:121">
      <c r="AI274" s="360"/>
      <c r="AJ274" s="362"/>
      <c r="AK274" s="360"/>
      <c r="AL274" s="181"/>
      <c r="AM274" s="186"/>
      <c r="AN274" s="186"/>
      <c r="AO274" s="360"/>
      <c r="AP274" s="186"/>
      <c r="AQ274" s="219"/>
      <c r="AR274" s="181"/>
      <c r="AS274" s="186"/>
      <c r="AT274" s="186"/>
      <c r="AU274" s="181"/>
      <c r="AV274" s="186"/>
      <c r="AW274" s="186"/>
      <c r="BM274" s="181"/>
      <c r="BN274" s="181"/>
      <c r="BO274" s="181"/>
      <c r="BP274" s="181"/>
      <c r="BQ274" s="186"/>
      <c r="BR274" s="186"/>
      <c r="DI274" s="181"/>
      <c r="DJ274" s="186"/>
      <c r="DK274" s="186"/>
      <c r="DO274" s="181"/>
      <c r="DP274" s="186"/>
      <c r="DQ274" s="186"/>
    </row>
    <row r="275" spans="35:121">
      <c r="AI275" s="360"/>
      <c r="AJ275" s="362"/>
      <c r="AK275" s="360"/>
      <c r="AL275" s="181"/>
      <c r="AM275" s="186"/>
      <c r="AN275" s="186"/>
      <c r="AO275" s="360"/>
      <c r="AP275" s="186"/>
      <c r="AQ275" s="219"/>
      <c r="AR275" s="181"/>
      <c r="AS275" s="186"/>
      <c r="AT275" s="186"/>
      <c r="AU275" s="181"/>
      <c r="AV275" s="186"/>
      <c r="AW275" s="186"/>
      <c r="BM275" s="181"/>
      <c r="BN275" s="181"/>
      <c r="BO275" s="181"/>
      <c r="BP275" s="181"/>
      <c r="BQ275" s="186"/>
      <c r="BR275" s="186"/>
      <c r="DI275" s="181"/>
      <c r="DJ275" s="186"/>
      <c r="DK275" s="186"/>
      <c r="DO275" s="181"/>
      <c r="DP275" s="186"/>
      <c r="DQ275" s="186"/>
    </row>
    <row r="276" spans="35:121">
      <c r="AI276" s="360"/>
      <c r="AJ276" s="362"/>
      <c r="AK276" s="360"/>
      <c r="AL276" s="181"/>
      <c r="AM276" s="186"/>
      <c r="AN276" s="186"/>
      <c r="AO276" s="360"/>
      <c r="AP276" s="186"/>
      <c r="AQ276" s="219"/>
      <c r="AR276" s="181"/>
      <c r="AS276" s="186"/>
      <c r="AT276" s="186"/>
      <c r="AU276" s="181"/>
      <c r="AV276" s="186"/>
      <c r="AW276" s="186"/>
      <c r="BM276" s="181"/>
      <c r="BN276" s="181"/>
      <c r="BO276" s="181"/>
      <c r="BP276" s="181"/>
      <c r="BQ276" s="186"/>
      <c r="BR276" s="186"/>
      <c r="DI276" s="181"/>
      <c r="DJ276" s="186"/>
      <c r="DK276" s="186"/>
      <c r="DO276" s="181"/>
      <c r="DP276" s="186"/>
      <c r="DQ276" s="186"/>
    </row>
    <row r="277" spans="35:121">
      <c r="AI277" s="360"/>
      <c r="AJ277" s="362"/>
      <c r="AK277" s="360"/>
      <c r="AL277" s="181"/>
      <c r="AM277" s="186"/>
      <c r="AN277" s="186"/>
      <c r="AO277" s="360"/>
      <c r="AP277" s="186"/>
      <c r="AQ277" s="219"/>
      <c r="AR277" s="181"/>
      <c r="AS277" s="186"/>
      <c r="AT277" s="186"/>
      <c r="AU277" s="181"/>
      <c r="AV277" s="186"/>
      <c r="AW277" s="186"/>
      <c r="BM277" s="181"/>
      <c r="BN277" s="181"/>
      <c r="BO277" s="181"/>
      <c r="BP277" s="181"/>
      <c r="BQ277" s="186"/>
      <c r="BR277" s="186"/>
      <c r="DI277" s="181"/>
      <c r="DJ277" s="186"/>
      <c r="DK277" s="186"/>
      <c r="DO277" s="181"/>
      <c r="DP277" s="186"/>
      <c r="DQ277" s="186"/>
    </row>
    <row r="278" spans="35:121">
      <c r="AI278" s="360"/>
      <c r="AJ278" s="362"/>
      <c r="AK278" s="360"/>
      <c r="AL278" s="181"/>
      <c r="AM278" s="186"/>
      <c r="AN278" s="186"/>
      <c r="AO278" s="360"/>
      <c r="AP278" s="186"/>
      <c r="AQ278" s="219"/>
      <c r="AR278" s="181"/>
      <c r="AS278" s="186"/>
      <c r="AT278" s="186"/>
      <c r="AU278" s="181"/>
      <c r="AV278" s="186"/>
      <c r="AW278" s="186"/>
      <c r="BM278" s="181"/>
      <c r="BN278" s="181"/>
      <c r="BO278" s="181"/>
      <c r="BP278" s="181"/>
      <c r="BQ278" s="186"/>
      <c r="BR278" s="186"/>
      <c r="DI278" s="181"/>
      <c r="DJ278" s="186"/>
      <c r="DK278" s="186"/>
      <c r="DO278" s="181"/>
      <c r="DP278" s="186"/>
      <c r="DQ278" s="186"/>
    </row>
    <row r="279" spans="35:121">
      <c r="AI279" s="360"/>
      <c r="AJ279" s="362"/>
      <c r="AK279" s="360"/>
      <c r="AL279" s="181"/>
      <c r="AM279" s="186"/>
      <c r="AN279" s="186"/>
      <c r="AO279" s="360"/>
      <c r="AP279" s="186"/>
      <c r="AQ279" s="219"/>
      <c r="AR279" s="181"/>
      <c r="AS279" s="186"/>
      <c r="AT279" s="186"/>
      <c r="AU279" s="181"/>
      <c r="AV279" s="186"/>
      <c r="AW279" s="186"/>
      <c r="BM279" s="181"/>
      <c r="BN279" s="181"/>
      <c r="BO279" s="181"/>
      <c r="BP279" s="181"/>
      <c r="BQ279" s="186"/>
      <c r="BR279" s="186"/>
      <c r="DI279" s="181"/>
      <c r="DJ279" s="186"/>
      <c r="DK279" s="186"/>
      <c r="DO279" s="181"/>
      <c r="DP279" s="186"/>
      <c r="DQ279" s="186"/>
    </row>
    <row r="280" spans="35:121">
      <c r="AI280" s="360"/>
      <c r="AJ280" s="362"/>
      <c r="AK280" s="360"/>
      <c r="AL280" s="181"/>
      <c r="AM280" s="186"/>
      <c r="AN280" s="186"/>
      <c r="AO280" s="360"/>
      <c r="AP280" s="186"/>
      <c r="AQ280" s="219"/>
      <c r="AR280" s="181"/>
      <c r="AS280" s="186"/>
      <c r="AT280" s="186"/>
      <c r="AU280" s="181"/>
      <c r="AV280" s="186"/>
      <c r="AW280" s="186"/>
      <c r="BM280" s="181"/>
      <c r="BN280" s="181"/>
      <c r="BO280" s="181"/>
      <c r="BP280" s="181"/>
      <c r="BQ280" s="186"/>
      <c r="BR280" s="186"/>
      <c r="DI280" s="181"/>
      <c r="DJ280" s="186"/>
      <c r="DK280" s="186"/>
      <c r="DO280" s="181"/>
      <c r="DP280" s="186"/>
      <c r="DQ280" s="186"/>
    </row>
    <row r="281" spans="35:121">
      <c r="AI281" s="360"/>
      <c r="AJ281" s="362"/>
      <c r="AK281" s="360"/>
      <c r="AL281" s="181"/>
      <c r="AM281" s="186"/>
      <c r="AN281" s="186"/>
      <c r="AO281" s="360"/>
      <c r="AP281" s="186"/>
      <c r="AQ281" s="219"/>
      <c r="AR281" s="181"/>
      <c r="AS281" s="186"/>
      <c r="AT281" s="186"/>
      <c r="AU281" s="181"/>
      <c r="AV281" s="186"/>
      <c r="AW281" s="186"/>
      <c r="BM281" s="181"/>
      <c r="BN281" s="181"/>
      <c r="BO281" s="181"/>
      <c r="BP281" s="181"/>
      <c r="BQ281" s="186"/>
      <c r="BR281" s="186"/>
      <c r="DI281" s="181"/>
      <c r="DJ281" s="186"/>
      <c r="DK281" s="186"/>
      <c r="DO281" s="181"/>
      <c r="DP281" s="186"/>
      <c r="DQ281" s="186"/>
    </row>
    <row r="282" spans="35:121">
      <c r="AI282" s="360"/>
      <c r="AJ282" s="362"/>
      <c r="AK282" s="360"/>
      <c r="AL282" s="181"/>
      <c r="AM282" s="186"/>
      <c r="AN282" s="186"/>
      <c r="AO282" s="360"/>
      <c r="AP282" s="186"/>
      <c r="AQ282" s="219"/>
      <c r="AR282" s="181"/>
      <c r="AS282" s="186"/>
      <c r="AT282" s="186"/>
      <c r="AU282" s="181"/>
      <c r="AV282" s="186"/>
      <c r="AW282" s="186"/>
      <c r="BM282" s="181"/>
      <c r="BN282" s="181"/>
      <c r="BO282" s="181"/>
      <c r="BP282" s="181"/>
      <c r="BQ282" s="186"/>
      <c r="BR282" s="186"/>
      <c r="DI282" s="181"/>
      <c r="DJ282" s="186"/>
      <c r="DK282" s="186"/>
      <c r="DO282" s="181"/>
      <c r="DP282" s="186"/>
      <c r="DQ282" s="186"/>
    </row>
    <row r="283" spans="35:121">
      <c r="AI283" s="360"/>
      <c r="AJ283" s="362"/>
      <c r="AK283" s="360"/>
      <c r="AL283" s="181"/>
      <c r="AM283" s="186"/>
      <c r="AN283" s="186"/>
      <c r="AO283" s="360"/>
      <c r="AP283" s="186"/>
      <c r="AQ283" s="219"/>
      <c r="AR283" s="181"/>
      <c r="AS283" s="186"/>
      <c r="AT283" s="186"/>
      <c r="AU283" s="181"/>
      <c r="AV283" s="186"/>
      <c r="AW283" s="186"/>
      <c r="BM283" s="181"/>
      <c r="BN283" s="181"/>
      <c r="BO283" s="181"/>
      <c r="BP283" s="181"/>
      <c r="BQ283" s="186"/>
      <c r="BR283" s="186"/>
      <c r="DI283" s="181"/>
      <c r="DJ283" s="186"/>
      <c r="DK283" s="186"/>
      <c r="DO283" s="181"/>
      <c r="DP283" s="186"/>
      <c r="DQ283" s="186"/>
    </row>
    <row r="284" spans="35:121">
      <c r="AI284" s="360"/>
      <c r="AJ284" s="362"/>
      <c r="AK284" s="360"/>
      <c r="AL284" s="181"/>
      <c r="AM284" s="186"/>
      <c r="AN284" s="186"/>
      <c r="AO284" s="360"/>
      <c r="AP284" s="186"/>
      <c r="AQ284" s="219"/>
      <c r="AR284" s="181"/>
      <c r="AS284" s="186"/>
      <c r="AT284" s="186"/>
      <c r="AU284" s="181"/>
      <c r="AV284" s="186"/>
      <c r="AW284" s="186"/>
      <c r="BM284" s="181"/>
      <c r="BN284" s="181"/>
      <c r="BO284" s="181"/>
      <c r="BP284" s="181"/>
      <c r="BQ284" s="186"/>
      <c r="BR284" s="186"/>
      <c r="DI284" s="181"/>
      <c r="DJ284" s="186"/>
      <c r="DK284" s="186"/>
      <c r="DO284" s="181"/>
      <c r="DP284" s="186"/>
      <c r="DQ284" s="186"/>
    </row>
    <row r="285" spans="35:121">
      <c r="AI285" s="360"/>
      <c r="AJ285" s="362"/>
      <c r="AK285" s="360"/>
      <c r="AL285" s="181"/>
      <c r="AM285" s="186"/>
      <c r="AN285" s="186"/>
      <c r="AO285" s="360"/>
      <c r="AP285" s="186"/>
      <c r="AQ285" s="219"/>
      <c r="AR285" s="181"/>
      <c r="AS285" s="186"/>
      <c r="AT285" s="186"/>
      <c r="AU285" s="181"/>
      <c r="AV285" s="186"/>
      <c r="AW285" s="186"/>
      <c r="BM285" s="181"/>
      <c r="BN285" s="181"/>
      <c r="BO285" s="181"/>
      <c r="BP285" s="181"/>
      <c r="BQ285" s="186"/>
      <c r="BR285" s="186"/>
      <c r="DI285" s="181"/>
      <c r="DJ285" s="186"/>
      <c r="DK285" s="186"/>
      <c r="DO285" s="181"/>
      <c r="DP285" s="186"/>
      <c r="DQ285" s="186"/>
    </row>
    <row r="286" spans="35:121">
      <c r="AI286" s="360"/>
      <c r="AJ286" s="362"/>
      <c r="AK286" s="360"/>
      <c r="AL286" s="181"/>
      <c r="AM286" s="186"/>
      <c r="AN286" s="186"/>
      <c r="AO286" s="360"/>
      <c r="AP286" s="186"/>
      <c r="AQ286" s="219"/>
      <c r="AR286" s="181"/>
      <c r="AS286" s="186"/>
      <c r="AT286" s="186"/>
      <c r="AU286" s="181"/>
      <c r="AV286" s="186"/>
      <c r="AW286" s="186"/>
      <c r="BM286" s="181"/>
      <c r="BN286" s="181"/>
      <c r="BO286" s="181"/>
      <c r="BP286" s="181"/>
      <c r="BQ286" s="186"/>
      <c r="BR286" s="186"/>
      <c r="DI286" s="181"/>
      <c r="DJ286" s="186"/>
      <c r="DK286" s="186"/>
      <c r="DO286" s="181"/>
      <c r="DP286" s="186"/>
      <c r="DQ286" s="186"/>
    </row>
    <row r="287" spans="35:121">
      <c r="AI287" s="360"/>
      <c r="AJ287" s="362"/>
      <c r="AK287" s="360"/>
      <c r="AL287" s="181"/>
      <c r="AM287" s="186"/>
      <c r="AN287" s="186"/>
      <c r="AO287" s="360"/>
      <c r="AP287" s="186"/>
      <c r="AQ287" s="219"/>
      <c r="AR287" s="181"/>
      <c r="AS287" s="186"/>
      <c r="AT287" s="186"/>
      <c r="AU287" s="181"/>
      <c r="AV287" s="186"/>
      <c r="AW287" s="186"/>
      <c r="BM287" s="181"/>
      <c r="BN287" s="181"/>
      <c r="BO287" s="181"/>
      <c r="BP287" s="181"/>
      <c r="BQ287" s="186"/>
      <c r="BR287" s="186"/>
      <c r="DI287" s="181"/>
      <c r="DJ287" s="186"/>
      <c r="DK287" s="186"/>
      <c r="DO287" s="181"/>
      <c r="DP287" s="186"/>
      <c r="DQ287" s="186"/>
    </row>
    <row r="288" spans="35:121">
      <c r="AI288" s="360"/>
      <c r="AJ288" s="362"/>
      <c r="AK288" s="360"/>
      <c r="AL288" s="181"/>
      <c r="AM288" s="186"/>
      <c r="AN288" s="186"/>
      <c r="AO288" s="360"/>
      <c r="AP288" s="186"/>
      <c r="AQ288" s="219"/>
      <c r="AR288" s="181"/>
      <c r="AS288" s="186"/>
      <c r="AT288" s="186"/>
      <c r="AU288" s="181"/>
      <c r="AV288" s="186"/>
      <c r="AW288" s="186"/>
      <c r="BM288" s="181"/>
      <c r="BN288" s="181"/>
      <c r="BO288" s="181"/>
      <c r="BP288" s="181"/>
      <c r="BQ288" s="186"/>
      <c r="BR288" s="186"/>
      <c r="DI288" s="181"/>
      <c r="DJ288" s="186"/>
      <c r="DK288" s="186"/>
      <c r="DO288" s="181"/>
      <c r="DP288" s="186"/>
      <c r="DQ288" s="186"/>
    </row>
    <row r="289" spans="35:121">
      <c r="AI289" s="360"/>
      <c r="AJ289" s="362"/>
      <c r="AK289" s="360"/>
      <c r="AL289" s="181"/>
      <c r="AM289" s="186"/>
      <c r="AN289" s="186"/>
      <c r="AO289" s="360"/>
      <c r="AP289" s="186"/>
      <c r="AQ289" s="219"/>
      <c r="AR289" s="181"/>
      <c r="AS289" s="186"/>
      <c r="AT289" s="186"/>
      <c r="AU289" s="181"/>
      <c r="AV289" s="186"/>
      <c r="AW289" s="186"/>
      <c r="BM289" s="181"/>
      <c r="BN289" s="181"/>
      <c r="BO289" s="181"/>
      <c r="BP289" s="181"/>
      <c r="BQ289" s="186"/>
      <c r="BR289" s="186"/>
      <c r="DI289" s="181"/>
      <c r="DJ289" s="186"/>
      <c r="DK289" s="186"/>
      <c r="DO289" s="181"/>
      <c r="DP289" s="186"/>
      <c r="DQ289" s="186"/>
    </row>
    <row r="290" spans="35:121">
      <c r="AI290" s="360"/>
      <c r="AJ290" s="362"/>
      <c r="AK290" s="360"/>
      <c r="AL290" s="181"/>
      <c r="AM290" s="186"/>
      <c r="AN290" s="186"/>
      <c r="AO290" s="360"/>
      <c r="AP290" s="186"/>
      <c r="AQ290" s="219"/>
      <c r="AR290" s="181"/>
      <c r="AS290" s="186"/>
      <c r="AT290" s="186"/>
      <c r="AU290" s="181"/>
      <c r="AV290" s="186"/>
      <c r="AW290" s="186"/>
      <c r="BM290" s="181"/>
      <c r="BN290" s="181"/>
      <c r="BO290" s="181"/>
      <c r="BP290" s="181"/>
      <c r="BQ290" s="186"/>
      <c r="BR290" s="186"/>
      <c r="DI290" s="181"/>
      <c r="DJ290" s="186"/>
      <c r="DK290" s="186"/>
      <c r="DO290" s="181"/>
      <c r="DP290" s="186"/>
      <c r="DQ290" s="186"/>
    </row>
    <row r="291" spans="35:121">
      <c r="AI291" s="360"/>
      <c r="AJ291" s="362"/>
      <c r="AK291" s="360"/>
      <c r="AL291" s="181"/>
      <c r="AM291" s="186"/>
      <c r="AN291" s="186"/>
      <c r="AO291" s="360"/>
      <c r="AP291" s="186"/>
      <c r="AQ291" s="219"/>
      <c r="AR291" s="181"/>
      <c r="AS291" s="186"/>
      <c r="AT291" s="186"/>
      <c r="AU291" s="181"/>
      <c r="AV291" s="186"/>
      <c r="AW291" s="186"/>
      <c r="BM291" s="181"/>
      <c r="BN291" s="181"/>
      <c r="BO291" s="181"/>
      <c r="BP291" s="181"/>
      <c r="BQ291" s="186"/>
      <c r="BR291" s="186"/>
      <c r="DI291" s="181"/>
      <c r="DJ291" s="186"/>
      <c r="DK291" s="186"/>
      <c r="DO291" s="181"/>
      <c r="DP291" s="186"/>
      <c r="DQ291" s="186"/>
    </row>
    <row r="292" spans="35:121">
      <c r="AI292" s="360"/>
      <c r="AJ292" s="362"/>
      <c r="AK292" s="360"/>
      <c r="AL292" s="181"/>
      <c r="AM292" s="186"/>
      <c r="AN292" s="186"/>
      <c r="AO292" s="360"/>
      <c r="AP292" s="186"/>
      <c r="AQ292" s="219"/>
      <c r="AR292" s="181"/>
      <c r="AS292" s="186"/>
      <c r="AT292" s="186"/>
      <c r="AU292" s="181"/>
      <c r="AV292" s="186"/>
      <c r="AW292" s="186"/>
      <c r="BM292" s="181"/>
      <c r="BN292" s="181"/>
      <c r="BO292" s="181"/>
      <c r="BP292" s="181"/>
      <c r="BQ292" s="186"/>
      <c r="BR292" s="186"/>
      <c r="DI292" s="181"/>
      <c r="DJ292" s="186"/>
      <c r="DK292" s="186"/>
      <c r="DO292" s="181"/>
      <c r="DP292" s="186"/>
      <c r="DQ292" s="186"/>
    </row>
    <row r="293" spans="35:121">
      <c r="AI293" s="360"/>
      <c r="AJ293" s="362"/>
      <c r="AK293" s="360"/>
      <c r="AL293" s="181"/>
      <c r="AM293" s="186"/>
      <c r="AN293" s="186"/>
      <c r="AO293" s="360"/>
      <c r="AP293" s="186"/>
      <c r="AQ293" s="219"/>
      <c r="AR293" s="181"/>
      <c r="AS293" s="186"/>
      <c r="AT293" s="186"/>
      <c r="AU293" s="181"/>
      <c r="AV293" s="186"/>
      <c r="AW293" s="186"/>
      <c r="BM293" s="181"/>
      <c r="BN293" s="181"/>
      <c r="BO293" s="181"/>
      <c r="BP293" s="181"/>
      <c r="BQ293" s="186"/>
      <c r="BR293" s="186"/>
      <c r="DI293" s="181"/>
      <c r="DJ293" s="186"/>
      <c r="DK293" s="186"/>
      <c r="DO293" s="181"/>
      <c r="DP293" s="186"/>
      <c r="DQ293" s="186"/>
    </row>
    <row r="294" spans="35:121">
      <c r="AI294" s="360"/>
      <c r="AJ294" s="362"/>
      <c r="AK294" s="360"/>
      <c r="AL294" s="181"/>
      <c r="AM294" s="186"/>
      <c r="AN294" s="186"/>
      <c r="AO294" s="360"/>
      <c r="AP294" s="186"/>
      <c r="AQ294" s="219"/>
      <c r="AR294" s="181"/>
      <c r="AS294" s="186"/>
      <c r="AT294" s="186"/>
      <c r="AU294" s="181"/>
      <c r="AV294" s="186"/>
      <c r="AW294" s="186"/>
      <c r="BM294" s="181"/>
      <c r="BN294" s="181"/>
      <c r="BO294" s="181"/>
      <c r="BP294" s="181"/>
      <c r="BQ294" s="186"/>
      <c r="BR294" s="186"/>
      <c r="DI294" s="181"/>
      <c r="DJ294" s="186"/>
      <c r="DK294" s="186"/>
      <c r="DO294" s="181"/>
      <c r="DP294" s="186"/>
      <c r="DQ294" s="186"/>
    </row>
    <row r="295" spans="35:121">
      <c r="AI295" s="360"/>
      <c r="AJ295" s="362"/>
      <c r="AK295" s="360"/>
      <c r="AL295" s="181"/>
      <c r="AM295" s="186"/>
      <c r="AN295" s="186"/>
      <c r="AO295" s="360"/>
      <c r="AP295" s="186"/>
      <c r="AQ295" s="219"/>
      <c r="AR295" s="181"/>
      <c r="AS295" s="186"/>
      <c r="AT295" s="186"/>
      <c r="AU295" s="181"/>
      <c r="AV295" s="186"/>
      <c r="AW295" s="186"/>
      <c r="BM295" s="181"/>
      <c r="BN295" s="181"/>
      <c r="BO295" s="181"/>
      <c r="BP295" s="181"/>
      <c r="BQ295" s="186"/>
      <c r="BR295" s="186"/>
      <c r="DI295" s="181"/>
      <c r="DJ295" s="186"/>
      <c r="DK295" s="186"/>
      <c r="DO295" s="181"/>
      <c r="DP295" s="186"/>
      <c r="DQ295" s="186"/>
    </row>
    <row r="296" spans="35:121">
      <c r="AI296" s="360"/>
      <c r="AJ296" s="362"/>
      <c r="AK296" s="360"/>
      <c r="AL296" s="181"/>
      <c r="AM296" s="186"/>
      <c r="AN296" s="186"/>
      <c r="AO296" s="360"/>
      <c r="AP296" s="186"/>
      <c r="AQ296" s="219"/>
      <c r="AR296" s="181"/>
      <c r="AS296" s="186"/>
      <c r="AT296" s="186"/>
      <c r="AU296" s="181"/>
      <c r="AV296" s="186"/>
      <c r="AW296" s="186"/>
      <c r="BM296" s="181"/>
      <c r="BN296" s="181"/>
      <c r="BO296" s="181"/>
      <c r="BP296" s="181"/>
      <c r="BQ296" s="186"/>
      <c r="BR296" s="186"/>
      <c r="DI296" s="181"/>
      <c r="DJ296" s="186"/>
      <c r="DK296" s="186"/>
      <c r="DO296" s="181"/>
      <c r="DP296" s="186"/>
      <c r="DQ296" s="186"/>
    </row>
    <row r="297" spans="35:121">
      <c r="AI297" s="360"/>
      <c r="AJ297" s="362"/>
      <c r="AK297" s="360"/>
      <c r="AL297" s="181"/>
      <c r="AM297" s="186"/>
      <c r="AN297" s="186"/>
      <c r="AO297" s="360"/>
      <c r="AP297" s="186"/>
      <c r="AQ297" s="219"/>
      <c r="AR297" s="181"/>
      <c r="AS297" s="186"/>
      <c r="AT297" s="186"/>
      <c r="AU297" s="181"/>
      <c r="AV297" s="186"/>
      <c r="AW297" s="186"/>
      <c r="BM297" s="181"/>
      <c r="BN297" s="181"/>
      <c r="BO297" s="181"/>
      <c r="BP297" s="181"/>
      <c r="BQ297" s="186"/>
      <c r="BR297" s="186"/>
      <c r="DI297" s="181"/>
      <c r="DJ297" s="186"/>
      <c r="DK297" s="186"/>
      <c r="DO297" s="181"/>
      <c r="DP297" s="186"/>
      <c r="DQ297" s="186"/>
    </row>
    <row r="298" spans="35:121">
      <c r="AI298" s="360"/>
      <c r="AJ298" s="362"/>
      <c r="AK298" s="360"/>
      <c r="AL298" s="181"/>
      <c r="AM298" s="186"/>
      <c r="AN298" s="186"/>
      <c r="AO298" s="360"/>
      <c r="AP298" s="186"/>
      <c r="AQ298" s="219"/>
      <c r="AR298" s="181"/>
      <c r="AS298" s="186"/>
      <c r="AT298" s="186"/>
      <c r="AU298" s="181"/>
      <c r="AV298" s="186"/>
      <c r="AW298" s="186"/>
      <c r="BM298" s="181"/>
      <c r="BN298" s="181"/>
      <c r="BO298" s="181"/>
      <c r="BP298" s="181"/>
      <c r="BQ298" s="186"/>
      <c r="BR298" s="186"/>
      <c r="DI298" s="181"/>
      <c r="DJ298" s="186"/>
      <c r="DK298" s="186"/>
      <c r="DO298" s="181"/>
      <c r="DP298" s="186"/>
      <c r="DQ298" s="186"/>
    </row>
    <row r="299" spans="35:121">
      <c r="AI299" s="360"/>
      <c r="AJ299" s="362"/>
      <c r="AK299" s="360"/>
      <c r="AL299" s="181"/>
      <c r="AM299" s="186"/>
      <c r="AN299" s="186"/>
      <c r="AO299" s="360"/>
      <c r="AP299" s="186"/>
      <c r="AQ299" s="219"/>
      <c r="AR299" s="181"/>
      <c r="AS299" s="186"/>
      <c r="AT299" s="186"/>
      <c r="AU299" s="181"/>
      <c r="AV299" s="186"/>
      <c r="AW299" s="186"/>
      <c r="BM299" s="181"/>
      <c r="BN299" s="181"/>
      <c r="BO299" s="181"/>
      <c r="BP299" s="181"/>
      <c r="BQ299" s="186"/>
      <c r="BR299" s="186"/>
      <c r="DI299" s="181"/>
      <c r="DJ299" s="186"/>
      <c r="DK299" s="186"/>
      <c r="DO299" s="181"/>
      <c r="DP299" s="186"/>
      <c r="DQ299" s="186"/>
    </row>
    <row r="300" spans="35:121">
      <c r="AI300" s="360"/>
      <c r="AJ300" s="362"/>
      <c r="AK300" s="360"/>
      <c r="AL300" s="181"/>
      <c r="AM300" s="186"/>
      <c r="AN300" s="186"/>
      <c r="AO300" s="360"/>
      <c r="AP300" s="186"/>
      <c r="AQ300" s="219"/>
      <c r="AR300" s="181"/>
      <c r="AS300" s="186"/>
      <c r="AT300" s="186"/>
      <c r="AU300" s="181"/>
      <c r="AV300" s="186"/>
      <c r="AW300" s="186"/>
      <c r="BM300" s="181"/>
      <c r="BN300" s="181"/>
      <c r="BO300" s="181"/>
      <c r="BP300" s="181"/>
      <c r="BQ300" s="186"/>
      <c r="BR300" s="186"/>
      <c r="DI300" s="181"/>
      <c r="DJ300" s="186"/>
      <c r="DK300" s="186"/>
      <c r="DO300" s="181"/>
      <c r="DP300" s="186"/>
      <c r="DQ300" s="186"/>
    </row>
    <row r="301" spans="35:121">
      <c r="AI301" s="360"/>
      <c r="AJ301" s="362"/>
      <c r="AK301" s="360"/>
      <c r="AL301" s="181"/>
      <c r="AM301" s="186"/>
      <c r="AN301" s="186"/>
      <c r="AO301" s="360"/>
      <c r="AP301" s="186"/>
      <c r="AQ301" s="219"/>
      <c r="AR301" s="181"/>
      <c r="AS301" s="186"/>
      <c r="AT301" s="186"/>
      <c r="AU301" s="181"/>
      <c r="AV301" s="186"/>
      <c r="AW301" s="186"/>
      <c r="BM301" s="181"/>
      <c r="BN301" s="181"/>
      <c r="BO301" s="181"/>
      <c r="BP301" s="181"/>
      <c r="BQ301" s="186"/>
      <c r="BR301" s="186"/>
      <c r="DI301" s="181"/>
      <c r="DJ301" s="186"/>
      <c r="DK301" s="186"/>
      <c r="DO301" s="181"/>
      <c r="DP301" s="186"/>
      <c r="DQ301" s="186"/>
    </row>
    <row r="302" spans="35:121">
      <c r="AI302" s="360"/>
      <c r="AJ302" s="362"/>
      <c r="AK302" s="360"/>
      <c r="AL302" s="181"/>
      <c r="AM302" s="186"/>
      <c r="AN302" s="186"/>
      <c r="AO302" s="360"/>
      <c r="AP302" s="186"/>
      <c r="AQ302" s="219"/>
      <c r="AR302" s="181"/>
      <c r="AS302" s="186"/>
      <c r="AT302" s="186"/>
      <c r="AU302" s="181"/>
      <c r="AV302" s="186"/>
      <c r="AW302" s="186"/>
      <c r="BM302" s="181"/>
      <c r="BN302" s="181"/>
      <c r="BO302" s="181"/>
      <c r="BP302" s="181"/>
      <c r="BQ302" s="186"/>
      <c r="BR302" s="186"/>
      <c r="DI302" s="181"/>
      <c r="DJ302" s="186"/>
      <c r="DK302" s="186"/>
      <c r="DO302" s="181"/>
      <c r="DP302" s="186"/>
      <c r="DQ302" s="186"/>
    </row>
    <row r="303" spans="35:121">
      <c r="AI303" s="360"/>
      <c r="AJ303" s="362"/>
      <c r="AK303" s="360"/>
      <c r="AL303" s="181"/>
      <c r="AM303" s="186"/>
      <c r="AN303" s="186"/>
      <c r="AO303" s="360"/>
      <c r="AP303" s="186"/>
      <c r="AQ303" s="219"/>
      <c r="AR303" s="181"/>
      <c r="AS303" s="186"/>
      <c r="AT303" s="186"/>
      <c r="AU303" s="181"/>
      <c r="AV303" s="186"/>
      <c r="AW303" s="186"/>
      <c r="BM303" s="181"/>
      <c r="BN303" s="181"/>
      <c r="BO303" s="181"/>
      <c r="BP303" s="181"/>
      <c r="BQ303" s="186"/>
      <c r="BR303" s="186"/>
      <c r="DI303" s="181"/>
      <c r="DJ303" s="186"/>
      <c r="DK303" s="186"/>
      <c r="DO303" s="181"/>
      <c r="DP303" s="186"/>
      <c r="DQ303" s="186"/>
    </row>
    <row r="304" spans="35:121">
      <c r="AI304" s="360"/>
      <c r="AJ304" s="362"/>
      <c r="AK304" s="360"/>
      <c r="AL304" s="181"/>
      <c r="AM304" s="186"/>
      <c r="AN304" s="186"/>
      <c r="AO304" s="360"/>
      <c r="AP304" s="186"/>
      <c r="AQ304" s="219"/>
      <c r="AR304" s="181"/>
      <c r="AS304" s="186"/>
      <c r="AT304" s="186"/>
      <c r="AU304" s="181"/>
      <c r="AV304" s="186"/>
      <c r="AW304" s="186"/>
      <c r="BM304" s="181"/>
      <c r="BN304" s="181"/>
      <c r="BO304" s="181"/>
      <c r="BP304" s="181"/>
      <c r="BQ304" s="186"/>
      <c r="BR304" s="186"/>
      <c r="DI304" s="181"/>
      <c r="DJ304" s="186"/>
      <c r="DK304" s="186"/>
      <c r="DO304" s="181"/>
      <c r="DP304" s="186"/>
      <c r="DQ304" s="186"/>
    </row>
    <row r="305" spans="35:121">
      <c r="AI305" s="360"/>
      <c r="AJ305" s="362"/>
      <c r="AK305" s="360"/>
      <c r="AL305" s="181"/>
      <c r="AM305" s="186"/>
      <c r="AN305" s="186"/>
      <c r="AO305" s="360"/>
      <c r="AP305" s="186"/>
      <c r="AQ305" s="219"/>
      <c r="AR305" s="181"/>
      <c r="AS305" s="186"/>
      <c r="AT305" s="186"/>
      <c r="AU305" s="181"/>
      <c r="AV305" s="186"/>
      <c r="AW305" s="186"/>
      <c r="BM305" s="181"/>
      <c r="BN305" s="181"/>
      <c r="BO305" s="181"/>
      <c r="BP305" s="181"/>
      <c r="BQ305" s="186"/>
      <c r="BR305" s="186"/>
      <c r="DI305" s="181"/>
      <c r="DJ305" s="186"/>
      <c r="DK305" s="186"/>
      <c r="DO305" s="181"/>
      <c r="DP305" s="186"/>
      <c r="DQ305" s="186"/>
    </row>
    <row r="306" spans="35:121">
      <c r="AI306" s="360"/>
      <c r="AJ306" s="362"/>
      <c r="AK306" s="360"/>
      <c r="AL306" s="181"/>
      <c r="AM306" s="186"/>
      <c r="AN306" s="186"/>
      <c r="AO306" s="360"/>
      <c r="AP306" s="186"/>
      <c r="AQ306" s="219"/>
      <c r="AR306" s="181"/>
      <c r="AS306" s="186"/>
      <c r="AT306" s="186"/>
      <c r="AU306" s="181"/>
      <c r="AV306" s="186"/>
      <c r="AW306" s="186"/>
      <c r="BM306" s="181"/>
      <c r="BN306" s="181"/>
      <c r="BO306" s="181"/>
      <c r="BP306" s="181"/>
      <c r="BQ306" s="186"/>
      <c r="BR306" s="186"/>
      <c r="DI306" s="181"/>
      <c r="DJ306" s="186"/>
      <c r="DK306" s="186"/>
      <c r="DO306" s="181"/>
      <c r="DP306" s="186"/>
      <c r="DQ306" s="186"/>
    </row>
    <row r="307" spans="35:121">
      <c r="AI307" s="360"/>
      <c r="AJ307" s="362"/>
      <c r="AK307" s="360"/>
      <c r="AL307" s="181"/>
      <c r="AM307" s="186"/>
      <c r="AN307" s="186"/>
      <c r="AO307" s="360"/>
      <c r="AP307" s="186"/>
      <c r="AQ307" s="219"/>
      <c r="AR307" s="181"/>
      <c r="AS307" s="186"/>
      <c r="AT307" s="186"/>
      <c r="AU307" s="181"/>
      <c r="AV307" s="186"/>
      <c r="AW307" s="186"/>
      <c r="BM307" s="181"/>
      <c r="BN307" s="181"/>
      <c r="BO307" s="181"/>
      <c r="BP307" s="181"/>
      <c r="BQ307" s="186"/>
      <c r="BR307" s="186"/>
      <c r="DI307" s="181"/>
      <c r="DJ307" s="186"/>
      <c r="DK307" s="186"/>
      <c r="DO307" s="181"/>
      <c r="DP307" s="186"/>
      <c r="DQ307" s="186"/>
    </row>
    <row r="308" spans="35:121">
      <c r="AI308" s="360"/>
      <c r="AJ308" s="362"/>
      <c r="AK308" s="360"/>
      <c r="AL308" s="181"/>
      <c r="AM308" s="186"/>
      <c r="AN308" s="186"/>
      <c r="AO308" s="360"/>
      <c r="AP308" s="186"/>
      <c r="AQ308" s="219"/>
      <c r="AR308" s="181"/>
      <c r="AS308" s="186"/>
      <c r="AT308" s="186"/>
      <c r="AU308" s="181"/>
      <c r="AV308" s="186"/>
      <c r="AW308" s="186"/>
      <c r="BM308" s="181"/>
      <c r="BN308" s="181"/>
      <c r="BO308" s="181"/>
      <c r="BP308" s="181"/>
      <c r="BQ308" s="186"/>
      <c r="BR308" s="186"/>
      <c r="DI308" s="181"/>
      <c r="DJ308" s="186"/>
      <c r="DK308" s="186"/>
      <c r="DO308" s="181"/>
      <c r="DP308" s="186"/>
      <c r="DQ308" s="186"/>
    </row>
    <row r="309" spans="35:121">
      <c r="AI309" s="360"/>
      <c r="AJ309" s="362"/>
      <c r="AK309" s="360"/>
      <c r="AL309" s="181"/>
      <c r="AM309" s="186"/>
      <c r="AN309" s="186"/>
      <c r="AO309" s="360"/>
      <c r="AP309" s="186"/>
      <c r="AQ309" s="219"/>
      <c r="AR309" s="181"/>
      <c r="AS309" s="186"/>
      <c r="AT309" s="186"/>
      <c r="AU309" s="181"/>
      <c r="AV309" s="186"/>
      <c r="AW309" s="186"/>
      <c r="BM309" s="181"/>
      <c r="BN309" s="181"/>
      <c r="BO309" s="181"/>
      <c r="BP309" s="181"/>
      <c r="BQ309" s="186"/>
      <c r="BR309" s="186"/>
      <c r="DI309" s="181"/>
      <c r="DJ309" s="186"/>
      <c r="DK309" s="186"/>
      <c r="DO309" s="181"/>
      <c r="DP309" s="186"/>
      <c r="DQ309" s="186"/>
    </row>
    <row r="310" spans="35:121">
      <c r="AI310" s="360"/>
      <c r="AJ310" s="362"/>
      <c r="AK310" s="360"/>
      <c r="AL310" s="181"/>
      <c r="AM310" s="186"/>
      <c r="AN310" s="186"/>
      <c r="AO310" s="360"/>
      <c r="AP310" s="186"/>
      <c r="AQ310" s="219"/>
      <c r="AR310" s="181"/>
      <c r="AS310" s="186"/>
      <c r="AT310" s="186"/>
      <c r="AU310" s="181"/>
      <c r="AV310" s="186"/>
      <c r="AW310" s="186"/>
      <c r="BM310" s="181"/>
      <c r="BN310" s="181"/>
      <c r="BO310" s="181"/>
      <c r="BP310" s="181"/>
      <c r="BQ310" s="186"/>
      <c r="BR310" s="186"/>
      <c r="DI310" s="181"/>
      <c r="DJ310" s="186"/>
      <c r="DK310" s="186"/>
      <c r="DO310" s="181"/>
      <c r="DP310" s="186"/>
      <c r="DQ310" s="186"/>
    </row>
    <row r="311" spans="35:121">
      <c r="AI311" s="360"/>
      <c r="AJ311" s="362"/>
      <c r="AK311" s="360"/>
      <c r="AL311" s="181"/>
      <c r="AM311" s="186"/>
      <c r="AN311" s="186"/>
      <c r="AO311" s="360"/>
      <c r="AP311" s="186"/>
      <c r="AQ311" s="219"/>
      <c r="AR311" s="181"/>
      <c r="AS311" s="186"/>
      <c r="AT311" s="186"/>
      <c r="AU311" s="181"/>
      <c r="AV311" s="186"/>
      <c r="AW311" s="186"/>
      <c r="BM311" s="181"/>
      <c r="BN311" s="181"/>
      <c r="BO311" s="181"/>
      <c r="BP311" s="181"/>
      <c r="BQ311" s="186"/>
      <c r="BR311" s="186"/>
      <c r="DI311" s="181"/>
      <c r="DJ311" s="186"/>
      <c r="DK311" s="186"/>
      <c r="DO311" s="181"/>
      <c r="DP311" s="186"/>
      <c r="DQ311" s="186"/>
    </row>
    <row r="312" spans="35:121">
      <c r="AI312" s="360"/>
      <c r="AJ312" s="362"/>
      <c r="AK312" s="360"/>
      <c r="AL312" s="181"/>
      <c r="AM312" s="186"/>
      <c r="AN312" s="186"/>
      <c r="AO312" s="360"/>
      <c r="AP312" s="186"/>
      <c r="AQ312" s="219"/>
      <c r="AR312" s="181"/>
      <c r="AS312" s="186"/>
      <c r="AT312" s="186"/>
      <c r="AU312" s="181"/>
      <c r="AV312" s="186"/>
      <c r="AW312" s="186"/>
      <c r="BM312" s="181"/>
      <c r="BN312" s="181"/>
      <c r="BO312" s="181"/>
      <c r="BP312" s="181"/>
      <c r="BQ312" s="186"/>
      <c r="BR312" s="186"/>
      <c r="DI312" s="181"/>
      <c r="DJ312" s="186"/>
      <c r="DK312" s="186"/>
      <c r="DO312" s="181"/>
      <c r="DP312" s="186"/>
      <c r="DQ312" s="186"/>
    </row>
    <row r="313" spans="35:121">
      <c r="AI313" s="360"/>
      <c r="AJ313" s="362"/>
      <c r="AK313" s="360"/>
      <c r="AL313" s="181"/>
      <c r="AM313" s="186"/>
      <c r="AN313" s="186"/>
      <c r="AO313" s="360"/>
      <c r="AP313" s="186"/>
      <c r="AQ313" s="219"/>
      <c r="AR313" s="181"/>
      <c r="AS313" s="186"/>
      <c r="AT313" s="186"/>
      <c r="AU313" s="181"/>
      <c r="AV313" s="186"/>
      <c r="AW313" s="186"/>
      <c r="BM313" s="181"/>
      <c r="BN313" s="181"/>
      <c r="BO313" s="181"/>
      <c r="BP313" s="181"/>
      <c r="BQ313" s="186"/>
      <c r="BR313" s="186"/>
      <c r="DI313" s="181"/>
      <c r="DJ313" s="186"/>
      <c r="DK313" s="186"/>
      <c r="DO313" s="181"/>
      <c r="DP313" s="186"/>
      <c r="DQ313" s="186"/>
    </row>
    <row r="314" spans="35:121">
      <c r="AI314" s="360"/>
      <c r="AJ314" s="362"/>
      <c r="AK314" s="360"/>
      <c r="AL314" s="181"/>
      <c r="AM314" s="186"/>
      <c r="AN314" s="186"/>
      <c r="AO314" s="360"/>
      <c r="AP314" s="186"/>
      <c r="AQ314" s="219"/>
      <c r="AR314" s="181"/>
      <c r="AS314" s="186"/>
      <c r="AT314" s="186"/>
      <c r="AU314" s="181"/>
      <c r="AV314" s="186"/>
      <c r="AW314" s="186"/>
      <c r="BM314" s="181"/>
      <c r="BN314" s="181"/>
      <c r="BO314" s="181"/>
      <c r="BP314" s="181"/>
      <c r="BQ314" s="186"/>
      <c r="BR314" s="186"/>
      <c r="DI314" s="181"/>
      <c r="DJ314" s="186"/>
      <c r="DK314" s="186"/>
      <c r="DO314" s="181"/>
      <c r="DP314" s="186"/>
      <c r="DQ314" s="186"/>
    </row>
    <row r="315" spans="35:121">
      <c r="AI315" s="360"/>
      <c r="AJ315" s="362"/>
      <c r="AK315" s="360"/>
      <c r="AL315" s="181"/>
      <c r="AM315" s="186"/>
      <c r="AN315" s="186"/>
      <c r="AO315" s="360"/>
      <c r="AP315" s="186"/>
      <c r="AQ315" s="219"/>
      <c r="AR315" s="181"/>
      <c r="AS315" s="186"/>
      <c r="AT315" s="186"/>
      <c r="AU315" s="181"/>
      <c r="AV315" s="186"/>
      <c r="AW315" s="186"/>
      <c r="BM315" s="181"/>
      <c r="BN315" s="181"/>
      <c r="BO315" s="181"/>
      <c r="BP315" s="181"/>
      <c r="BQ315" s="186"/>
      <c r="BR315" s="186"/>
      <c r="DI315" s="181"/>
      <c r="DJ315" s="186"/>
      <c r="DK315" s="186"/>
      <c r="DO315" s="181"/>
      <c r="DP315" s="186"/>
      <c r="DQ315" s="186"/>
    </row>
    <row r="316" spans="35:121">
      <c r="AI316" s="360"/>
      <c r="AJ316" s="362"/>
      <c r="AK316" s="360"/>
      <c r="AL316" s="181"/>
      <c r="AM316" s="186"/>
      <c r="AN316" s="186"/>
      <c r="AO316" s="360"/>
      <c r="AP316" s="186"/>
      <c r="AQ316" s="219"/>
      <c r="AR316" s="181"/>
      <c r="AS316" s="186"/>
      <c r="AT316" s="186"/>
      <c r="AU316" s="181"/>
      <c r="AV316" s="186"/>
      <c r="AW316" s="186"/>
      <c r="BM316" s="181"/>
      <c r="BN316" s="181"/>
      <c r="BO316" s="181"/>
      <c r="BP316" s="181"/>
      <c r="BQ316" s="186"/>
      <c r="BR316" s="186"/>
      <c r="DI316" s="181"/>
      <c r="DJ316" s="186"/>
      <c r="DK316" s="186"/>
      <c r="DO316" s="181"/>
      <c r="DP316" s="186"/>
      <c r="DQ316" s="186"/>
    </row>
    <row r="317" spans="35:121">
      <c r="AI317" s="360"/>
      <c r="AJ317" s="362"/>
      <c r="AK317" s="360"/>
      <c r="AL317" s="181"/>
      <c r="AM317" s="186"/>
      <c r="AN317" s="186"/>
      <c r="AO317" s="360"/>
      <c r="AP317" s="186"/>
      <c r="AQ317" s="219"/>
      <c r="AR317" s="181"/>
      <c r="AS317" s="186"/>
      <c r="AT317" s="186"/>
      <c r="AU317" s="181"/>
      <c r="AV317" s="186"/>
      <c r="AW317" s="186"/>
      <c r="BM317" s="181"/>
      <c r="BN317" s="181"/>
      <c r="BO317" s="181"/>
      <c r="BP317" s="181"/>
      <c r="BQ317" s="186"/>
      <c r="BR317" s="186"/>
      <c r="DI317" s="181"/>
      <c r="DJ317" s="186"/>
      <c r="DK317" s="186"/>
      <c r="DO317" s="181"/>
      <c r="DP317" s="186"/>
      <c r="DQ317" s="186"/>
    </row>
    <row r="318" spans="35:121">
      <c r="AI318" s="360"/>
      <c r="AJ318" s="362"/>
      <c r="AK318" s="360"/>
      <c r="AL318" s="181"/>
      <c r="AM318" s="186"/>
      <c r="AN318" s="186"/>
      <c r="AO318" s="360"/>
      <c r="AP318" s="186"/>
      <c r="AQ318" s="219"/>
      <c r="AR318" s="181"/>
      <c r="AS318" s="186"/>
      <c r="AT318" s="186"/>
      <c r="AU318" s="181"/>
      <c r="AV318" s="186"/>
      <c r="AW318" s="186"/>
      <c r="BM318" s="181"/>
      <c r="BN318" s="181"/>
      <c r="BO318" s="181"/>
      <c r="BP318" s="181"/>
      <c r="BQ318" s="186"/>
      <c r="BR318" s="186"/>
      <c r="DI318" s="181"/>
      <c r="DJ318" s="186"/>
      <c r="DK318" s="186"/>
      <c r="DO318" s="181"/>
      <c r="DP318" s="186"/>
      <c r="DQ318" s="186"/>
    </row>
    <row r="319" spans="35:121">
      <c r="AI319" s="360"/>
      <c r="AJ319" s="362"/>
      <c r="AK319" s="360"/>
      <c r="AL319" s="181"/>
      <c r="AM319" s="186"/>
      <c r="AN319" s="186"/>
      <c r="AO319" s="360"/>
      <c r="AP319" s="186"/>
      <c r="AQ319" s="219"/>
      <c r="AR319" s="181"/>
      <c r="AS319" s="186"/>
      <c r="AT319" s="186"/>
      <c r="AU319" s="181"/>
      <c r="AV319" s="186"/>
      <c r="AW319" s="186"/>
      <c r="BM319" s="181"/>
      <c r="BN319" s="181"/>
      <c r="BO319" s="181"/>
      <c r="BP319" s="181"/>
      <c r="BQ319" s="186"/>
      <c r="BR319" s="186"/>
      <c r="DI319" s="181"/>
      <c r="DJ319" s="186"/>
      <c r="DK319" s="186"/>
      <c r="DO319" s="181"/>
      <c r="DP319" s="186"/>
      <c r="DQ319" s="186"/>
    </row>
    <row r="320" spans="35:121">
      <c r="AI320" s="360"/>
      <c r="AJ320" s="362"/>
      <c r="AK320" s="360"/>
      <c r="AL320" s="181"/>
      <c r="AM320" s="186"/>
      <c r="AN320" s="186"/>
      <c r="AO320" s="360"/>
      <c r="AP320" s="186"/>
      <c r="AQ320" s="219"/>
      <c r="AR320" s="181"/>
      <c r="AS320" s="186"/>
      <c r="AT320" s="186"/>
      <c r="AU320" s="181"/>
      <c r="AV320" s="186"/>
      <c r="AW320" s="186"/>
      <c r="BM320" s="181"/>
      <c r="BN320" s="181"/>
      <c r="BO320" s="181"/>
      <c r="BP320" s="181"/>
      <c r="BQ320" s="186"/>
      <c r="BR320" s="186"/>
      <c r="DI320" s="181"/>
      <c r="DJ320" s="186"/>
      <c r="DK320" s="186"/>
      <c r="DO320" s="181"/>
      <c r="DP320" s="186"/>
      <c r="DQ320" s="186"/>
    </row>
    <row r="321" spans="35:121">
      <c r="AI321" s="360"/>
      <c r="AJ321" s="362"/>
      <c r="AK321" s="360"/>
      <c r="AL321" s="181"/>
      <c r="AM321" s="186"/>
      <c r="AN321" s="186"/>
      <c r="AO321" s="360"/>
      <c r="AP321" s="186"/>
      <c r="AQ321" s="219"/>
      <c r="AR321" s="181"/>
      <c r="AS321" s="186"/>
      <c r="AT321" s="186"/>
      <c r="AU321" s="181"/>
      <c r="AV321" s="186"/>
      <c r="AW321" s="186"/>
      <c r="BM321" s="181"/>
      <c r="BN321" s="181"/>
      <c r="BO321" s="181"/>
      <c r="BP321" s="181"/>
      <c r="BQ321" s="186"/>
      <c r="BR321" s="186"/>
      <c r="DI321" s="181"/>
      <c r="DJ321" s="186"/>
      <c r="DK321" s="186"/>
      <c r="DO321" s="181"/>
      <c r="DP321" s="186"/>
      <c r="DQ321" s="186"/>
    </row>
    <row r="322" spans="35:121">
      <c r="AI322" s="360"/>
      <c r="AJ322" s="362"/>
      <c r="AK322" s="360"/>
      <c r="AL322" s="181"/>
      <c r="AM322" s="186"/>
      <c r="AN322" s="186"/>
      <c r="AO322" s="360"/>
      <c r="AP322" s="186"/>
      <c r="AQ322" s="219"/>
      <c r="AR322" s="181"/>
      <c r="AS322" s="186"/>
      <c r="AT322" s="186"/>
      <c r="AU322" s="181"/>
      <c r="AV322" s="186"/>
      <c r="AW322" s="186"/>
      <c r="BM322" s="181"/>
      <c r="BN322" s="181"/>
      <c r="BO322" s="181"/>
      <c r="BP322" s="181"/>
      <c r="BQ322" s="186"/>
      <c r="BR322" s="186"/>
      <c r="DI322" s="181"/>
      <c r="DJ322" s="186"/>
      <c r="DK322" s="186"/>
      <c r="DO322" s="181"/>
      <c r="DP322" s="186"/>
      <c r="DQ322" s="186"/>
    </row>
    <row r="323" spans="35:121">
      <c r="AI323" s="360"/>
      <c r="AJ323" s="362"/>
      <c r="AK323" s="360"/>
      <c r="AL323" s="181"/>
      <c r="AM323" s="186"/>
      <c r="AN323" s="186"/>
      <c r="AO323" s="360"/>
      <c r="AP323" s="186"/>
      <c r="AQ323" s="219"/>
      <c r="AR323" s="181"/>
      <c r="AS323" s="186"/>
      <c r="AT323" s="186"/>
      <c r="AU323" s="181"/>
      <c r="AV323" s="186"/>
      <c r="AW323" s="186"/>
      <c r="BM323" s="181"/>
      <c r="BN323" s="181"/>
      <c r="BO323" s="181"/>
      <c r="BP323" s="181"/>
      <c r="BQ323" s="186"/>
      <c r="BR323" s="186"/>
      <c r="DI323" s="181"/>
      <c r="DJ323" s="186"/>
      <c r="DK323" s="186"/>
      <c r="DO323" s="181"/>
      <c r="DP323" s="186"/>
      <c r="DQ323" s="186"/>
    </row>
    <row r="324" spans="35:121">
      <c r="AI324" s="360"/>
      <c r="AJ324" s="362"/>
      <c r="AK324" s="360"/>
      <c r="AL324" s="181"/>
      <c r="AM324" s="186"/>
      <c r="AN324" s="186"/>
      <c r="AO324" s="360"/>
      <c r="AP324" s="186"/>
      <c r="AQ324" s="219"/>
      <c r="AR324" s="181"/>
      <c r="AS324" s="186"/>
      <c r="AT324" s="186"/>
      <c r="AU324" s="181"/>
      <c r="AV324" s="186"/>
      <c r="AW324" s="186"/>
      <c r="BM324" s="181"/>
      <c r="BN324" s="181"/>
      <c r="BO324" s="181"/>
      <c r="BP324" s="181"/>
      <c r="BQ324" s="186"/>
      <c r="BR324" s="186"/>
      <c r="DI324" s="181"/>
      <c r="DJ324" s="186"/>
      <c r="DK324" s="186"/>
      <c r="DO324" s="181"/>
      <c r="DP324" s="186"/>
      <c r="DQ324" s="186"/>
    </row>
    <row r="325" spans="35:121">
      <c r="AI325" s="360"/>
      <c r="AJ325" s="362"/>
      <c r="AK325" s="360"/>
      <c r="AL325" s="181"/>
      <c r="AM325" s="186"/>
      <c r="AN325" s="186"/>
      <c r="AO325" s="360"/>
      <c r="AP325" s="186"/>
      <c r="AQ325" s="219"/>
      <c r="AR325" s="181"/>
      <c r="AS325" s="186"/>
      <c r="AT325" s="186"/>
      <c r="AU325" s="181"/>
      <c r="AV325" s="186"/>
      <c r="AW325" s="186"/>
      <c r="BM325" s="181"/>
      <c r="BN325" s="181"/>
      <c r="BO325" s="181"/>
      <c r="BP325" s="181"/>
      <c r="BQ325" s="186"/>
      <c r="BR325" s="186"/>
      <c r="DI325" s="181"/>
      <c r="DJ325" s="186"/>
      <c r="DK325" s="186"/>
      <c r="DO325" s="181"/>
      <c r="DP325" s="186"/>
      <c r="DQ325" s="186"/>
    </row>
    <row r="326" spans="35:121">
      <c r="AI326" s="360"/>
      <c r="AJ326" s="362"/>
      <c r="AK326" s="360"/>
      <c r="AL326" s="181"/>
      <c r="AM326" s="186"/>
      <c r="AN326" s="186"/>
      <c r="AO326" s="360"/>
      <c r="AP326" s="186"/>
      <c r="AQ326" s="219"/>
      <c r="AR326" s="181"/>
      <c r="AS326" s="186"/>
      <c r="AT326" s="186"/>
      <c r="AU326" s="181"/>
      <c r="AV326" s="186"/>
      <c r="AW326" s="186"/>
      <c r="BM326" s="181"/>
      <c r="BN326" s="181"/>
      <c r="BO326" s="181"/>
      <c r="BP326" s="181"/>
      <c r="BQ326" s="186"/>
      <c r="BR326" s="186"/>
      <c r="DI326" s="181"/>
      <c r="DJ326" s="186"/>
      <c r="DK326" s="186"/>
      <c r="DO326" s="181"/>
      <c r="DP326" s="186"/>
      <c r="DQ326" s="186"/>
    </row>
    <row r="327" spans="35:121">
      <c r="AI327" s="360"/>
      <c r="AJ327" s="362"/>
      <c r="AK327" s="360"/>
      <c r="AL327" s="181"/>
      <c r="AM327" s="186"/>
      <c r="AN327" s="186"/>
      <c r="AO327" s="360"/>
      <c r="AP327" s="186"/>
      <c r="AQ327" s="219"/>
      <c r="AR327" s="181"/>
      <c r="AS327" s="186"/>
      <c r="AT327" s="186"/>
      <c r="AU327" s="181"/>
      <c r="AV327" s="186"/>
      <c r="AW327" s="186"/>
      <c r="BM327" s="181"/>
      <c r="BN327" s="181"/>
      <c r="BO327" s="181"/>
      <c r="BP327" s="181"/>
      <c r="BQ327" s="186"/>
      <c r="BR327" s="186"/>
      <c r="DI327" s="181"/>
      <c r="DJ327" s="186"/>
      <c r="DK327" s="186"/>
      <c r="DO327" s="181"/>
      <c r="DP327" s="186"/>
      <c r="DQ327" s="186"/>
    </row>
    <row r="328" spans="35:121">
      <c r="AI328" s="360"/>
      <c r="AJ328" s="362"/>
      <c r="AK328" s="360"/>
      <c r="AL328" s="181"/>
      <c r="AM328" s="186"/>
      <c r="AN328" s="186"/>
      <c r="AO328" s="360"/>
      <c r="AP328" s="186"/>
      <c r="AQ328" s="219"/>
      <c r="AR328" s="181"/>
      <c r="AS328" s="186"/>
      <c r="AT328" s="186"/>
      <c r="AU328" s="181"/>
      <c r="AV328" s="186"/>
      <c r="AW328" s="186"/>
      <c r="BM328" s="181"/>
      <c r="BN328" s="181"/>
      <c r="BO328" s="181"/>
      <c r="BP328" s="181"/>
      <c r="BQ328" s="186"/>
      <c r="BR328" s="186"/>
      <c r="DI328" s="181"/>
      <c r="DJ328" s="186"/>
      <c r="DK328" s="186"/>
      <c r="DO328" s="181"/>
      <c r="DP328" s="186"/>
      <c r="DQ328" s="186"/>
    </row>
    <row r="329" spans="35:121">
      <c r="AI329" s="360"/>
      <c r="AJ329" s="362"/>
      <c r="AK329" s="360"/>
      <c r="AL329" s="181"/>
      <c r="AM329" s="186"/>
      <c r="AN329" s="186"/>
      <c r="AO329" s="360"/>
      <c r="AP329" s="186"/>
      <c r="AQ329" s="219"/>
      <c r="AR329" s="181"/>
      <c r="AS329" s="186"/>
      <c r="AT329" s="186"/>
      <c r="AU329" s="181"/>
      <c r="AV329" s="186"/>
      <c r="AW329" s="186"/>
      <c r="BM329" s="181"/>
      <c r="BN329" s="181"/>
      <c r="BO329" s="181"/>
      <c r="BP329" s="181"/>
      <c r="BQ329" s="186"/>
      <c r="BR329" s="186"/>
      <c r="DI329" s="181"/>
      <c r="DJ329" s="186"/>
      <c r="DK329" s="186"/>
      <c r="DO329" s="181"/>
      <c r="DP329" s="186"/>
      <c r="DQ329" s="186"/>
    </row>
    <row r="330" spans="35:121">
      <c r="AI330" s="360"/>
      <c r="AJ330" s="362"/>
      <c r="AK330" s="360"/>
      <c r="AL330" s="181"/>
      <c r="AM330" s="186"/>
      <c r="AN330" s="186"/>
      <c r="AO330" s="360"/>
      <c r="AP330" s="186"/>
      <c r="AQ330" s="219"/>
      <c r="AR330" s="181"/>
      <c r="AS330" s="186"/>
      <c r="AT330" s="186"/>
      <c r="AU330" s="181"/>
      <c r="AV330" s="186"/>
      <c r="AW330" s="186"/>
      <c r="BM330" s="181"/>
      <c r="BN330" s="181"/>
      <c r="BO330" s="181"/>
      <c r="BP330" s="181"/>
      <c r="BQ330" s="186"/>
      <c r="BR330" s="186"/>
      <c r="DI330" s="181"/>
      <c r="DJ330" s="186"/>
      <c r="DK330" s="186"/>
      <c r="DO330" s="181"/>
      <c r="DP330" s="186"/>
      <c r="DQ330" s="186"/>
    </row>
    <row r="331" spans="35:121">
      <c r="AI331" s="360"/>
      <c r="AJ331" s="362"/>
      <c r="AK331" s="360"/>
      <c r="AL331" s="181"/>
      <c r="AM331" s="186"/>
      <c r="AN331" s="186"/>
      <c r="AO331" s="360"/>
      <c r="AP331" s="186"/>
      <c r="AQ331" s="219"/>
      <c r="AR331" s="181"/>
      <c r="AS331" s="186"/>
      <c r="AT331" s="186"/>
      <c r="AU331" s="181"/>
      <c r="AV331" s="186"/>
      <c r="AW331" s="186"/>
      <c r="BM331" s="181"/>
      <c r="BN331" s="181"/>
      <c r="BO331" s="181"/>
      <c r="BP331" s="181"/>
      <c r="BQ331" s="186"/>
      <c r="BR331" s="186"/>
      <c r="DI331" s="181"/>
      <c r="DJ331" s="186"/>
      <c r="DK331" s="186"/>
      <c r="DO331" s="181"/>
      <c r="DP331" s="186"/>
      <c r="DQ331" s="186"/>
    </row>
    <row r="332" spans="35:121">
      <c r="AI332" s="360"/>
      <c r="AJ332" s="362"/>
      <c r="AK332" s="360"/>
      <c r="AL332" s="181"/>
      <c r="AM332" s="186"/>
      <c r="AN332" s="186"/>
      <c r="AO332" s="360"/>
      <c r="AP332" s="186"/>
      <c r="AQ332" s="219"/>
      <c r="AR332" s="181"/>
      <c r="AS332" s="186"/>
      <c r="AT332" s="186"/>
      <c r="AU332" s="181"/>
      <c r="AV332" s="186"/>
      <c r="AW332" s="186"/>
      <c r="BM332" s="181"/>
      <c r="BN332" s="181"/>
      <c r="BO332" s="181"/>
      <c r="BP332" s="181"/>
      <c r="BQ332" s="186"/>
      <c r="BR332" s="186"/>
      <c r="DI332" s="181"/>
      <c r="DJ332" s="186"/>
      <c r="DK332" s="186"/>
      <c r="DO332" s="181"/>
      <c r="DP332" s="186"/>
      <c r="DQ332" s="186"/>
    </row>
    <row r="333" spans="35:121">
      <c r="AI333" s="360"/>
      <c r="AJ333" s="362"/>
      <c r="AK333" s="360"/>
      <c r="AL333" s="181"/>
      <c r="AM333" s="186"/>
      <c r="AN333" s="186"/>
      <c r="AO333" s="360"/>
      <c r="AP333" s="186"/>
      <c r="AQ333" s="219"/>
      <c r="AR333" s="181"/>
      <c r="AS333" s="186"/>
      <c r="AT333" s="186"/>
      <c r="AU333" s="181"/>
      <c r="AV333" s="186"/>
      <c r="AW333" s="186"/>
      <c r="BM333" s="181"/>
      <c r="BN333" s="181"/>
      <c r="BO333" s="181"/>
      <c r="BP333" s="181"/>
      <c r="BQ333" s="186"/>
      <c r="BR333" s="186"/>
      <c r="DI333" s="181"/>
      <c r="DJ333" s="186"/>
      <c r="DK333" s="186"/>
      <c r="DO333" s="181"/>
      <c r="DP333" s="186"/>
      <c r="DQ333" s="186"/>
    </row>
    <row r="334" spans="35:121">
      <c r="AI334" s="360"/>
      <c r="AJ334" s="362"/>
      <c r="AK334" s="360"/>
      <c r="AL334" s="181"/>
      <c r="AM334" s="186"/>
      <c r="AN334" s="186"/>
      <c r="AO334" s="360"/>
      <c r="AP334" s="186"/>
      <c r="AQ334" s="219"/>
      <c r="AR334" s="181"/>
      <c r="AS334" s="186"/>
      <c r="AT334" s="186"/>
      <c r="AU334" s="181"/>
      <c r="AV334" s="186"/>
      <c r="AW334" s="186"/>
      <c r="BM334" s="181"/>
      <c r="BN334" s="181"/>
      <c r="BO334" s="181"/>
      <c r="BP334" s="181"/>
      <c r="BQ334" s="186"/>
      <c r="BR334" s="186"/>
      <c r="DI334" s="181"/>
      <c r="DJ334" s="186"/>
      <c r="DK334" s="186"/>
      <c r="DO334" s="181"/>
      <c r="DP334" s="186"/>
      <c r="DQ334" s="186"/>
    </row>
    <row r="335" spans="35:121">
      <c r="AI335" s="360"/>
      <c r="AJ335" s="362"/>
      <c r="AK335" s="360"/>
      <c r="AL335" s="181"/>
      <c r="AM335" s="186"/>
      <c r="AN335" s="186"/>
      <c r="AO335" s="360"/>
      <c r="AP335" s="186"/>
      <c r="AQ335" s="219"/>
      <c r="AR335" s="181"/>
      <c r="AS335" s="186"/>
      <c r="AT335" s="186"/>
      <c r="AU335" s="181"/>
      <c r="AV335" s="186"/>
      <c r="AW335" s="186"/>
      <c r="BM335" s="181"/>
      <c r="BN335" s="181"/>
      <c r="BO335" s="181"/>
      <c r="BP335" s="181"/>
      <c r="BQ335" s="186"/>
      <c r="BR335" s="186"/>
      <c r="DI335" s="181"/>
      <c r="DJ335" s="186"/>
      <c r="DK335" s="186"/>
      <c r="DO335" s="181"/>
      <c r="DP335" s="186"/>
      <c r="DQ335" s="186"/>
    </row>
    <row r="336" spans="35:121">
      <c r="AI336" s="360"/>
      <c r="AJ336" s="362"/>
      <c r="AK336" s="360"/>
      <c r="AL336" s="181"/>
      <c r="AM336" s="186"/>
      <c r="AN336" s="186"/>
      <c r="AO336" s="360"/>
      <c r="AP336" s="186"/>
      <c r="AQ336" s="219"/>
      <c r="AR336" s="181"/>
      <c r="AS336" s="186"/>
      <c r="AT336" s="186"/>
      <c r="AU336" s="181"/>
      <c r="AV336" s="186"/>
      <c r="AW336" s="186"/>
      <c r="BM336" s="181"/>
      <c r="BN336" s="181"/>
      <c r="BO336" s="181"/>
      <c r="BP336" s="181"/>
      <c r="BQ336" s="186"/>
      <c r="BR336" s="186"/>
      <c r="DI336" s="181"/>
      <c r="DJ336" s="186"/>
      <c r="DK336" s="186"/>
      <c r="DO336" s="181"/>
      <c r="DP336" s="186"/>
      <c r="DQ336" s="186"/>
    </row>
    <row r="337" spans="35:121">
      <c r="AI337" s="360"/>
      <c r="AJ337" s="362"/>
      <c r="AK337" s="360"/>
      <c r="AL337" s="181"/>
      <c r="AM337" s="186"/>
      <c r="AN337" s="186"/>
      <c r="AO337" s="360"/>
      <c r="AP337" s="186"/>
      <c r="AQ337" s="219"/>
      <c r="AR337" s="181"/>
      <c r="AS337" s="186"/>
      <c r="AT337" s="186"/>
      <c r="AU337" s="181"/>
      <c r="AV337" s="186"/>
      <c r="AW337" s="186"/>
      <c r="BM337" s="181"/>
      <c r="BN337" s="181"/>
      <c r="BO337" s="181"/>
      <c r="BP337" s="181"/>
      <c r="BQ337" s="186"/>
      <c r="BR337" s="186"/>
      <c r="DI337" s="181"/>
      <c r="DJ337" s="186"/>
      <c r="DK337" s="186"/>
      <c r="DO337" s="181"/>
      <c r="DP337" s="186"/>
      <c r="DQ337" s="186"/>
    </row>
    <row r="338" spans="35:121">
      <c r="AI338" s="360"/>
      <c r="AJ338" s="362"/>
      <c r="AK338" s="360"/>
      <c r="AL338" s="181"/>
      <c r="AM338" s="186"/>
      <c r="AN338" s="186"/>
      <c r="AO338" s="360"/>
      <c r="AP338" s="186"/>
      <c r="AQ338" s="219"/>
      <c r="AR338" s="181"/>
      <c r="AS338" s="186"/>
      <c r="AT338" s="186"/>
      <c r="AU338" s="181"/>
      <c r="AV338" s="186"/>
      <c r="AW338" s="186"/>
      <c r="BM338" s="181"/>
      <c r="BN338" s="181"/>
      <c r="BO338" s="181"/>
      <c r="BP338" s="181"/>
      <c r="BQ338" s="186"/>
      <c r="BR338" s="186"/>
      <c r="DI338" s="181"/>
      <c r="DJ338" s="186"/>
      <c r="DK338" s="186"/>
      <c r="DO338" s="181"/>
      <c r="DP338" s="186"/>
      <c r="DQ338" s="186"/>
    </row>
    <row r="339" spans="35:121">
      <c r="AI339" s="360"/>
      <c r="AJ339" s="362"/>
      <c r="AK339" s="360"/>
      <c r="AL339" s="181"/>
      <c r="AM339" s="186"/>
      <c r="AN339" s="186"/>
      <c r="AO339" s="360"/>
      <c r="AP339" s="186"/>
      <c r="AQ339" s="219"/>
      <c r="AR339" s="181"/>
      <c r="AS339" s="186"/>
      <c r="AT339" s="186"/>
      <c r="AU339" s="181"/>
      <c r="AV339" s="186"/>
      <c r="AW339" s="186"/>
      <c r="BM339" s="181"/>
      <c r="BN339" s="181"/>
      <c r="BO339" s="181"/>
      <c r="BP339" s="181"/>
      <c r="BQ339" s="186"/>
      <c r="BR339" s="186"/>
      <c r="DI339" s="181"/>
      <c r="DJ339" s="186"/>
      <c r="DK339" s="186"/>
      <c r="DO339" s="181"/>
      <c r="DP339" s="186"/>
      <c r="DQ339" s="186"/>
    </row>
    <row r="340" spans="35:121">
      <c r="AI340" s="360"/>
      <c r="AJ340" s="362"/>
      <c r="AK340" s="360"/>
      <c r="AL340" s="181"/>
      <c r="AM340" s="186"/>
      <c r="AN340" s="186"/>
      <c r="AO340" s="360"/>
      <c r="AP340" s="186"/>
      <c r="AQ340" s="219"/>
      <c r="AR340" s="181"/>
      <c r="AS340" s="186"/>
      <c r="AT340" s="186"/>
      <c r="AU340" s="181"/>
      <c r="AV340" s="186"/>
      <c r="AW340" s="186"/>
      <c r="BM340" s="181"/>
      <c r="BN340" s="181"/>
      <c r="BO340" s="181"/>
      <c r="BP340" s="181"/>
      <c r="BQ340" s="186"/>
      <c r="BR340" s="186"/>
      <c r="DI340" s="181"/>
      <c r="DJ340" s="186"/>
      <c r="DK340" s="186"/>
      <c r="DO340" s="181"/>
      <c r="DP340" s="186"/>
      <c r="DQ340" s="186"/>
    </row>
    <row r="341" spans="35:121">
      <c r="AI341" s="360"/>
      <c r="AJ341" s="362"/>
      <c r="AK341" s="360"/>
      <c r="AL341" s="181"/>
      <c r="AM341" s="186"/>
      <c r="AN341" s="186"/>
      <c r="AO341" s="360"/>
      <c r="AP341" s="186"/>
      <c r="AQ341" s="219"/>
      <c r="AR341" s="181"/>
      <c r="AS341" s="186"/>
      <c r="AT341" s="186"/>
      <c r="AU341" s="181"/>
      <c r="AV341" s="186"/>
      <c r="AW341" s="186"/>
      <c r="BM341" s="181"/>
      <c r="BN341" s="181"/>
      <c r="BO341" s="181"/>
      <c r="BP341" s="181"/>
      <c r="BQ341" s="186"/>
      <c r="BR341" s="186"/>
      <c r="DI341" s="181"/>
      <c r="DJ341" s="186"/>
      <c r="DK341" s="186"/>
      <c r="DO341" s="181"/>
      <c r="DP341" s="186"/>
      <c r="DQ341" s="186"/>
    </row>
    <row r="342" spans="35:121">
      <c r="AI342" s="360"/>
      <c r="AJ342" s="362"/>
      <c r="AK342" s="360"/>
      <c r="AL342" s="181"/>
      <c r="AM342" s="186"/>
      <c r="AN342" s="186"/>
      <c r="AO342" s="360"/>
      <c r="AP342" s="186"/>
      <c r="AQ342" s="219"/>
      <c r="AR342" s="181"/>
      <c r="AS342" s="186"/>
      <c r="AT342" s="186"/>
      <c r="AU342" s="181"/>
      <c r="AV342" s="186"/>
      <c r="AW342" s="186"/>
      <c r="BM342" s="181"/>
      <c r="BN342" s="181"/>
      <c r="BO342" s="181"/>
      <c r="BP342" s="181"/>
      <c r="BQ342" s="186"/>
      <c r="BR342" s="186"/>
      <c r="DI342" s="181"/>
      <c r="DJ342" s="186"/>
      <c r="DK342" s="186"/>
      <c r="DO342" s="181"/>
      <c r="DP342" s="186"/>
      <c r="DQ342" s="186"/>
    </row>
    <row r="343" spans="35:121">
      <c r="AI343" s="360"/>
      <c r="AJ343" s="362"/>
      <c r="AK343" s="360"/>
      <c r="AL343" s="181"/>
      <c r="AM343" s="186"/>
      <c r="AN343" s="186"/>
      <c r="AO343" s="360"/>
      <c r="AP343" s="186"/>
      <c r="AQ343" s="219"/>
      <c r="AR343" s="181"/>
      <c r="AS343" s="186"/>
      <c r="AT343" s="186"/>
      <c r="AU343" s="181"/>
      <c r="AV343" s="186"/>
      <c r="AW343" s="186"/>
      <c r="BM343" s="181"/>
      <c r="BN343" s="181"/>
      <c r="BO343" s="181"/>
      <c r="BP343" s="181"/>
      <c r="BQ343" s="186"/>
      <c r="BR343" s="186"/>
      <c r="DI343" s="181"/>
      <c r="DJ343" s="186"/>
      <c r="DK343" s="186"/>
      <c r="DO343" s="181"/>
      <c r="DP343" s="186"/>
      <c r="DQ343" s="186"/>
    </row>
    <row r="344" spans="35:121">
      <c r="AI344" s="360"/>
      <c r="AJ344" s="362"/>
      <c r="AK344" s="360"/>
      <c r="AL344" s="181"/>
      <c r="AM344" s="186"/>
      <c r="AN344" s="186"/>
      <c r="AO344" s="360"/>
      <c r="AP344" s="186"/>
      <c r="AQ344" s="219"/>
      <c r="AR344" s="181"/>
      <c r="AS344" s="186"/>
      <c r="AT344" s="186"/>
      <c r="AU344" s="181"/>
      <c r="AV344" s="186"/>
      <c r="AW344" s="186"/>
      <c r="BM344" s="181"/>
      <c r="BN344" s="181"/>
      <c r="BO344" s="181"/>
      <c r="BP344" s="181"/>
      <c r="BQ344" s="186"/>
      <c r="BR344" s="186"/>
      <c r="DI344" s="181"/>
      <c r="DJ344" s="186"/>
      <c r="DK344" s="186"/>
      <c r="DO344" s="181"/>
      <c r="DP344" s="186"/>
      <c r="DQ344" s="186"/>
    </row>
    <row r="345" spans="35:121">
      <c r="AI345" s="360"/>
      <c r="AJ345" s="362"/>
      <c r="AK345" s="360"/>
      <c r="AL345" s="181"/>
      <c r="AM345" s="186"/>
      <c r="AN345" s="186"/>
      <c r="AO345" s="360"/>
      <c r="AP345" s="186"/>
      <c r="AQ345" s="219"/>
      <c r="AR345" s="181"/>
      <c r="AS345" s="186"/>
      <c r="AT345" s="186"/>
      <c r="AU345" s="181"/>
      <c r="AV345" s="186"/>
      <c r="AW345" s="186"/>
      <c r="BM345" s="181"/>
      <c r="BN345" s="181"/>
      <c r="BO345" s="181"/>
      <c r="BP345" s="181"/>
      <c r="BQ345" s="186"/>
      <c r="BR345" s="186"/>
      <c r="DI345" s="181"/>
      <c r="DJ345" s="186"/>
      <c r="DK345" s="186"/>
      <c r="DO345" s="181"/>
      <c r="DP345" s="186"/>
      <c r="DQ345" s="186"/>
    </row>
    <row r="346" spans="35:121">
      <c r="AI346" s="360"/>
      <c r="AJ346" s="362"/>
      <c r="AK346" s="360"/>
      <c r="AL346" s="181"/>
      <c r="AM346" s="186"/>
      <c r="AN346" s="186"/>
      <c r="AO346" s="360"/>
      <c r="AP346" s="186"/>
      <c r="AQ346" s="219"/>
      <c r="AR346" s="181"/>
      <c r="AS346" s="186"/>
      <c r="AT346" s="186"/>
      <c r="AU346" s="181"/>
      <c r="AV346" s="186"/>
      <c r="AW346" s="186"/>
      <c r="BM346" s="181"/>
      <c r="BN346" s="181"/>
      <c r="BO346" s="181"/>
      <c r="BP346" s="181"/>
      <c r="BQ346" s="186"/>
      <c r="BR346" s="186"/>
      <c r="DI346" s="181"/>
      <c r="DJ346" s="186"/>
      <c r="DK346" s="186"/>
      <c r="DO346" s="181"/>
      <c r="DP346" s="186"/>
      <c r="DQ346" s="186"/>
    </row>
    <row r="347" spans="35:121">
      <c r="AI347" s="360"/>
      <c r="AJ347" s="362"/>
      <c r="AK347" s="360"/>
      <c r="AL347" s="181"/>
      <c r="AM347" s="186"/>
      <c r="AN347" s="186"/>
      <c r="AO347" s="360"/>
      <c r="AP347" s="186"/>
      <c r="AQ347" s="219"/>
      <c r="AR347" s="181"/>
      <c r="AS347" s="186"/>
      <c r="AT347" s="186"/>
      <c r="AU347" s="181"/>
      <c r="AV347" s="186"/>
      <c r="AW347" s="186"/>
      <c r="BM347" s="181"/>
      <c r="BN347" s="181"/>
      <c r="BO347" s="181"/>
      <c r="BP347" s="181"/>
      <c r="BQ347" s="186"/>
      <c r="BR347" s="186"/>
      <c r="DI347" s="181"/>
      <c r="DJ347" s="186"/>
      <c r="DK347" s="186"/>
      <c r="DO347" s="181"/>
      <c r="DP347" s="186"/>
      <c r="DQ347" s="186"/>
    </row>
    <row r="348" spans="35:121">
      <c r="AI348" s="360"/>
      <c r="AJ348" s="362"/>
      <c r="AK348" s="360"/>
      <c r="AL348" s="181"/>
      <c r="AM348" s="186"/>
      <c r="AN348" s="186"/>
      <c r="AO348" s="360"/>
      <c r="AP348" s="186"/>
      <c r="AQ348" s="219"/>
      <c r="AR348" s="181"/>
      <c r="AS348" s="186"/>
      <c r="AT348" s="186"/>
      <c r="AU348" s="181"/>
      <c r="AV348" s="186"/>
      <c r="AW348" s="186"/>
      <c r="BM348" s="181"/>
      <c r="BN348" s="181"/>
      <c r="BO348" s="181"/>
      <c r="BP348" s="181"/>
      <c r="BQ348" s="186"/>
      <c r="BR348" s="186"/>
      <c r="DI348" s="181"/>
      <c r="DJ348" s="186"/>
      <c r="DK348" s="186"/>
      <c r="DO348" s="181"/>
      <c r="DP348" s="186"/>
      <c r="DQ348" s="186"/>
    </row>
    <row r="349" spans="35:121">
      <c r="AI349" s="360"/>
      <c r="AJ349" s="362"/>
      <c r="AK349" s="360"/>
      <c r="AL349" s="181"/>
      <c r="AM349" s="186"/>
      <c r="AN349" s="186"/>
      <c r="AO349" s="360"/>
      <c r="AP349" s="186"/>
      <c r="AQ349" s="219"/>
      <c r="AR349" s="181"/>
      <c r="AS349" s="186"/>
      <c r="AT349" s="186"/>
      <c r="AU349" s="181"/>
      <c r="AV349" s="186"/>
      <c r="AW349" s="186"/>
      <c r="BM349" s="181"/>
      <c r="BN349" s="181"/>
      <c r="BO349" s="181"/>
      <c r="BP349" s="181"/>
      <c r="BQ349" s="186"/>
      <c r="BR349" s="186"/>
      <c r="DI349" s="181"/>
      <c r="DJ349" s="186"/>
      <c r="DK349" s="186"/>
      <c r="DO349" s="181"/>
      <c r="DP349" s="186"/>
      <c r="DQ349" s="186"/>
    </row>
    <row r="350" spans="35:121">
      <c r="AI350" s="360"/>
      <c r="AJ350" s="362"/>
      <c r="AK350" s="360"/>
      <c r="AL350" s="181"/>
      <c r="AM350" s="186"/>
      <c r="AN350" s="186"/>
      <c r="AO350" s="360"/>
      <c r="AP350" s="186"/>
      <c r="AQ350" s="219"/>
      <c r="AR350" s="181"/>
      <c r="AS350" s="186"/>
      <c r="AT350" s="186"/>
      <c r="AU350" s="181"/>
      <c r="AV350" s="186"/>
      <c r="AW350" s="186"/>
      <c r="BM350" s="181"/>
      <c r="BN350" s="181"/>
      <c r="BO350" s="181"/>
      <c r="BP350" s="181"/>
      <c r="BQ350" s="186"/>
      <c r="BR350" s="186"/>
      <c r="DI350" s="181"/>
      <c r="DJ350" s="186"/>
      <c r="DK350" s="186"/>
      <c r="DO350" s="181"/>
      <c r="DP350" s="186"/>
      <c r="DQ350" s="186"/>
    </row>
    <row r="351" spans="35:121">
      <c r="AI351" s="360"/>
      <c r="AJ351" s="362"/>
      <c r="AK351" s="360"/>
      <c r="AL351" s="181"/>
      <c r="AM351" s="186"/>
      <c r="AN351" s="186"/>
      <c r="AO351" s="360"/>
      <c r="AP351" s="186"/>
      <c r="AQ351" s="219"/>
      <c r="AR351" s="181"/>
      <c r="AS351" s="186"/>
      <c r="AT351" s="186"/>
      <c r="AU351" s="181"/>
      <c r="AV351" s="186"/>
      <c r="AW351" s="186"/>
      <c r="BM351" s="181"/>
      <c r="BN351" s="181"/>
      <c r="BO351" s="181"/>
      <c r="BP351" s="181"/>
      <c r="BQ351" s="186"/>
      <c r="BR351" s="186"/>
      <c r="DI351" s="181"/>
      <c r="DJ351" s="186"/>
      <c r="DK351" s="186"/>
      <c r="DO351" s="181"/>
      <c r="DP351" s="186"/>
      <c r="DQ351" s="186"/>
    </row>
    <row r="352" spans="35:121">
      <c r="AI352" s="360"/>
      <c r="AJ352" s="362"/>
      <c r="AK352" s="360"/>
      <c r="AL352" s="181"/>
      <c r="AM352" s="186"/>
      <c r="AN352" s="186"/>
      <c r="AO352" s="360"/>
      <c r="AP352" s="186"/>
      <c r="AQ352" s="219"/>
      <c r="AR352" s="181"/>
      <c r="AS352" s="186"/>
      <c r="AT352" s="186"/>
      <c r="AU352" s="181"/>
      <c r="AV352" s="186"/>
      <c r="AW352" s="186"/>
      <c r="BM352" s="181"/>
      <c r="BN352" s="181"/>
      <c r="BO352" s="181"/>
      <c r="BP352" s="181"/>
      <c r="BQ352" s="186"/>
      <c r="BR352" s="186"/>
      <c r="DI352" s="181"/>
      <c r="DJ352" s="186"/>
      <c r="DK352" s="186"/>
      <c r="DO352" s="181"/>
      <c r="DP352" s="186"/>
      <c r="DQ352" s="186"/>
    </row>
    <row r="353" spans="35:121">
      <c r="AI353" s="360"/>
      <c r="AJ353" s="362"/>
      <c r="AK353" s="360"/>
      <c r="AL353" s="181"/>
      <c r="AM353" s="186"/>
      <c r="AN353" s="186"/>
      <c r="AO353" s="360"/>
      <c r="AP353" s="186"/>
      <c r="AQ353" s="219"/>
      <c r="AR353" s="181"/>
      <c r="AS353" s="186"/>
      <c r="AT353" s="186"/>
      <c r="AU353" s="181"/>
      <c r="AV353" s="186"/>
      <c r="AW353" s="186"/>
      <c r="BM353" s="181"/>
      <c r="BN353" s="181"/>
      <c r="BO353" s="181"/>
      <c r="BP353" s="181"/>
      <c r="BQ353" s="186"/>
      <c r="BR353" s="186"/>
      <c r="DI353" s="181"/>
      <c r="DJ353" s="186"/>
      <c r="DK353" s="186"/>
      <c r="DO353" s="181"/>
      <c r="DP353" s="186"/>
      <c r="DQ353" s="186"/>
    </row>
    <row r="354" spans="35:121">
      <c r="AI354" s="360"/>
      <c r="AJ354" s="362"/>
      <c r="AK354" s="360"/>
      <c r="AL354" s="181"/>
      <c r="AM354" s="186"/>
      <c r="AN354" s="186"/>
      <c r="AO354" s="360"/>
      <c r="AP354" s="186"/>
      <c r="AQ354" s="219"/>
      <c r="AR354" s="181"/>
      <c r="AS354" s="186"/>
      <c r="AT354" s="186"/>
      <c r="AU354" s="181"/>
      <c r="AV354" s="186"/>
      <c r="AW354" s="186"/>
      <c r="BM354" s="181"/>
      <c r="BN354" s="181"/>
      <c r="BO354" s="181"/>
      <c r="BP354" s="181"/>
      <c r="BQ354" s="186"/>
      <c r="BR354" s="186"/>
      <c r="DI354" s="181"/>
      <c r="DJ354" s="186"/>
      <c r="DK354" s="186"/>
      <c r="DO354" s="181"/>
      <c r="DP354" s="186"/>
      <c r="DQ354" s="186"/>
    </row>
    <row r="355" spans="35:121">
      <c r="AI355" s="360"/>
      <c r="AJ355" s="362"/>
      <c r="AK355" s="360"/>
      <c r="AL355" s="181"/>
      <c r="AM355" s="186"/>
      <c r="AN355" s="186"/>
      <c r="AO355" s="360"/>
      <c r="AP355" s="186"/>
      <c r="AQ355" s="219"/>
      <c r="AR355" s="181"/>
      <c r="AS355" s="186"/>
      <c r="AT355" s="186"/>
      <c r="AU355" s="181"/>
      <c r="AV355" s="186"/>
      <c r="AW355" s="186"/>
      <c r="BM355" s="181"/>
      <c r="BN355" s="181"/>
      <c r="BO355" s="181"/>
      <c r="BP355" s="181"/>
      <c r="BQ355" s="186"/>
      <c r="BR355" s="186"/>
      <c r="DI355" s="181"/>
      <c r="DJ355" s="186"/>
      <c r="DK355" s="186"/>
      <c r="DO355" s="181"/>
      <c r="DP355" s="186"/>
      <c r="DQ355" s="186"/>
    </row>
    <row r="356" spans="35:121">
      <c r="AI356" s="360"/>
      <c r="AJ356" s="362"/>
      <c r="AK356" s="360"/>
      <c r="AL356" s="181"/>
      <c r="AM356" s="186"/>
      <c r="AN356" s="186"/>
      <c r="AO356" s="360"/>
      <c r="AP356" s="186"/>
      <c r="AQ356" s="219"/>
      <c r="AR356" s="181"/>
      <c r="AS356" s="186"/>
      <c r="AT356" s="186"/>
      <c r="AU356" s="181"/>
      <c r="AV356" s="186"/>
      <c r="AW356" s="186"/>
      <c r="BM356" s="181"/>
      <c r="BN356" s="181"/>
      <c r="BO356" s="181"/>
      <c r="BP356" s="181"/>
      <c r="BQ356" s="186"/>
      <c r="BR356" s="186"/>
      <c r="DI356" s="181"/>
      <c r="DJ356" s="186"/>
      <c r="DK356" s="186"/>
      <c r="DO356" s="181"/>
      <c r="DP356" s="186"/>
      <c r="DQ356" s="186"/>
    </row>
    <row r="357" spans="35:121">
      <c r="AI357" s="360"/>
      <c r="AJ357" s="362"/>
      <c r="AK357" s="360"/>
      <c r="AL357" s="181"/>
      <c r="AM357" s="186"/>
      <c r="AN357" s="186"/>
      <c r="AO357" s="360"/>
      <c r="AP357" s="186"/>
      <c r="AQ357" s="219"/>
      <c r="AR357" s="181"/>
      <c r="AS357" s="186"/>
      <c r="AT357" s="186"/>
      <c r="AU357" s="181"/>
      <c r="AV357" s="186"/>
      <c r="AW357" s="186"/>
      <c r="BM357" s="181"/>
      <c r="BN357" s="181"/>
      <c r="BO357" s="181"/>
      <c r="BP357" s="181"/>
      <c r="BQ357" s="186"/>
      <c r="BR357" s="186"/>
      <c r="DI357" s="181"/>
      <c r="DJ357" s="186"/>
      <c r="DK357" s="186"/>
      <c r="DO357" s="181"/>
      <c r="DP357" s="186"/>
      <c r="DQ357" s="186"/>
    </row>
    <row r="358" spans="35:121">
      <c r="AI358" s="360"/>
      <c r="AJ358" s="362"/>
      <c r="AK358" s="360"/>
      <c r="AL358" s="181"/>
      <c r="AM358" s="186"/>
      <c r="AN358" s="186"/>
      <c r="AO358" s="360"/>
      <c r="AP358" s="186"/>
      <c r="AQ358" s="219"/>
      <c r="AR358" s="181"/>
      <c r="AS358" s="186"/>
      <c r="AT358" s="186"/>
      <c r="AU358" s="181"/>
      <c r="AV358" s="186"/>
      <c r="AW358" s="186"/>
      <c r="BM358" s="181"/>
      <c r="BN358" s="181"/>
      <c r="BO358" s="181"/>
      <c r="BP358" s="181"/>
      <c r="BQ358" s="186"/>
      <c r="BR358" s="186"/>
      <c r="DI358" s="181"/>
      <c r="DJ358" s="186"/>
      <c r="DK358" s="186"/>
      <c r="DO358" s="181"/>
      <c r="DP358" s="186"/>
      <c r="DQ358" s="186"/>
    </row>
    <row r="359" spans="35:121">
      <c r="AI359" s="360"/>
      <c r="AJ359" s="362"/>
      <c r="AK359" s="360"/>
      <c r="AL359" s="181"/>
      <c r="AM359" s="186"/>
      <c r="AN359" s="186"/>
      <c r="AO359" s="360"/>
      <c r="AP359" s="186"/>
      <c r="AQ359" s="219"/>
      <c r="AR359" s="181"/>
      <c r="AS359" s="186"/>
      <c r="AT359" s="186"/>
      <c r="AU359" s="181"/>
      <c r="AV359" s="186"/>
      <c r="AW359" s="186"/>
      <c r="BM359" s="181"/>
      <c r="BN359" s="181"/>
      <c r="BO359" s="181"/>
      <c r="BP359" s="181"/>
      <c r="BQ359" s="186"/>
      <c r="BR359" s="186"/>
      <c r="DI359" s="181"/>
      <c r="DJ359" s="186"/>
      <c r="DK359" s="186"/>
      <c r="DO359" s="181"/>
      <c r="DP359" s="186"/>
      <c r="DQ359" s="186"/>
    </row>
    <row r="360" spans="35:121">
      <c r="AI360" s="360"/>
      <c r="AJ360" s="362"/>
      <c r="AK360" s="360"/>
      <c r="AL360" s="181"/>
      <c r="AM360" s="186"/>
      <c r="AN360" s="186"/>
      <c r="AO360" s="360"/>
      <c r="AP360" s="186"/>
      <c r="AQ360" s="219"/>
      <c r="AR360" s="181"/>
      <c r="AS360" s="186"/>
      <c r="AT360" s="186"/>
      <c r="AU360" s="181"/>
      <c r="AV360" s="186"/>
      <c r="AW360" s="186"/>
      <c r="BM360" s="181"/>
      <c r="BN360" s="181"/>
      <c r="BO360" s="181"/>
      <c r="BP360" s="181"/>
      <c r="BQ360" s="186"/>
      <c r="BR360" s="186"/>
      <c r="DI360" s="181"/>
      <c r="DJ360" s="186"/>
      <c r="DK360" s="186"/>
      <c r="DO360" s="181"/>
      <c r="DP360" s="186"/>
      <c r="DQ360" s="186"/>
    </row>
    <row r="361" spans="35:121">
      <c r="AI361" s="360"/>
      <c r="AJ361" s="362"/>
      <c r="AK361" s="360"/>
      <c r="AL361" s="181"/>
      <c r="AM361" s="186"/>
      <c r="AN361" s="186"/>
      <c r="AO361" s="360"/>
      <c r="AP361" s="186"/>
      <c r="AQ361" s="219"/>
      <c r="AR361" s="181"/>
      <c r="AS361" s="186"/>
      <c r="AT361" s="186"/>
      <c r="AU361" s="181"/>
      <c r="AV361" s="186"/>
      <c r="AW361" s="186"/>
      <c r="BM361" s="181"/>
      <c r="BN361" s="181"/>
      <c r="BO361" s="181"/>
      <c r="BP361" s="181"/>
      <c r="BQ361" s="186"/>
      <c r="BR361" s="186"/>
      <c r="DI361" s="181"/>
      <c r="DJ361" s="186"/>
      <c r="DK361" s="186"/>
      <c r="DO361" s="181"/>
      <c r="DP361" s="186"/>
      <c r="DQ361" s="186"/>
    </row>
    <row r="362" spans="35:121">
      <c r="AI362" s="360"/>
      <c r="AJ362" s="362"/>
      <c r="AK362" s="360"/>
      <c r="AL362" s="181"/>
      <c r="AM362" s="186"/>
      <c r="AN362" s="186"/>
      <c r="AO362" s="360"/>
      <c r="AP362" s="186"/>
      <c r="AQ362" s="219"/>
      <c r="AR362" s="181"/>
      <c r="AS362" s="186"/>
      <c r="AT362" s="186"/>
      <c r="AU362" s="181"/>
      <c r="AV362" s="186"/>
      <c r="AW362" s="186"/>
      <c r="BM362" s="181"/>
      <c r="BN362" s="181"/>
      <c r="BO362" s="181"/>
      <c r="BP362" s="181"/>
      <c r="BQ362" s="186"/>
      <c r="BR362" s="186"/>
      <c r="DI362" s="181"/>
      <c r="DJ362" s="186"/>
      <c r="DK362" s="186"/>
      <c r="DO362" s="181"/>
      <c r="DP362" s="186"/>
      <c r="DQ362" s="186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Kull- og kraftselskaper</vt:lpstr>
      <vt:lpstr>Olje- og gasselskaper</vt:lpstr>
      <vt:lpstr>Analyse olje- og gasselskaper</vt:lpstr>
      <vt:lpstr>Kriterium 1</vt:lpstr>
      <vt:lpstr>Kriterium 2</vt:lpstr>
      <vt:lpstr>Kriterium 3</vt:lpstr>
      <vt:lpstr>Kriterium 4</vt:lpstr>
      <vt:lpstr>Kriterium 5</vt:lpstr>
      <vt:lpstr>Kriterium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Bye Rønning</dc:creator>
  <cp:lastModifiedBy>Elin Kristin Hansen</cp:lastModifiedBy>
  <dcterms:created xsi:type="dcterms:W3CDTF">2015-05-25T16:09:18Z</dcterms:created>
  <dcterms:modified xsi:type="dcterms:W3CDTF">2015-05-29T10:56:41Z</dcterms:modified>
</cp:coreProperties>
</file>